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"V2009-03-31"</definedName>
    <definedName name="NvsAutoDrillOk">"VN"</definedName>
    <definedName name="NvsDrillHyperLink" localSheetId="0">"http://psfinweb.aepsc.com/psp/fcm90prd_newwin/EMPLOYEE/ERP/c/REPORT_BOOKS.IC_RUN_DRILLDOWN.GBL?Action=A&amp;NVS_INSTANCE=1477145_1488818"</definedName>
    <definedName name="NvsElapsedTime">0.000474537038826384</definedName>
    <definedName name="NvsEndTime">39911.6496527778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"V2009-03-31"</definedName>
    <definedName name="NvsValTbl.CURRENCY_CD">"CURRENCY_CD_TBL"</definedName>
    <definedName name="_xlnm.Print_Area" localSheetId="0">'Sheet1'!$B$2:$H$515</definedName>
    <definedName name="_xlnm.Print_Titles" localSheetId="0">'Sheet1'!$B:$C,'Sheet1'!$2:$8</definedName>
    <definedName name="Reserved_Section">'Sheet1'!$AK$519:$AP$535</definedName>
  </definedNames>
  <calcPr fullCalcOnLoad="1"/>
</workbook>
</file>

<file path=xl/sharedStrings.xml><?xml version="1.0" encoding="utf-8"?>
<sst xmlns="http://schemas.openxmlformats.org/spreadsheetml/2006/main" count="1521" uniqueCount="1451">
  <si>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</si>
  <si>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</si>
  <si>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</si>
  <si>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</si>
  <si>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</si>
  <si>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</si>
  <si>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</si>
  <si>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</si>
  <si>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</si>
  <si>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</si>
  <si>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</si>
  <si>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</si>
  <si>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</si>
  <si>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</si>
  <si>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</si>
  <si>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</si>
  <si>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</si>
  <si>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</si>
  <si>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</si>
  <si>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</si>
  <si>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</si>
  <si>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</si>
  <si>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</si>
  <si>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</si>
  <si>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</si>
  <si>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</si>
  <si>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</si>
  <si>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</si>
  <si>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</si>
  <si>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</si>
  <si>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</si>
  <si>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</si>
  <si>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</si>
  <si>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</si>
  <si>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</si>
  <si>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</si>
  <si>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</si>
  <si>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</si>
  <si>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</si>
  <si>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</si>
  <si>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</si>
  <si>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</si>
  <si>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</si>
  <si>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</si>
  <si>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</si>
  <si>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</si>
  <si>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</si>
  <si>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</si>
  <si>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</si>
  <si>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</si>
  <si>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</si>
  <si>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</si>
  <si>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</si>
  <si>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</si>
  <si>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</si>
  <si>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</si>
  <si>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</si>
  <si>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</si>
  <si>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</si>
  <si>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</si>
  <si>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</si>
  <si>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</si>
  <si>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</si>
  <si>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</si>
  <si>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</si>
  <si>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</si>
  <si>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</si>
  <si>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</si>
  <si>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</si>
  <si>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</si>
  <si>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</si>
  <si>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</si>
  <si>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</si>
  <si>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</si>
  <si>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</si>
  <si>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</si>
  <si>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</si>
  <si>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</si>
  <si>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</si>
  <si>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</si>
  <si>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</si>
  <si>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</si>
  <si>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</si>
  <si>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</si>
  <si>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</si>
  <si>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</si>
  <si>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</si>
  <si>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</si>
  <si>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</si>
  <si>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</si>
  <si>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</si>
  <si>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</si>
  <si>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</si>
  <si>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</si>
  <si>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</si>
  <si>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</si>
  <si>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</si>
  <si>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%,V4118002</t>
  </si>
  <si>
    <t>4118002</t>
  </si>
  <si>
    <t>%,V4118003</t>
  </si>
  <si>
    <t>4118003</t>
  </si>
  <si>
    <t>%,V4119000</t>
  </si>
  <si>
    <t>4119000</t>
  </si>
  <si>
    <t>%,V4400001</t>
  </si>
  <si>
    <t>4400001</t>
  </si>
  <si>
    <t>%,V4400002</t>
  </si>
  <si>
    <t>4400002</t>
  </si>
  <si>
    <t>%,V4400005</t>
  </si>
  <si>
    <t>4400005</t>
  </si>
  <si>
    <t>%,V4420001</t>
  </si>
  <si>
    <t>4420001</t>
  </si>
  <si>
    <t>%,V4420002</t>
  </si>
  <si>
    <t>4420002</t>
  </si>
  <si>
    <t>%,V4420004</t>
  </si>
  <si>
    <t>4420004</t>
  </si>
  <si>
    <t>%,V4420006</t>
  </si>
  <si>
    <t>4420006</t>
  </si>
  <si>
    <t>%,V4420007</t>
  </si>
  <si>
    <t>4420007</t>
  </si>
  <si>
    <t>%,V4420013</t>
  </si>
  <si>
    <t>4420013</t>
  </si>
  <si>
    <t>%,V4420016</t>
  </si>
  <si>
    <t>4420016</t>
  </si>
  <si>
    <t>%,V4440000</t>
  </si>
  <si>
    <t>4440000</t>
  </si>
  <si>
    <t>%,V4440002</t>
  </si>
  <si>
    <t>4440002</t>
  </si>
  <si>
    <t>%,V4470002</t>
  </si>
  <si>
    <t>4470002</t>
  </si>
  <si>
    <t>%,V4470004</t>
  </si>
  <si>
    <t>4470004</t>
  </si>
  <si>
    <t>%,V4470005</t>
  </si>
  <si>
    <t>4470005</t>
  </si>
  <si>
    <t>%,V4470006</t>
  </si>
  <si>
    <t>4470006</t>
  </si>
  <si>
    <t>%,V4470007</t>
  </si>
  <si>
    <t>4470007</t>
  </si>
  <si>
    <t>%,V4470010</t>
  </si>
  <si>
    <t>4470010</t>
  </si>
  <si>
    <t>%,V4470011</t>
  </si>
  <si>
    <t>4470011</t>
  </si>
  <si>
    <t>%,V4470026</t>
  </si>
  <si>
    <t>4470026</t>
  </si>
  <si>
    <t>%,V4470027</t>
  </si>
  <si>
    <t>4470027</t>
  </si>
  <si>
    <t>%,V4470028</t>
  </si>
  <si>
    <t>4470028</t>
  </si>
  <si>
    <t>%,V4470033</t>
  </si>
  <si>
    <t>4470033</t>
  </si>
  <si>
    <t>%,V4470064</t>
  </si>
  <si>
    <t>4470064</t>
  </si>
  <si>
    <t>%,V4470066</t>
  </si>
  <si>
    <t>4470066</t>
  </si>
  <si>
    <t>%,V4470081</t>
  </si>
  <si>
    <t>4470081</t>
  </si>
  <si>
    <t>%,V4470082</t>
  </si>
  <si>
    <t>4470082</t>
  </si>
  <si>
    <t>%,V4470089</t>
  </si>
  <si>
    <t>4470089</t>
  </si>
  <si>
    <t>%,V4470090</t>
  </si>
  <si>
    <t>4470090</t>
  </si>
  <si>
    <t>%,V4470091</t>
  </si>
  <si>
    <t>4470091</t>
  </si>
  <si>
    <t>%,V4470092</t>
  </si>
  <si>
    <t>4470092</t>
  </si>
  <si>
    <t>%,V4470093</t>
  </si>
  <si>
    <t>4470093</t>
  </si>
  <si>
    <t>%,V4470094</t>
  </si>
  <si>
    <t>4470094</t>
  </si>
  <si>
    <t>%,V4470095</t>
  </si>
  <si>
    <t>4470095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</si>
  <si>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</si>
  <si>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</si>
  <si>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</si>
  <si>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</si>
  <si>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</si>
  <si>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</si>
  <si>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</si>
  <si>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</si>
  <si>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</si>
  <si>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</si>
  <si>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</si>
  <si>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</si>
  <si>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</si>
  <si>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</si>
  <si>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%,V4470109</t>
  </si>
  <si>
    <t>4470109</t>
  </si>
  <si>
    <t>%,V4470110</t>
  </si>
  <si>
    <t>4470110</t>
  </si>
  <si>
    <t>%,V4470112</t>
  </si>
  <si>
    <t>4470112</t>
  </si>
  <si>
    <t>%,V4470114</t>
  </si>
  <si>
    <t>4470114</t>
  </si>
  <si>
    <t>%,V4470115</t>
  </si>
  <si>
    <t>4470115</t>
  </si>
  <si>
    <t>%,V4470116</t>
  </si>
  <si>
    <t>4470116</t>
  </si>
  <si>
    <t>%,V4470117</t>
  </si>
  <si>
    <t>4470117</t>
  </si>
  <si>
    <t>%,V4470118</t>
  </si>
  <si>
    <t>4470118</t>
  </si>
  <si>
    <t>%,V4470124</t>
  </si>
  <si>
    <t>4470124</t>
  </si>
  <si>
    <t>%,V4470125</t>
  </si>
  <si>
    <t>4470125</t>
  </si>
  <si>
    <t>%,V4470126</t>
  </si>
  <si>
    <t>4470126</t>
  </si>
  <si>
    <t>%,V4470131</t>
  </si>
  <si>
    <t>4470131</t>
  </si>
  <si>
    <t>%,V4470143</t>
  </si>
  <si>
    <t>4470143</t>
  </si>
  <si>
    <t>%,V4470144</t>
  </si>
  <si>
    <t>4470144</t>
  </si>
  <si>
    <t>%,V4470150</t>
  </si>
  <si>
    <t>4470150</t>
  </si>
  <si>
    <t>%,V4470155</t>
  </si>
  <si>
    <t>4470155</t>
  </si>
  <si>
    <t>%,V4470156</t>
  </si>
  <si>
    <t>4470156</t>
  </si>
  <si>
    <t>%,V4470166</t>
  </si>
  <si>
    <t>4470166</t>
  </si>
  <si>
    <t>%,V4470167</t>
  </si>
  <si>
    <t>4470167</t>
  </si>
  <si>
    <t>%,V4470168</t>
  </si>
  <si>
    <t>4470168</t>
  </si>
  <si>
    <t>%,V4470169</t>
  </si>
  <si>
    <t>4470169</t>
  </si>
  <si>
    <t>%,V4470170</t>
  </si>
  <si>
    <t>4470170</t>
  </si>
  <si>
    <t>%,V4470202</t>
  </si>
  <si>
    <t>4470202</t>
  </si>
  <si>
    <t>%,V4470203</t>
  </si>
  <si>
    <t>4470203</t>
  </si>
  <si>
    <t>%,V4470204</t>
  </si>
  <si>
    <t>4470204</t>
  </si>
  <si>
    <t>%,V4470205</t>
  </si>
  <si>
    <t>4470205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</si>
  <si>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</si>
  <si>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</si>
  <si>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</si>
  <si>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</si>
  <si>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</si>
  <si>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</si>
  <si>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</si>
  <si>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</si>
  <si>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%,V4470210</t>
  </si>
  <si>
    <t>4470210</t>
  </si>
  <si>
    <t>%,V4470211</t>
  </si>
  <si>
    <t>4470211</t>
  </si>
  <si>
    <t>%,V4470212</t>
  </si>
  <si>
    <t>4470212</t>
  </si>
  <si>
    <t>%,V4470214</t>
  </si>
  <si>
    <t>4470214</t>
  </si>
  <si>
    <t>%,V4470215</t>
  </si>
  <si>
    <t>4470215</t>
  </si>
  <si>
    <t>%,V4470216</t>
  </si>
  <si>
    <t>4470216</t>
  </si>
  <si>
    <t>%,V4500000</t>
  </si>
  <si>
    <t>4500000</t>
  </si>
  <si>
    <t>%,V4510001</t>
  </si>
  <si>
    <t>4510001</t>
  </si>
  <si>
    <t>%,V4540002</t>
  </si>
  <si>
    <t>4540002</t>
  </si>
  <si>
    <t>%,V4540004</t>
  </si>
  <si>
    <t>4540004</t>
  </si>
  <si>
    <t>%,V4560007</t>
  </si>
  <si>
    <t>4560007</t>
  </si>
  <si>
    <t>%,V4560012</t>
  </si>
  <si>
    <t>4560012</t>
  </si>
  <si>
    <t>%,V4560013</t>
  </si>
  <si>
    <t>4560013</t>
  </si>
  <si>
    <t>%,V4560015</t>
  </si>
  <si>
    <t>4560015</t>
  </si>
  <si>
    <t>%,V4560016</t>
  </si>
  <si>
    <t>4560016</t>
  </si>
  <si>
    <t>%,V4560041</t>
  </si>
  <si>
    <t>4560041</t>
  </si>
  <si>
    <t>%,V4560049</t>
  </si>
  <si>
    <t>4560049</t>
  </si>
  <si>
    <t>%,V4560050</t>
  </si>
  <si>
    <t>4560050</t>
  </si>
  <si>
    <t>%,V4560058</t>
  </si>
  <si>
    <t>4560058</t>
  </si>
  <si>
    <t>%,V4560060</t>
  </si>
  <si>
    <t>4560060</t>
  </si>
  <si>
    <t>%,V4560062</t>
  </si>
  <si>
    <t>4560062</t>
  </si>
  <si>
    <t>%,V4560064</t>
  </si>
  <si>
    <t>4560064</t>
  </si>
  <si>
    <t>%,V4560068</t>
  </si>
  <si>
    <t>4560068</t>
  </si>
  <si>
    <t>%,V4560085</t>
  </si>
  <si>
    <t>4560085</t>
  </si>
  <si>
    <t>%,V4560095</t>
  </si>
  <si>
    <t>4560095</t>
  </si>
  <si>
    <t>%,V4560109</t>
  </si>
  <si>
    <t>4560109</t>
  </si>
  <si>
    <t>%,V4560111</t>
  </si>
  <si>
    <t>4560111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</si>
  <si>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</si>
  <si>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</si>
  <si>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</si>
  <si>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</si>
  <si>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</si>
  <si>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</si>
  <si>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</si>
  <si>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</si>
  <si>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</si>
  <si>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</si>
  <si>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%,V4561019</t>
  </si>
  <si>
    <t>4561019</t>
  </si>
  <si>
    <t>%,V4470001</t>
  </si>
  <si>
    <t>4470001</t>
  </si>
  <si>
    <t>%,V4470035</t>
  </si>
  <si>
    <t>4470035</t>
  </si>
  <si>
    <t>%,V4470128</t>
  </si>
  <si>
    <t>4470128</t>
  </si>
  <si>
    <t>%,V4540001</t>
  </si>
  <si>
    <t>4540001</t>
  </si>
  <si>
    <t>%,V4491003</t>
  </si>
  <si>
    <t>4491003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</si>
  <si>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</si>
  <si>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</si>
  <si>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</si>
  <si>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</si>
  <si>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</si>
  <si>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</si>
  <si>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</si>
  <si>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</si>
  <si>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</si>
  <si>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</si>
  <si>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</si>
  <si>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</si>
  <si>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</si>
  <si>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</si>
  <si>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</si>
  <si>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</si>
  <si>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</si>
  <si>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</si>
  <si>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</si>
  <si>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</si>
  <si>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</si>
  <si>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</si>
  <si>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</si>
  <si>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</si>
  <si>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</si>
  <si>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</si>
  <si>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</si>
  <si>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</si>
  <si>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</si>
  <si>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</si>
  <si>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</si>
  <si>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</si>
  <si>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</si>
  <si>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</si>
  <si>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</si>
  <si>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</si>
  <si>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</si>
  <si>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</si>
  <si>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</si>
  <si>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</si>
  <si>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</si>
  <si>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</si>
  <si>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</si>
  <si>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</si>
  <si>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</si>
  <si>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</si>
  <si>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</si>
  <si>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</si>
  <si>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</si>
  <si>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</si>
  <si>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</si>
  <si>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</si>
  <si>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</si>
  <si>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</si>
  <si>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</si>
  <si>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</si>
  <si>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</si>
  <si>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</si>
  <si>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</si>
  <si>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</si>
  <si>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</si>
  <si>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</si>
  <si>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</si>
  <si>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</si>
  <si>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</si>
  <si>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</si>
  <si>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</si>
  <si>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</si>
  <si>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</si>
  <si>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</si>
  <si>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</si>
  <si>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</si>
  <si>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</si>
  <si>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</si>
  <si>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</si>
  <si>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</si>
  <si>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</si>
  <si>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</si>
  <si>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</si>
  <si>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</si>
  <si>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</si>
  <si>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</si>
  <si>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</si>
  <si>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</si>
  <si>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</si>
  <si>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</si>
  <si>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</si>
  <si>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</si>
  <si>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</si>
  <si>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</si>
  <si>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</si>
  <si>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</si>
  <si>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</si>
  <si>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</si>
  <si>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</si>
  <si>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</si>
  <si>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</si>
  <si>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</si>
  <si>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</si>
  <si>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</si>
  <si>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</si>
  <si>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</si>
  <si>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</si>
  <si>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</si>
  <si>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</si>
  <si>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</si>
  <si>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</si>
  <si>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</si>
  <si>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</si>
  <si>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</si>
  <si>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</si>
  <si>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</si>
  <si>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</si>
  <si>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</si>
  <si>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</si>
  <si>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</si>
  <si>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</si>
  <si>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</si>
  <si>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</si>
  <si>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</si>
  <si>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</si>
  <si>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</si>
  <si>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</si>
  <si>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</si>
  <si>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</si>
  <si>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</si>
  <si>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</si>
  <si>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</si>
  <si>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</si>
  <si>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</si>
  <si>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</si>
  <si>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</si>
  <si>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</si>
  <si>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</si>
  <si>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</si>
  <si>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</si>
  <si>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</si>
  <si>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</si>
  <si>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</si>
  <si>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</si>
  <si>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</si>
  <si>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</si>
  <si>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</si>
  <si>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</si>
  <si>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</si>
  <si>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</si>
  <si>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</si>
  <si>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</si>
  <si>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</si>
  <si>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</si>
  <si>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</si>
  <si>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</si>
  <si>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</si>
  <si>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</si>
  <si>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</si>
  <si>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</si>
  <si>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</si>
  <si>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</si>
  <si>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</si>
  <si>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</si>
  <si>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</si>
  <si>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</si>
  <si>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</si>
  <si>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</si>
  <si>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</si>
  <si>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</si>
  <si>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</si>
  <si>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</si>
  <si>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</si>
  <si>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</si>
  <si>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</si>
  <si>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</si>
  <si>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</si>
  <si>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</si>
  <si>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</si>
  <si>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</si>
  <si>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</si>
  <si>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</si>
  <si>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</si>
  <si>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</si>
  <si>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</si>
  <si>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</si>
  <si>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</si>
  <si>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</si>
  <si>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</si>
  <si>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</si>
  <si>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</si>
  <si>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</si>
  <si>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</si>
  <si>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</si>
  <si>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</si>
  <si>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</si>
  <si>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</si>
  <si>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</si>
  <si>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</si>
  <si>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</si>
  <si>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</si>
  <si>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</si>
  <si>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</si>
  <si>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</si>
  <si>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</si>
  <si>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</si>
  <si>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</si>
  <si>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</si>
  <si>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</si>
  <si>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</si>
  <si>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</si>
  <si>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</si>
  <si>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</si>
  <si>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</si>
  <si>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</si>
  <si>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</si>
  <si>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</si>
  <si>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</si>
  <si>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</si>
  <si>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</si>
  <si>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</si>
  <si>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</si>
  <si>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</si>
  <si>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</si>
  <si>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</si>
  <si>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</si>
  <si>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</si>
  <si>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</si>
  <si>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</si>
  <si>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</si>
  <si>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</si>
  <si>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</si>
  <si>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</si>
  <si>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</si>
  <si>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</si>
  <si>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</si>
  <si>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</si>
  <si>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</si>
  <si>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</si>
  <si>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</si>
  <si>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</si>
  <si>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</si>
  <si>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</si>
  <si>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</si>
  <si>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</si>
  <si>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</si>
  <si>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</si>
  <si>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</si>
  <si>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</si>
  <si>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</si>
  <si>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</si>
  <si>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</si>
  <si>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</si>
  <si>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</si>
  <si>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%,V9130001</t>
  </si>
  <si>
    <t>9130001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</si>
  <si>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</si>
  <si>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</si>
  <si>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</si>
  <si>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</si>
  <si>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</si>
  <si>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</si>
  <si>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</si>
  <si>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</si>
  <si>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</si>
  <si>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</si>
  <si>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</si>
  <si>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</si>
  <si>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</si>
  <si>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</si>
  <si>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</si>
  <si>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</si>
  <si>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</si>
  <si>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</si>
  <si>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</si>
  <si>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</si>
  <si>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</si>
  <si>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</si>
  <si>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</si>
  <si>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</si>
  <si>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</si>
  <si>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</si>
  <si>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</si>
  <si>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</si>
  <si>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</si>
  <si>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</si>
  <si>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</si>
  <si>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</si>
  <si>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</si>
  <si>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</si>
  <si>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</si>
  <si>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</si>
  <si>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</si>
  <si>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</si>
  <si>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</si>
  <si>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</si>
  <si>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</si>
  <si>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</si>
  <si>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</si>
  <si>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</si>
  <si>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</si>
  <si>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</si>
  <si>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</si>
  <si>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</si>
  <si>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</si>
  <si>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</si>
  <si>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</si>
  <si>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</si>
  <si>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</si>
  <si>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</si>
  <si>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</si>
  <si>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</si>
  <si>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</si>
  <si>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</si>
  <si>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</si>
  <si>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</si>
  <si>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</si>
  <si>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</si>
  <si>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</si>
  <si>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</si>
  <si>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</si>
  <si>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</si>
  <si>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</si>
  <si>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</si>
  <si>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</si>
  <si>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</si>
  <si>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</si>
  <si>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</si>
  <si>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</si>
  <si>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</si>
  <si>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</si>
  <si>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</si>
  <si>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</si>
  <si>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</si>
  <si>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</si>
  <si>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</si>
  <si>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</si>
  <si>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</si>
  <si>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</si>
  <si>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</si>
  <si>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</si>
  <si>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</si>
  <si>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</si>
  <si>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</si>
  <si>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</si>
  <si>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</si>
  <si>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</si>
  <si>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</si>
  <si>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</si>
  <si>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</si>
  <si>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</si>
  <si>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</si>
  <si>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</si>
  <si>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</si>
  <si>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</si>
  <si>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</si>
  <si>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</si>
  <si>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</si>
  <si>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</si>
  <si>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</si>
  <si>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</si>
  <si>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</si>
  <si>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</si>
  <si>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</si>
  <si>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</si>
  <si>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</si>
  <si>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</si>
  <si>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</si>
  <si>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</si>
  <si>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</si>
  <si>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</si>
  <si>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</si>
  <si>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</si>
  <si>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</si>
  <si>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</si>
  <si>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</si>
  <si>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</si>
  <si>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</si>
  <si>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</si>
  <si>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</si>
  <si>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</si>
  <si>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</si>
  <si>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</si>
  <si>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</si>
  <si>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</si>
  <si>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</si>
  <si>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</si>
  <si>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</si>
  <si>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</si>
  <si>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</si>
  <si>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</si>
  <si>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</si>
  <si>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</si>
  <si>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</si>
  <si>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</si>
  <si>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</si>
  <si>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</si>
  <si>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</si>
  <si>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</si>
  <si>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</si>
  <si>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</si>
  <si>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</si>
  <si>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</si>
  <si>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</si>
  <si>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</si>
  <si>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</si>
  <si>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</si>
  <si>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</si>
  <si>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</si>
  <si>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</si>
  <si>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</si>
  <si>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</si>
  <si>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</si>
  <si>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</si>
  <si>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</si>
  <si>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</si>
  <si>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</si>
  <si>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</si>
  <si>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</si>
  <si>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</si>
  <si>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</si>
  <si>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</si>
  <si>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</si>
  <si>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</si>
  <si>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</si>
  <si>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</si>
  <si>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</si>
  <si>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</si>
  <si>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</si>
  <si>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</si>
  <si>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</si>
  <si>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</si>
  <si>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</si>
  <si>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</si>
  <si>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</si>
  <si>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</si>
  <si>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</si>
  <si>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</si>
  <si>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</si>
  <si>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</si>
  <si>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</si>
  <si>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</si>
  <si>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</si>
  <si>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</si>
  <si>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</si>
  <si>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</si>
  <si>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</si>
  <si>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</si>
  <si>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</si>
  <si>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</si>
  <si>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</si>
  <si>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</si>
  <si>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</si>
  <si>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</si>
  <si>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</si>
  <si>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</si>
  <si>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</si>
  <si>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</si>
  <si>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</si>
  <si>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</si>
  <si>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</si>
  <si>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</si>
  <si>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</si>
  <si>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</si>
  <si>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</si>
  <si>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</si>
  <si>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</si>
  <si>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</si>
  <si>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</si>
  <si>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</si>
  <si>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</si>
  <si>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</si>
  <si>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</si>
  <si>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</si>
  <si>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</si>
  <si>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</si>
  <si>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</si>
  <si>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</si>
  <si>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</si>
  <si>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</si>
  <si>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</si>
  <si>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</si>
  <si>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</si>
  <si>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</si>
  <si>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</si>
  <si>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</si>
  <si>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</si>
  <si>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</si>
  <si>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%,V408100607</t>
  </si>
  <si>
    <t>408100607</t>
  </si>
  <si>
    <t>%,V408100608</t>
  </si>
  <si>
    <t>408100608</t>
  </si>
  <si>
    <t>%,V408100609</t>
  </si>
  <si>
    <t>408100609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</si>
  <si>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</si>
  <si>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</si>
  <si>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</si>
  <si>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</si>
  <si>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</si>
  <si>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</si>
  <si>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</si>
  <si>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</si>
  <si>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</si>
  <si>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</si>
  <si>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</si>
  <si>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</si>
  <si>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</si>
  <si>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</si>
  <si>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</si>
  <si>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</si>
  <si>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</si>
  <si>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</si>
  <si>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</si>
  <si>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</si>
  <si>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</si>
  <si>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</si>
  <si>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</si>
  <si>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</si>
  <si>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</si>
  <si>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</si>
  <si>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%,V408101907</t>
  </si>
  <si>
    <t>408101907</t>
  </si>
  <si>
    <t>%,V408101908</t>
  </si>
  <si>
    <t>408101908</t>
  </si>
  <si>
    <t>%,V408101909</t>
  </si>
  <si>
    <t>408101909</t>
  </si>
  <si>
    <t>%,V408102208</t>
  </si>
  <si>
    <t>408102208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</si>
  <si>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</si>
  <si>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</si>
  <si>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</si>
  <si>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</si>
  <si>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</si>
  <si>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</si>
  <si>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</si>
  <si>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</si>
  <si>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</si>
  <si>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</si>
  <si>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</si>
  <si>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</si>
  <si>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</si>
  <si>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</si>
  <si>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</si>
  <si>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</si>
  <si>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</si>
  <si>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</si>
  <si>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</si>
  <si>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</si>
  <si>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</si>
  <si>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</si>
  <si>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%,V408103609</t>
  </si>
  <si>
    <t>408103609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</si>
  <si>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</si>
  <si>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</si>
  <si>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</si>
  <si>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</si>
  <si>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</si>
  <si>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</si>
  <si>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</si>
  <si>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</si>
  <si>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</si>
  <si>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</si>
  <si>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%,V409100209</t>
  </si>
  <si>
    <t>409100209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</si>
  <si>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</si>
  <si>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</si>
  <si>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</si>
  <si>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</si>
  <si>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</si>
  <si>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</si>
  <si>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</si>
  <si>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</si>
  <si>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</si>
  <si>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</si>
  <si>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</si>
  <si>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</si>
  <si>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</si>
  <si>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</si>
  <si>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</si>
  <si>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</si>
  <si>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</si>
  <si>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</si>
  <si>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</si>
  <si>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</si>
  <si>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</si>
  <si>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</si>
  <si>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</si>
  <si>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</si>
  <si>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</si>
  <si>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</si>
  <si>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</si>
  <si>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</si>
  <si>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</si>
  <si>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</si>
  <si>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</si>
  <si>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</si>
  <si>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%,V4210021</t>
  </si>
  <si>
    <t>4210021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</si>
  <si>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</si>
  <si>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</si>
  <si>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</si>
  <si>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</si>
  <si>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</si>
  <si>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</si>
  <si>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</si>
  <si>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</si>
  <si>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</si>
  <si>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</si>
  <si>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</si>
  <si>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</si>
  <si>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</si>
  <si>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</si>
  <si>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</si>
  <si>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</si>
  <si>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</si>
  <si>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</si>
  <si>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</si>
  <si>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</si>
  <si>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</si>
  <si>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</si>
  <si>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</si>
  <si>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</si>
  <si>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</si>
  <si>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</si>
  <si>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</si>
  <si>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</si>
  <si>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</si>
  <si>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</si>
  <si>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</si>
  <si>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</si>
  <si>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</si>
  <si>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</si>
  <si>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</si>
  <si>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</si>
  <si>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</si>
  <si>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</si>
  <si>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</si>
  <si>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</si>
  <si>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</si>
  <si>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</si>
  <si>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</si>
  <si>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</si>
  <si>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</si>
  <si>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</si>
  <si>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</si>
  <si>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</si>
  <si>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</si>
  <si>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</si>
  <si>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</si>
  <si>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</si>
  <si>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</si>
  <si>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</si>
  <si>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</si>
  <si>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</si>
  <si>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</si>
  <si>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</si>
  <si>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</si>
  <si>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</si>
  <si>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</si>
  <si>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</si>
  <si>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</si>
  <si>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</si>
  <si>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</si>
  <si>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</si>
  <si>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</si>
  <si>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</si>
  <si>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</si>
  <si>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</si>
  <si>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</si>
  <si>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</si>
  <si>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</si>
  <si>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</si>
  <si>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</si>
  <si>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</si>
  <si>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</si>
  <si>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</si>
  <si>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</si>
  <si>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</si>
  <si>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</si>
  <si>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</si>
  <si>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</si>
  <si>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</si>
  <si>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</si>
  <si>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</si>
  <si>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</si>
  <si>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</si>
  <si>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</si>
  <si>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</si>
  <si>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</si>
  <si>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</si>
  <si>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</si>
  <si>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</si>
  <si>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</si>
  <si>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</si>
  <si>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Gain Disposition of Allowances</t>
  </si>
  <si>
    <t>Comp. Allow. Gains SO2</t>
  </si>
  <si>
    <t>Comp. Allow. Gains-Seas NOx</t>
  </si>
  <si>
    <t>Loss Disposition of Allowances</t>
  </si>
  <si>
    <t>Residential Sales-W/Space Htg</t>
  </si>
  <si>
    <t>Residential Sales-W/O Space Ht</t>
  </si>
  <si>
    <t>Residential Fuel Rev</t>
  </si>
  <si>
    <t>Commercial Sales</t>
  </si>
  <si>
    <t>Industrial Sales (Excl Mines)</t>
  </si>
  <si>
    <t>Ind Sales-NonAffil(Incl Mines)</t>
  </si>
  <si>
    <t>Sales to Pub Auth - Schools</t>
  </si>
  <si>
    <t>Sales to Pub Auth - Ex Schools</t>
  </si>
  <si>
    <t>Commercial Fuel Rev</t>
  </si>
  <si>
    <t>Industrial Fuel Rev</t>
  </si>
  <si>
    <t>Public Street/Highway Lighting</t>
  </si>
  <si>
    <t>Public St &amp; Hwy Light Fuel Rev</t>
  </si>
  <si>
    <t>Sales for Resale - NonAssoc</t>
  </si>
  <si>
    <t>Sales for Resale-Nonaff-Ancill</t>
  </si>
  <si>
    <t>Sales for Resale-Nonaff-Transm</t>
  </si>
  <si>
    <t>Sales for Resale-Bookout Sales</t>
  </si>
  <si>
    <t>Sales for Resale-Option Sales</t>
  </si>
  <si>
    <t>Sales for Resale-Bookout Purch</t>
  </si>
  <si>
    <t>Sales for Resale-Option Purch</t>
  </si>
  <si>
    <t>Sale for Resl - Real from East</t>
  </si>
  <si>
    <t>Whsal/Muni/Pb Ath Fuel Rev</t>
  </si>
  <si>
    <t>Sale/Resale - NA - Fuel Rev</t>
  </si>
  <si>
    <t>Whsal/Muni/Pub Auth Base Rev</t>
  </si>
  <si>
    <t>Purch Pwr PhysTrad - Non Assoc</t>
  </si>
  <si>
    <t>PWR Trding Trans Exp-NonAssoc</t>
  </si>
  <si>
    <t>Financial Spark Gas - Realized</t>
  </si>
  <si>
    <t>Financial Electric Realized</t>
  </si>
  <si>
    <t>PJM Energy Sales Margin</t>
  </si>
  <si>
    <t>PJM Spot Energy Purchases</t>
  </si>
  <si>
    <t>PJM Explicit Congestion OSS</t>
  </si>
  <si>
    <t>PJM Implicit Congestion-OSS</t>
  </si>
  <si>
    <t>PJM Implicit Congestion-LSE</t>
  </si>
  <si>
    <t>PJM Transm. Loss - OSS</t>
  </si>
  <si>
    <t>PJM Ancillary Serv.-Reg</t>
  </si>
  <si>
    <t>PJM Oper.Reserve Rev-OSS</t>
  </si>
  <si>
    <t>PJM 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</si>
  <si>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</si>
  <si>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</si>
  <si>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</si>
  <si>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</si>
  <si>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</si>
  <si>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</si>
  <si>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</si>
  <si>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Non-ECR Phys. Sales-OSS</t>
  </si>
  <si>
    <t>PJM Transm. Loss - LSE</t>
  </si>
  <si>
    <t>PJM Meter Corrections-OSS</t>
  </si>
  <si>
    <t>PJM Meter Corrections-LSE</t>
  </si>
  <si>
    <t>Realiz. Sharing-447 Optim</t>
  </si>
  <si>
    <t>Realiz. Sharing-PJM OSS</t>
  </si>
  <si>
    <t>PJM Incremental Spot-OSS</t>
  </si>
  <si>
    <t>PJM Incremental Exp Cong-OSS</t>
  </si>
  <si>
    <t>PJM Incremental Imp Cong-OSS</t>
  </si>
  <si>
    <t>Non ECR Purchased Power OSS</t>
  </si>
  <si>
    <t>Financial Hedge Realized</t>
  </si>
  <si>
    <t>Realiz.Sharing - 06 SIA</t>
  </si>
  <si>
    <t>Transm. Rev.-Dedic. Whlsl/Muni</t>
  </si>
  <si>
    <t>OSS Physical Margin Reclass</t>
  </si>
  <si>
    <t>OSS Optim. Margin Reclass</t>
  </si>
  <si>
    <t>Marginal Explicit Losses</t>
  </si>
  <si>
    <t>MISO FTR Revenues OSS</t>
  </si>
  <si>
    <t>Interest Rate Swaps-Power</t>
  </si>
  <si>
    <t>Capacity Sales Trading</t>
  </si>
  <si>
    <t>Non-ECR Auction Sales-OSS</t>
  </si>
  <si>
    <t>PJM OpRes-LSE-Credit</t>
  </si>
  <si>
    <t>PJM OpRes-LSE-Charge</t>
  </si>
  <si>
    <t>PJM Spinning-Credit</t>
  </si>
  <si>
    <t>PJM Spinning-Charge</t>
  </si>
  <si>
    <t>PJM Trans loss credits-OSS</t>
  </si>
  <si>
    <t>PJM transm loss charges - LSE</t>
  </si>
  <si>
    <t>PJM Transm loss credits-LSE</t>
  </si>
  <si>
    <t>PJM transm loss charges-OSS</t>
  </si>
  <si>
    <t>PJM ML OSS 3 Pct Rev</t>
  </si>
  <si>
    <t>PJM ML OSS 3 Pct Fuel</t>
  </si>
  <si>
    <t>PJM ML OSS 3 Pct NonFuel</t>
  </si>
  <si>
    <t>PJM 30m Suppl Reserve CR OSS</t>
  </si>
  <si>
    <t>PJM 30m Suppl Reserve CH OSS</t>
  </si>
  <si>
    <t>PJM Explicit Loss not in ECR</t>
  </si>
  <si>
    <t>Forfeited Discounts</t>
  </si>
  <si>
    <t>Misc Service Rev - Nonaffil</t>
  </si>
  <si>
    <t>Rent From Elect Property-NAC</t>
  </si>
  <si>
    <t>Rent From Elect Prop-ABD-Nonaf</t>
  </si>
  <si>
    <t>Oth Elect Rev - DSM Program</t>
  </si>
  <si>
    <t>Oth Elect Rev - Nonaffiliated</t>
  </si>
  <si>
    <t>Oth Elect Rev-Trans-Nonaffil</t>
  </si>
  <si>
    <t>Other Electric Revenues - ABD</t>
  </si>
  <si>
    <t>Financial Trading Rev-Unreal</t>
  </si>
  <si>
    <t>Miscellaneous Revenue-NonAffil</t>
  </si>
  <si>
    <t>Merch Generation Finan -Realzd</t>
  </si>
  <si>
    <t>Oth Elec Rev-Coal Trd Rlzd G-L</t>
  </si>
  <si>
    <t>PJM NITS Revenue-NonAff.</t>
  </si>
  <si>
    <t>PJM Pt2Pt Trans.Rev.-NonAff.</t>
  </si>
  <si>
    <t>PJM TO Admin. Rev..-NonAff.</t>
  </si>
  <si>
    <t>Buckeye Admin. Fee Revenue</t>
  </si>
  <si>
    <t>SECA Transmission Revenue</t>
  </si>
  <si>
    <t>PJM Expansion Cost Recov</t>
  </si>
  <si>
    <t>RTO Form. Cost Recovery</t>
  </si>
  <si>
    <t>Interest Rate Swaps-Coal</t>
  </si>
  <si>
    <t>MTM Aff GL Coal Trading</t>
  </si>
  <si>
    <t>RTO Formation Cost Recovery</t>
  </si>
  <si>
    <t>PJM Point to Point Trans Svc</t>
  </si>
  <si>
    <t>PJM Trans Owner Admin Rev</t>
  </si>
  <si>
    <t>PJM Network Integ Trans Svc</t>
  </si>
  <si>
    <t>Oth Elec Rev Trans Non Affil</t>
  </si>
  <si>
    <t>Sales for Resale - Assoc Cos</t>
  </si>
  <si>
    <t>Sls for Rsl - Fuel Rev - Assoc</t>
  </si>
  <si>
    <t>Sales for Res-Aff. Pool Energy</t>
  </si>
  <si>
    <t>Rent From Elect Property - Af</t>
  </si>
  <si>
    <t>SALES TO AFFILIATES</t>
  </si>
  <si>
    <t>GROSS OPERATING REVENUES</t>
  </si>
  <si>
    <t>Prov Rate Refund - Retail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</si>
  <si>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</si>
  <si>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</si>
  <si>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</si>
  <si>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</si>
  <si>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</si>
  <si>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</si>
  <si>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</si>
  <si>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</si>
  <si>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</si>
  <si>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</si>
  <si>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</si>
  <si>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</si>
  <si>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</si>
  <si>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</si>
  <si>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</si>
  <si>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</si>
  <si>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</si>
  <si>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</si>
  <si>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</si>
  <si>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</si>
  <si>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</si>
  <si>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</si>
  <si>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</si>
  <si>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</si>
  <si>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</si>
  <si>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</si>
  <si>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</si>
  <si>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</si>
  <si>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</si>
  <si>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</si>
  <si>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</si>
  <si>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</si>
  <si>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</si>
  <si>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</si>
  <si>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</si>
  <si>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PJM Capacity Purchases-Auction</t>
  </si>
  <si>
    <t>Purch Power-Pool Non-Fuel -Aff</t>
  </si>
  <si>
    <t>Pur Power-Pool NonFuel-OSS-Aff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</si>
  <si>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</si>
  <si>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</si>
  <si>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</si>
  <si>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</si>
  <si>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</si>
  <si>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</si>
  <si>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</si>
  <si>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</si>
  <si>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</si>
  <si>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</si>
  <si>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</si>
  <si>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</si>
  <si>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</si>
  <si>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</si>
  <si>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</si>
  <si>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</si>
  <si>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</si>
  <si>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</si>
  <si>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</si>
  <si>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</si>
  <si>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</si>
  <si>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</si>
  <si>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</si>
  <si>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</si>
  <si>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</si>
  <si>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</si>
  <si>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</si>
  <si>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</si>
  <si>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</si>
  <si>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</si>
  <si>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</si>
  <si>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</si>
  <si>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</si>
  <si>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</si>
  <si>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</si>
  <si>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</si>
  <si>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</si>
  <si>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</si>
  <si>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</si>
  <si>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</si>
  <si>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</si>
  <si>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</si>
  <si>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</si>
  <si>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</si>
  <si>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</si>
  <si>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</si>
  <si>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</si>
  <si>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</si>
  <si>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</si>
  <si>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</si>
  <si>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</si>
  <si>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</si>
  <si>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</si>
  <si>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</si>
  <si>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</si>
  <si>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</si>
  <si>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</si>
  <si>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</si>
  <si>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</si>
  <si>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</si>
  <si>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</si>
  <si>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</si>
  <si>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</si>
  <si>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</si>
  <si>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</si>
  <si>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</si>
  <si>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</si>
  <si>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</si>
  <si>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</si>
  <si>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</si>
  <si>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</si>
  <si>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</si>
  <si>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</si>
  <si>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</si>
  <si>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</si>
  <si>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</si>
  <si>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</si>
  <si>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</si>
  <si>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</si>
  <si>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</si>
  <si>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</si>
  <si>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</si>
  <si>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</si>
  <si>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</si>
  <si>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</si>
  <si>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</si>
  <si>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Advertising Exp - Residential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</si>
  <si>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</si>
  <si>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</si>
  <si>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</si>
  <si>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</si>
  <si>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</si>
  <si>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</si>
  <si>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</si>
  <si>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</si>
  <si>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</si>
  <si>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</si>
  <si>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</si>
  <si>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</si>
  <si>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</si>
  <si>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</si>
  <si>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</si>
  <si>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</si>
  <si>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</si>
  <si>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</si>
  <si>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</si>
  <si>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</si>
  <si>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</si>
  <si>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</si>
  <si>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</si>
  <si>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</si>
  <si>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</si>
  <si>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</si>
  <si>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</si>
  <si>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</si>
  <si>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</si>
  <si>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</si>
  <si>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</si>
  <si>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</si>
  <si>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</si>
  <si>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</si>
  <si>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</si>
  <si>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</si>
  <si>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</si>
  <si>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</si>
  <si>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</si>
  <si>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</si>
  <si>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</si>
  <si>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</si>
  <si>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</si>
  <si>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</si>
  <si>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</si>
  <si>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</si>
  <si>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</si>
  <si>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</si>
  <si>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</si>
  <si>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</si>
  <si>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</si>
  <si>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</si>
  <si>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</si>
  <si>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</si>
  <si>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</si>
  <si>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</si>
  <si>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</si>
  <si>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</si>
  <si>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</si>
  <si>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</si>
  <si>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</si>
  <si>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</si>
  <si>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</si>
  <si>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</si>
  <si>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</si>
  <si>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</si>
  <si>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</si>
  <si>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</si>
  <si>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</si>
  <si>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</si>
  <si>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</si>
  <si>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</si>
  <si>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</si>
  <si>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</si>
  <si>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</si>
  <si>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</si>
  <si>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</si>
  <si>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</si>
  <si>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</si>
  <si>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</si>
  <si>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</si>
  <si>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</si>
  <si>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</si>
  <si>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</si>
  <si>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</si>
  <si>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</si>
  <si>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</si>
  <si>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</si>
  <si>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</si>
  <si>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</si>
  <si>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</si>
  <si>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</si>
  <si>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</si>
  <si>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</si>
  <si>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Radio Equip - Owned</t>
  </si>
  <si>
    <t>Maint of Data Equipment</t>
  </si>
  <si>
    <t>Maint of Cmmncation Eq-Unall</t>
  </si>
  <si>
    <t>Maint of Office Furniture &amp; Eq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</si>
  <si>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</si>
  <si>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</si>
  <si>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</si>
  <si>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</si>
  <si>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</si>
  <si>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</si>
  <si>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</si>
  <si>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</si>
  <si>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</si>
  <si>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</si>
  <si>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</si>
  <si>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</si>
  <si>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</si>
  <si>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</si>
  <si>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</si>
  <si>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</si>
  <si>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</si>
  <si>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</si>
  <si>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</si>
  <si>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</si>
  <si>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</si>
  <si>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</si>
  <si>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</si>
  <si>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</si>
  <si>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</si>
  <si>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</si>
  <si>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</si>
  <si>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</si>
  <si>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</si>
  <si>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</si>
  <si>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</si>
  <si>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</si>
  <si>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</si>
  <si>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</si>
  <si>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</si>
  <si>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</si>
  <si>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</si>
  <si>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</si>
  <si>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</si>
  <si>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</si>
  <si>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</si>
  <si>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MTM Credit Reserve (B/L)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</si>
  <si>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</si>
  <si>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</si>
  <si>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</si>
  <si>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</si>
  <si>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</si>
  <si>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</si>
  <si>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</si>
  <si>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</si>
  <si>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</si>
  <si>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</si>
  <si>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</si>
  <si>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</si>
  <si>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</si>
  <si>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</si>
  <si>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</si>
  <si>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</si>
  <si>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</si>
  <si>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</si>
  <si>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</si>
  <si>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</si>
  <si>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</si>
  <si>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</si>
  <si>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</si>
  <si>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</si>
  <si>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</si>
  <si>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</si>
  <si>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</si>
  <si>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</si>
  <si>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</si>
  <si>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</si>
  <si>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</si>
  <si>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</si>
  <si>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</si>
  <si>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</si>
  <si>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</si>
  <si>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</si>
  <si>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</si>
  <si>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</si>
  <si>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</si>
  <si>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</si>
  <si>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</si>
  <si>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</si>
  <si>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</si>
  <si>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</si>
  <si>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</si>
  <si>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</si>
  <si>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</si>
  <si>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</si>
  <si>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</si>
  <si>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</si>
  <si>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</si>
  <si>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</si>
  <si>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</si>
  <si>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</si>
  <si>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</si>
  <si>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</si>
  <si>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</si>
  <si>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</si>
  <si>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2009-03-31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</si>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</sst>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7"/>
  <sheetViews>
    <sheetView tabSelected="1" zoomScale="68" zoomScaleNormal="68" zoomScalePageLayoutView="0" workbookViewId="0" topLeftCell="A1">
      <pane xSplit="3" ySplit="7" topLeftCell="D494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3" sqref="C3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IF(AN537="error",AN538,AN537)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IF(AN537="error",AN538,AN537)</f>
        <v>KYP CORP CONSOLIDATED</v>
      </c>
      <c r="M2" s="6"/>
      <c r="N2" s="12"/>
      <c r="O2" s="10"/>
      <c r="P2" s="24"/>
      <c r="Q2" s="20"/>
      <c r="R2" s="20"/>
      <c r="S2" s="22"/>
      <c r="T2" s="79" t="str">
        <f>IF(AN537="error",AN538,AN537)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IF(AN537="error",AN538,AN537)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AO521*1</f>
        <v>39903</v>
      </c>
      <c r="C4" s="30"/>
      <c r="D4" s="7"/>
      <c r="E4" s="6"/>
      <c r="F4" s="6"/>
      <c r="G4" s="6"/>
      <c r="H4" s="10"/>
      <c r="I4" s="10"/>
      <c r="J4" s="10"/>
      <c r="K4" s="22"/>
      <c r="L4" s="19">
        <f>AO521*1</f>
        <v>39903</v>
      </c>
      <c r="M4" s="6"/>
      <c r="N4" s="12"/>
      <c r="O4" s="10"/>
      <c r="P4" s="24"/>
      <c r="Q4" s="20"/>
      <c r="R4" s="20"/>
      <c r="S4" s="22"/>
      <c r="T4" s="19">
        <f>AO521*1</f>
        <v>39903</v>
      </c>
      <c r="U4" s="30"/>
      <c r="V4" s="10"/>
      <c r="W4" s="10"/>
      <c r="X4" s="20"/>
      <c r="Y4" s="20"/>
      <c r="Z4" s="20"/>
      <c r="AA4" s="22"/>
      <c r="AB4" s="19">
        <f>AO521*1</f>
        <v>39903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1447</v>
      </c>
      <c r="C5" s="56">
        <f>IF(AO534&gt;0,"REPORT HAS "&amp;AO534&amp;"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04/08/09 15:35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04/08/09 15:35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04/08/09 15:35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04/08/09 15:35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TEXT($AO$521,"YYYY")</f>
        <v>2009</v>
      </c>
      <c r="F7" s="66"/>
      <c r="G7" s="78">
        <f>+E7-1</f>
        <v>2008</v>
      </c>
      <c r="H7" s="63"/>
      <c r="I7" s="63" t="s">
        <v>24</v>
      </c>
      <c r="J7" s="63"/>
      <c r="K7" s="68" t="s">
        <v>25</v>
      </c>
      <c r="L7" s="63"/>
      <c r="M7" s="67" t="str">
        <f>TEXT($AO$521,"YYYY")</f>
        <v>2009</v>
      </c>
      <c r="N7" s="66"/>
      <c r="O7" s="78">
        <f>+M7-1</f>
        <v>2008</v>
      </c>
      <c r="P7" s="63"/>
      <c r="Q7" s="63" t="s">
        <v>24</v>
      </c>
      <c r="R7" s="63"/>
      <c r="S7" s="68" t="s">
        <v>25</v>
      </c>
      <c r="T7" s="63"/>
      <c r="U7" s="67" t="str">
        <f>TEXT($AO$521,"YYYY")</f>
        <v>2009</v>
      </c>
      <c r="V7" s="63"/>
      <c r="W7" s="78">
        <f>+U7-1</f>
        <v>2008</v>
      </c>
      <c r="X7" s="63"/>
      <c r="Y7" s="63" t="s">
        <v>24</v>
      </c>
      <c r="Z7" s="63"/>
      <c r="AA7" s="68" t="s">
        <v>25</v>
      </c>
      <c r="AB7" s="63"/>
      <c r="AC7" s="67" t="str">
        <f>TEXT($AO$521,"YYYY")</f>
        <v>2009</v>
      </c>
      <c r="AD7" s="63"/>
      <c r="AE7" s="78">
        <f>+AC7-1</f>
        <v>2008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1011</v>
      </c>
      <c r="E10" s="5">
        <v>0</v>
      </c>
      <c r="G10" s="5">
        <v>265979.15</v>
      </c>
      <c r="I10" s="9">
        <f aca="true" t="shared" si="0" ref="I10:I41">+E10-G10</f>
        <v>-265979.15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265979.15</v>
      </c>
      <c r="Q10" s="9">
        <f aca="true" t="shared" si="2" ref="Q10:Q41">+M10-O10</f>
        <v>-265979.15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265979.15</v>
      </c>
      <c r="Y10" s="9">
        <f aca="true" t="shared" si="4" ref="Y10:Y41">+U10-W10</f>
        <v>-265979.15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-265979.15</v>
      </c>
      <c r="AE10" s="9">
        <v>2751362.81</v>
      </c>
      <c r="AG10" s="9">
        <f aca="true" t="shared" si="6" ref="AG10:AG41">+AC10-AE10</f>
        <v>-3017341.96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-1.0966717835369737</v>
      </c>
    </row>
    <row r="11" spans="1:35" ht="12.75" outlineLevel="1">
      <c r="A11" s="1" t="s">
        <v>97</v>
      </c>
      <c r="B11" s="16" t="s">
        <v>98</v>
      </c>
      <c r="C11" s="1" t="s">
        <v>1012</v>
      </c>
      <c r="E11" s="5">
        <v>38647</v>
      </c>
      <c r="G11" s="5">
        <v>0</v>
      </c>
      <c r="I11" s="9">
        <f t="shared" si="0"/>
        <v>38647</v>
      </c>
      <c r="K11" s="21" t="str">
        <f t="shared" si="1"/>
        <v>N.M.</v>
      </c>
      <c r="M11" s="9">
        <v>38647</v>
      </c>
      <c r="O11" s="9">
        <v>0</v>
      </c>
      <c r="Q11" s="9">
        <f t="shared" si="2"/>
        <v>38647</v>
      </c>
      <c r="S11" s="21" t="str">
        <f t="shared" si="3"/>
        <v>N.M.</v>
      </c>
      <c r="U11" s="9">
        <v>38647</v>
      </c>
      <c r="W11" s="9">
        <v>0</v>
      </c>
      <c r="Y11" s="9">
        <f t="shared" si="4"/>
        <v>38647</v>
      </c>
      <c r="AA11" s="21" t="str">
        <f t="shared" si="5"/>
        <v>N.M.</v>
      </c>
      <c r="AC11" s="9">
        <v>600530.16</v>
      </c>
      <c r="AE11" s="9">
        <v>0</v>
      </c>
      <c r="AG11" s="9">
        <f t="shared" si="6"/>
        <v>600530.16</v>
      </c>
      <c r="AI11" s="21" t="str">
        <f t="shared" si="7"/>
        <v>N.M.</v>
      </c>
    </row>
    <row r="12" spans="1:35" ht="12.75" outlineLevel="1">
      <c r="A12" s="1" t="s">
        <v>99</v>
      </c>
      <c r="B12" s="16" t="s">
        <v>100</v>
      </c>
      <c r="C12" s="1" t="s">
        <v>1013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101</v>
      </c>
      <c r="B13" s="16" t="s">
        <v>102</v>
      </c>
      <c r="C13" s="1" t="s">
        <v>1014</v>
      </c>
      <c r="E13" s="5">
        <v>0</v>
      </c>
      <c r="G13" s="5">
        <v>0</v>
      </c>
      <c r="I13" s="9">
        <f t="shared" si="0"/>
        <v>0</v>
      </c>
      <c r="K13" s="21">
        <f t="shared" si="1"/>
        <v>0</v>
      </c>
      <c r="M13" s="9">
        <v>0</v>
      </c>
      <c r="O13" s="9">
        <v>-6.8500000000000005</v>
      </c>
      <c r="Q13" s="9">
        <f t="shared" si="2"/>
        <v>6.8500000000000005</v>
      </c>
      <c r="S13" s="21" t="str">
        <f t="shared" si="3"/>
        <v>N.M.</v>
      </c>
      <c r="U13" s="9">
        <v>0</v>
      </c>
      <c r="W13" s="9">
        <v>-6.8500000000000005</v>
      </c>
      <c r="Y13" s="9">
        <f t="shared" si="4"/>
        <v>6.8500000000000005</v>
      </c>
      <c r="AA13" s="21" t="str">
        <f t="shared" si="5"/>
        <v>N.M.</v>
      </c>
      <c r="AC13" s="9">
        <v>6.8500000000000005</v>
      </c>
      <c r="AE13" s="9">
        <v>-1265.73</v>
      </c>
      <c r="AG13" s="9">
        <f t="shared" si="6"/>
        <v>1272.58</v>
      </c>
      <c r="AI13" s="21">
        <f t="shared" si="7"/>
        <v>1.0054118966920274</v>
      </c>
    </row>
    <row r="14" spans="1:35" ht="12.75" outlineLevel="1">
      <c r="A14" s="1" t="s">
        <v>103</v>
      </c>
      <c r="B14" s="16" t="s">
        <v>104</v>
      </c>
      <c r="C14" s="1" t="s">
        <v>1015</v>
      </c>
      <c r="E14" s="5">
        <v>7873585.39</v>
      </c>
      <c r="G14" s="5">
        <v>8159645.1</v>
      </c>
      <c r="I14" s="9">
        <f t="shared" si="0"/>
        <v>-286059.70999999996</v>
      </c>
      <c r="K14" s="21">
        <f t="shared" si="1"/>
        <v>-0.035057861769012474</v>
      </c>
      <c r="M14" s="9">
        <v>28816140.65</v>
      </c>
      <c r="O14" s="9">
        <v>28061662.06</v>
      </c>
      <c r="Q14" s="9">
        <f t="shared" si="2"/>
        <v>754478.5899999999</v>
      </c>
      <c r="S14" s="21">
        <f t="shared" si="3"/>
        <v>0.02688645413756365</v>
      </c>
      <c r="U14" s="9">
        <v>28816140.65</v>
      </c>
      <c r="W14" s="9">
        <v>28061662.06</v>
      </c>
      <c r="Y14" s="9">
        <f t="shared" si="4"/>
        <v>754478.5899999999</v>
      </c>
      <c r="AA14" s="21">
        <f t="shared" si="5"/>
        <v>0.02688645413756365</v>
      </c>
      <c r="AC14" s="9">
        <v>83364005.86</v>
      </c>
      <c r="AE14" s="9">
        <v>80203973.99</v>
      </c>
      <c r="AG14" s="9">
        <f t="shared" si="6"/>
        <v>3160031.870000005</v>
      </c>
      <c r="AI14" s="21">
        <f t="shared" si="7"/>
        <v>0.039399941334503</v>
      </c>
    </row>
    <row r="15" spans="1:35" ht="12.75" outlineLevel="1">
      <c r="A15" s="1" t="s">
        <v>105</v>
      </c>
      <c r="B15" s="16" t="s">
        <v>106</v>
      </c>
      <c r="C15" s="1" t="s">
        <v>1016</v>
      </c>
      <c r="E15" s="5">
        <v>3403062.86</v>
      </c>
      <c r="G15" s="5">
        <v>3518255.59</v>
      </c>
      <c r="I15" s="9">
        <f t="shared" si="0"/>
        <v>-115192.72999999998</v>
      </c>
      <c r="K15" s="21">
        <f t="shared" si="1"/>
        <v>-0.03274143309184652</v>
      </c>
      <c r="M15" s="9">
        <v>11734024.3</v>
      </c>
      <c r="O15" s="9">
        <v>11607344.79</v>
      </c>
      <c r="Q15" s="9">
        <f t="shared" si="2"/>
        <v>126679.51000000164</v>
      </c>
      <c r="S15" s="21">
        <f t="shared" si="3"/>
        <v>0.010913737145909461</v>
      </c>
      <c r="U15" s="9">
        <v>11734024.3</v>
      </c>
      <c r="W15" s="9">
        <v>11607344.79</v>
      </c>
      <c r="Y15" s="9">
        <f t="shared" si="4"/>
        <v>126679.51000000164</v>
      </c>
      <c r="AA15" s="21">
        <f t="shared" si="5"/>
        <v>0.010913737145909461</v>
      </c>
      <c r="AC15" s="9">
        <v>41302768.42</v>
      </c>
      <c r="AE15" s="9">
        <v>41910353.56</v>
      </c>
      <c r="AG15" s="9">
        <f t="shared" si="6"/>
        <v>-607585.1400000006</v>
      </c>
      <c r="AI15" s="21">
        <f t="shared" si="7"/>
        <v>-0.014497256367216401</v>
      </c>
    </row>
    <row r="16" spans="1:35" ht="12.75" outlineLevel="1">
      <c r="A16" s="1" t="s">
        <v>107</v>
      </c>
      <c r="B16" s="16" t="s">
        <v>108</v>
      </c>
      <c r="C16" s="1" t="s">
        <v>1017</v>
      </c>
      <c r="E16" s="5">
        <v>6568055.36</v>
      </c>
      <c r="G16" s="5">
        <v>4810394.71</v>
      </c>
      <c r="I16" s="9">
        <f t="shared" si="0"/>
        <v>1757660.6500000004</v>
      </c>
      <c r="K16" s="21">
        <f t="shared" si="1"/>
        <v>0.36538803070486503</v>
      </c>
      <c r="M16" s="9">
        <v>23950146</v>
      </c>
      <c r="O16" s="9">
        <v>16828315.86</v>
      </c>
      <c r="Q16" s="9">
        <f t="shared" si="2"/>
        <v>7121830.140000001</v>
      </c>
      <c r="S16" s="21">
        <f t="shared" si="3"/>
        <v>0.42320516201672964</v>
      </c>
      <c r="U16" s="9">
        <v>23950146</v>
      </c>
      <c r="W16" s="9">
        <v>16828315.86</v>
      </c>
      <c r="Y16" s="9">
        <f t="shared" si="4"/>
        <v>7121830.140000001</v>
      </c>
      <c r="AA16" s="21">
        <f t="shared" si="5"/>
        <v>0.42320516201672964</v>
      </c>
      <c r="AC16" s="9">
        <v>73269838.82</v>
      </c>
      <c r="AE16" s="9">
        <v>45647869.82</v>
      </c>
      <c r="AG16" s="9">
        <f t="shared" si="6"/>
        <v>27621968.999999993</v>
      </c>
      <c r="AI16" s="21">
        <f t="shared" si="7"/>
        <v>0.6051097041092989</v>
      </c>
    </row>
    <row r="17" spans="1:35" ht="12.75" outlineLevel="1">
      <c r="A17" s="1" t="s">
        <v>109</v>
      </c>
      <c r="B17" s="16" t="s">
        <v>110</v>
      </c>
      <c r="C17" s="1" t="s">
        <v>1018</v>
      </c>
      <c r="E17" s="5">
        <v>4547086.43</v>
      </c>
      <c r="G17" s="5">
        <v>4464709.88</v>
      </c>
      <c r="I17" s="9">
        <f t="shared" si="0"/>
        <v>82376.54999999981</v>
      </c>
      <c r="K17" s="21">
        <f t="shared" si="1"/>
        <v>0.018450594151483774</v>
      </c>
      <c r="M17" s="9">
        <v>14242728.95</v>
      </c>
      <c r="O17" s="9">
        <v>13918224.75</v>
      </c>
      <c r="Q17" s="9">
        <f t="shared" si="2"/>
        <v>324504.19999999925</v>
      </c>
      <c r="S17" s="21">
        <f t="shared" si="3"/>
        <v>0.023315056756789278</v>
      </c>
      <c r="U17" s="9">
        <v>14242728.95</v>
      </c>
      <c r="W17" s="9">
        <v>13918224.75</v>
      </c>
      <c r="Y17" s="9">
        <f t="shared" si="4"/>
        <v>324504.19999999925</v>
      </c>
      <c r="AA17" s="21">
        <f t="shared" si="5"/>
        <v>0.023315056756789278</v>
      </c>
      <c r="AC17" s="9">
        <v>55657020.04000001</v>
      </c>
      <c r="AE17" s="9">
        <v>55214112.03</v>
      </c>
      <c r="AG17" s="9">
        <f t="shared" si="6"/>
        <v>442908.01000000536</v>
      </c>
      <c r="AI17" s="21">
        <f t="shared" si="7"/>
        <v>0.008021645077971299</v>
      </c>
    </row>
    <row r="18" spans="1:35" ht="12.75" outlineLevel="1">
      <c r="A18" s="1" t="s">
        <v>111</v>
      </c>
      <c r="B18" s="16" t="s">
        <v>112</v>
      </c>
      <c r="C18" s="1" t="s">
        <v>1019</v>
      </c>
      <c r="E18" s="5">
        <v>4179302.41</v>
      </c>
      <c r="G18" s="5">
        <v>3992401.69</v>
      </c>
      <c r="I18" s="9">
        <f t="shared" si="0"/>
        <v>186900.7200000002</v>
      </c>
      <c r="K18" s="21">
        <f t="shared" si="1"/>
        <v>0.04681410702438617</v>
      </c>
      <c r="M18" s="9">
        <v>11790217.31</v>
      </c>
      <c r="O18" s="9">
        <v>10949568.19</v>
      </c>
      <c r="Q18" s="9">
        <f t="shared" si="2"/>
        <v>840649.120000001</v>
      </c>
      <c r="S18" s="21">
        <f t="shared" si="3"/>
        <v>0.07677463671743215</v>
      </c>
      <c r="U18" s="9">
        <v>11790217.31</v>
      </c>
      <c r="W18" s="9">
        <v>10949568.19</v>
      </c>
      <c r="Y18" s="9">
        <f t="shared" si="4"/>
        <v>840649.120000001</v>
      </c>
      <c r="AA18" s="21">
        <f t="shared" si="5"/>
        <v>0.07677463671743215</v>
      </c>
      <c r="AC18" s="9">
        <v>49602723.84</v>
      </c>
      <c r="AE18" s="9">
        <v>46235446.43</v>
      </c>
      <c r="AG18" s="9">
        <f t="shared" si="6"/>
        <v>3367277.410000004</v>
      </c>
      <c r="AI18" s="21">
        <f t="shared" si="7"/>
        <v>0.07282891525872964</v>
      </c>
    </row>
    <row r="19" spans="1:35" ht="12.75" outlineLevel="1">
      <c r="A19" s="1" t="s">
        <v>113</v>
      </c>
      <c r="B19" s="16" t="s">
        <v>114</v>
      </c>
      <c r="C19" s="1" t="s">
        <v>1020</v>
      </c>
      <c r="E19" s="5">
        <v>3414504.44</v>
      </c>
      <c r="G19" s="5">
        <v>3019819.43</v>
      </c>
      <c r="I19" s="9">
        <f t="shared" si="0"/>
        <v>394685.0099999998</v>
      </c>
      <c r="K19" s="21">
        <f t="shared" si="1"/>
        <v>0.1306982152903095</v>
      </c>
      <c r="M19" s="9">
        <v>9667223.99</v>
      </c>
      <c r="O19" s="9">
        <v>8763078.92</v>
      </c>
      <c r="Q19" s="9">
        <f t="shared" si="2"/>
        <v>904145.0700000003</v>
      </c>
      <c r="S19" s="21">
        <f t="shared" si="3"/>
        <v>0.10317664353523821</v>
      </c>
      <c r="U19" s="9">
        <v>9667223.99</v>
      </c>
      <c r="W19" s="9">
        <v>8763078.92</v>
      </c>
      <c r="Y19" s="9">
        <f t="shared" si="4"/>
        <v>904145.0700000003</v>
      </c>
      <c r="AA19" s="21">
        <f t="shared" si="5"/>
        <v>0.10317664353523821</v>
      </c>
      <c r="AC19" s="9">
        <v>36759513.13</v>
      </c>
      <c r="AE19" s="9">
        <v>34402222.08</v>
      </c>
      <c r="AG19" s="9">
        <f t="shared" si="6"/>
        <v>2357291.0500000045</v>
      </c>
      <c r="AI19" s="21">
        <f t="shared" si="7"/>
        <v>0.06852147644760523</v>
      </c>
    </row>
    <row r="20" spans="1:35" ht="12.75" outlineLevel="1">
      <c r="A20" s="1" t="s">
        <v>115</v>
      </c>
      <c r="B20" s="16" t="s">
        <v>116</v>
      </c>
      <c r="C20" s="1" t="s">
        <v>1021</v>
      </c>
      <c r="E20" s="5">
        <v>865881.9500000001</v>
      </c>
      <c r="G20" s="5">
        <v>816110.16</v>
      </c>
      <c r="I20" s="9">
        <f t="shared" si="0"/>
        <v>49771.79000000004</v>
      </c>
      <c r="K20" s="21">
        <f t="shared" si="1"/>
        <v>0.06098660749426283</v>
      </c>
      <c r="M20" s="9">
        <v>2616959.73</v>
      </c>
      <c r="O20" s="9">
        <v>2575822.85</v>
      </c>
      <c r="Q20" s="9">
        <f t="shared" si="2"/>
        <v>41136.87999999989</v>
      </c>
      <c r="S20" s="21">
        <f t="shared" si="3"/>
        <v>0.015970383988169017</v>
      </c>
      <c r="U20" s="9">
        <v>2616959.73</v>
      </c>
      <c r="W20" s="9">
        <v>2575822.85</v>
      </c>
      <c r="Y20" s="9">
        <f t="shared" si="4"/>
        <v>41136.87999999989</v>
      </c>
      <c r="AA20" s="21">
        <f t="shared" si="5"/>
        <v>0.015970383988169017</v>
      </c>
      <c r="AC20" s="9">
        <v>9688062.53</v>
      </c>
      <c r="AE20" s="9">
        <v>9776542.24</v>
      </c>
      <c r="AG20" s="9">
        <f t="shared" si="6"/>
        <v>-88479.7100000009</v>
      </c>
      <c r="AI20" s="21">
        <f t="shared" si="7"/>
        <v>-0.009050204850339898</v>
      </c>
    </row>
    <row r="21" spans="1:35" ht="12.75" outlineLevel="1">
      <c r="A21" s="1" t="s">
        <v>117</v>
      </c>
      <c r="B21" s="16" t="s">
        <v>118</v>
      </c>
      <c r="C21" s="1" t="s">
        <v>1022</v>
      </c>
      <c r="E21" s="5">
        <v>770344.68</v>
      </c>
      <c r="G21" s="5">
        <v>728605.6900000001</v>
      </c>
      <c r="I21" s="9">
        <f t="shared" si="0"/>
        <v>41738.98999999999</v>
      </c>
      <c r="K21" s="21">
        <f t="shared" si="1"/>
        <v>0.0572861158962401</v>
      </c>
      <c r="M21" s="9">
        <v>2326625.73</v>
      </c>
      <c r="O21" s="9">
        <v>2223740.87</v>
      </c>
      <c r="Q21" s="9">
        <f t="shared" si="2"/>
        <v>102884.85999999987</v>
      </c>
      <c r="S21" s="21">
        <f t="shared" si="3"/>
        <v>0.046266568820134094</v>
      </c>
      <c r="U21" s="9">
        <v>2326625.73</v>
      </c>
      <c r="W21" s="9">
        <v>2223740.87</v>
      </c>
      <c r="Y21" s="9">
        <f t="shared" si="4"/>
        <v>102884.85999999987</v>
      </c>
      <c r="AA21" s="21">
        <f t="shared" si="5"/>
        <v>0.046266568820134094</v>
      </c>
      <c r="AC21" s="9">
        <v>9179043.66</v>
      </c>
      <c r="AE21" s="9">
        <v>8925600.95</v>
      </c>
      <c r="AG21" s="9">
        <f t="shared" si="6"/>
        <v>253442.7100000009</v>
      </c>
      <c r="AI21" s="21">
        <f t="shared" si="7"/>
        <v>0.028395030364874303</v>
      </c>
    </row>
    <row r="22" spans="1:35" ht="12.75" outlineLevel="1">
      <c r="A22" s="1" t="s">
        <v>119</v>
      </c>
      <c r="B22" s="16" t="s">
        <v>120</v>
      </c>
      <c r="C22" s="1" t="s">
        <v>1023</v>
      </c>
      <c r="E22" s="5">
        <v>3292057.57</v>
      </c>
      <c r="G22" s="5">
        <v>2343721.0300000003</v>
      </c>
      <c r="I22" s="9">
        <f t="shared" si="0"/>
        <v>948336.5399999996</v>
      </c>
      <c r="K22" s="21">
        <f t="shared" si="1"/>
        <v>0.40462859182519667</v>
      </c>
      <c r="M22" s="9">
        <v>10573294.6</v>
      </c>
      <c r="O22" s="9">
        <v>7464345.16</v>
      </c>
      <c r="Q22" s="9">
        <f t="shared" si="2"/>
        <v>3108949.4399999995</v>
      </c>
      <c r="S22" s="21">
        <f t="shared" si="3"/>
        <v>0.41650665575598855</v>
      </c>
      <c r="U22" s="9">
        <v>10573294.6</v>
      </c>
      <c r="W22" s="9">
        <v>7464345.16</v>
      </c>
      <c r="Y22" s="9">
        <f t="shared" si="4"/>
        <v>3108949.4399999995</v>
      </c>
      <c r="AA22" s="21">
        <f t="shared" si="5"/>
        <v>0.41650665575598855</v>
      </c>
      <c r="AC22" s="9">
        <v>41393143</v>
      </c>
      <c r="AE22" s="9">
        <v>26452937.82</v>
      </c>
      <c r="AG22" s="9">
        <f t="shared" si="6"/>
        <v>14940205.18</v>
      </c>
      <c r="AI22" s="21">
        <f t="shared" si="7"/>
        <v>0.5647843457562703</v>
      </c>
    </row>
    <row r="23" spans="1:35" ht="12.75" outlineLevel="1">
      <c r="A23" s="1" t="s">
        <v>121</v>
      </c>
      <c r="B23" s="16" t="s">
        <v>122</v>
      </c>
      <c r="C23" s="1" t="s">
        <v>1024</v>
      </c>
      <c r="E23" s="5">
        <v>7864424.8100000005</v>
      </c>
      <c r="G23" s="5">
        <v>5633336</v>
      </c>
      <c r="I23" s="9">
        <f t="shared" si="0"/>
        <v>2231088.8100000005</v>
      </c>
      <c r="K23" s="21">
        <f t="shared" si="1"/>
        <v>0.3960510805675359</v>
      </c>
      <c r="M23" s="9">
        <v>23435169.35</v>
      </c>
      <c r="O23" s="9">
        <v>16972184.4</v>
      </c>
      <c r="Q23" s="9">
        <f t="shared" si="2"/>
        <v>6462984.950000003</v>
      </c>
      <c r="S23" s="21">
        <f t="shared" si="3"/>
        <v>0.38079865252937056</v>
      </c>
      <c r="U23" s="9">
        <v>23435169.35</v>
      </c>
      <c r="W23" s="9">
        <v>16972184.4</v>
      </c>
      <c r="Y23" s="9">
        <f t="shared" si="4"/>
        <v>6462984.950000003</v>
      </c>
      <c r="AA23" s="21">
        <f t="shared" si="5"/>
        <v>0.38079865252937056</v>
      </c>
      <c r="AC23" s="9">
        <v>94526329.82</v>
      </c>
      <c r="AE23" s="9">
        <v>58920287.93</v>
      </c>
      <c r="AG23" s="9">
        <f t="shared" si="6"/>
        <v>35606041.88999999</v>
      </c>
      <c r="AI23" s="21">
        <f t="shared" si="7"/>
        <v>0.604308687905626</v>
      </c>
    </row>
    <row r="24" spans="1:35" ht="12.75" outlineLevel="1">
      <c r="A24" s="1" t="s">
        <v>123</v>
      </c>
      <c r="B24" s="16" t="s">
        <v>124</v>
      </c>
      <c r="C24" s="1" t="s">
        <v>1025</v>
      </c>
      <c r="E24" s="5">
        <v>92799.65000000001</v>
      </c>
      <c r="G24" s="5">
        <v>82367.28</v>
      </c>
      <c r="I24" s="9">
        <f t="shared" si="0"/>
        <v>10432.37000000001</v>
      </c>
      <c r="K24" s="21">
        <f t="shared" si="1"/>
        <v>0.12665672582608056</v>
      </c>
      <c r="M24" s="9">
        <v>247951.16</v>
      </c>
      <c r="O24" s="9">
        <v>241474.12</v>
      </c>
      <c r="Q24" s="9">
        <f t="shared" si="2"/>
        <v>6477.040000000008</v>
      </c>
      <c r="S24" s="21">
        <f t="shared" si="3"/>
        <v>0.026822915847048157</v>
      </c>
      <c r="U24" s="9">
        <v>247951.16</v>
      </c>
      <c r="W24" s="9">
        <v>241474.12</v>
      </c>
      <c r="Y24" s="9">
        <f t="shared" si="4"/>
        <v>6477.040000000008</v>
      </c>
      <c r="AA24" s="21">
        <f t="shared" si="5"/>
        <v>0.026822915847048157</v>
      </c>
      <c r="AC24" s="9">
        <v>1016837.6900000001</v>
      </c>
      <c r="AE24" s="9">
        <v>988123.95</v>
      </c>
      <c r="AG24" s="9">
        <f t="shared" si="6"/>
        <v>28713.740000000107</v>
      </c>
      <c r="AI24" s="21">
        <f t="shared" si="7"/>
        <v>0.029058844287703084</v>
      </c>
    </row>
    <row r="25" spans="1:35" ht="12.75" outlineLevel="1">
      <c r="A25" s="1" t="s">
        <v>125</v>
      </c>
      <c r="B25" s="16" t="s">
        <v>126</v>
      </c>
      <c r="C25" s="1" t="s">
        <v>1026</v>
      </c>
      <c r="E25" s="5">
        <v>27222.170000000002</v>
      </c>
      <c r="G25" s="5">
        <v>18456.13</v>
      </c>
      <c r="I25" s="9">
        <f t="shared" si="0"/>
        <v>8766.04</v>
      </c>
      <c r="K25" s="21">
        <f t="shared" si="1"/>
        <v>0.4749663120058214</v>
      </c>
      <c r="M25" s="9">
        <v>82592.53</v>
      </c>
      <c r="O25" s="9">
        <v>56764.12</v>
      </c>
      <c r="Q25" s="9">
        <f t="shared" si="2"/>
        <v>25828.409999999996</v>
      </c>
      <c r="S25" s="21">
        <f t="shared" si="3"/>
        <v>0.455012955366876</v>
      </c>
      <c r="U25" s="9">
        <v>82592.53</v>
      </c>
      <c r="W25" s="9">
        <v>56764.12</v>
      </c>
      <c r="Y25" s="9">
        <f t="shared" si="4"/>
        <v>25828.409999999996</v>
      </c>
      <c r="AA25" s="21">
        <f t="shared" si="5"/>
        <v>0.455012955366876</v>
      </c>
      <c r="AC25" s="9">
        <v>296888.04000000004</v>
      </c>
      <c r="AE25" s="9">
        <v>185158.99000000002</v>
      </c>
      <c r="AG25" s="9">
        <f t="shared" si="6"/>
        <v>111729.05000000002</v>
      </c>
      <c r="AI25" s="21">
        <f t="shared" si="7"/>
        <v>0.6034222264876256</v>
      </c>
    </row>
    <row r="26" spans="1:35" ht="12.75" outlineLevel="1">
      <c r="A26" s="1" t="s">
        <v>127</v>
      </c>
      <c r="B26" s="16" t="s">
        <v>128</v>
      </c>
      <c r="C26" s="1" t="s">
        <v>1027</v>
      </c>
      <c r="E26" s="5">
        <v>1062057.93</v>
      </c>
      <c r="G26" s="5">
        <v>1134247.07</v>
      </c>
      <c r="I26" s="9">
        <f t="shared" si="0"/>
        <v>-72189.14000000013</v>
      </c>
      <c r="K26" s="21">
        <f t="shared" si="1"/>
        <v>-0.06364498697801364</v>
      </c>
      <c r="M26" s="9">
        <v>1731257.73</v>
      </c>
      <c r="O26" s="9">
        <v>5862586.78</v>
      </c>
      <c r="Q26" s="9">
        <f t="shared" si="2"/>
        <v>-4131329.0500000003</v>
      </c>
      <c r="S26" s="21">
        <f t="shared" si="3"/>
        <v>-0.7046938842924898</v>
      </c>
      <c r="U26" s="9">
        <v>1731257.73</v>
      </c>
      <c r="W26" s="9">
        <v>5862586.78</v>
      </c>
      <c r="Y26" s="9">
        <f t="shared" si="4"/>
        <v>-4131329.0500000003</v>
      </c>
      <c r="AA26" s="21">
        <f t="shared" si="5"/>
        <v>-0.7046938842924898</v>
      </c>
      <c r="AC26" s="9">
        <v>21734232.740000002</v>
      </c>
      <c r="AE26" s="9">
        <v>29224878.953</v>
      </c>
      <c r="AG26" s="9">
        <f t="shared" si="6"/>
        <v>-7490646.2129999995</v>
      </c>
      <c r="AI26" s="21">
        <f t="shared" si="7"/>
        <v>-0.2563105984133107</v>
      </c>
    </row>
    <row r="27" spans="1:35" ht="12.75" outlineLevel="1">
      <c r="A27" s="1" t="s">
        <v>129</v>
      </c>
      <c r="B27" s="16" t="s">
        <v>130</v>
      </c>
      <c r="C27" s="1" t="s">
        <v>1028</v>
      </c>
      <c r="E27" s="5">
        <v>1276.25</v>
      </c>
      <c r="G27" s="5">
        <v>1670.63</v>
      </c>
      <c r="I27" s="9">
        <f t="shared" si="0"/>
        <v>-394.3800000000001</v>
      </c>
      <c r="K27" s="21">
        <f t="shared" si="1"/>
        <v>-0.23606663354542903</v>
      </c>
      <c r="M27" s="9">
        <v>23470.44</v>
      </c>
      <c r="O27" s="9">
        <v>6180.110000000001</v>
      </c>
      <c r="Q27" s="9">
        <f t="shared" si="2"/>
        <v>17290.329999999998</v>
      </c>
      <c r="S27" s="21">
        <f t="shared" si="3"/>
        <v>2.7977382279603433</v>
      </c>
      <c r="U27" s="9">
        <v>23470.44</v>
      </c>
      <c r="W27" s="9">
        <v>6180.110000000001</v>
      </c>
      <c r="Y27" s="9">
        <f t="shared" si="4"/>
        <v>17290.329999999998</v>
      </c>
      <c r="AA27" s="21">
        <f t="shared" si="5"/>
        <v>2.7977382279603433</v>
      </c>
      <c r="AC27" s="9">
        <v>44066.53</v>
      </c>
      <c r="AE27" s="9">
        <v>23917.170000000002</v>
      </c>
      <c r="AG27" s="9">
        <f t="shared" si="6"/>
        <v>20149.359999999997</v>
      </c>
      <c r="AI27" s="21">
        <f t="shared" si="7"/>
        <v>0.8424642213104642</v>
      </c>
    </row>
    <row r="28" spans="1:35" ht="12.75" outlineLevel="1">
      <c r="A28" s="1" t="s">
        <v>131</v>
      </c>
      <c r="B28" s="16" t="s">
        <v>132</v>
      </c>
      <c r="C28" s="1" t="s">
        <v>1029</v>
      </c>
      <c r="E28" s="5">
        <v>63811.85</v>
      </c>
      <c r="G28" s="5">
        <v>62359.41</v>
      </c>
      <c r="I28" s="9">
        <f t="shared" si="0"/>
        <v>1452.439999999995</v>
      </c>
      <c r="K28" s="21">
        <f t="shared" si="1"/>
        <v>0.023291432680328357</v>
      </c>
      <c r="M28" s="9">
        <v>176054.09</v>
      </c>
      <c r="O28" s="9">
        <v>183909.61000000002</v>
      </c>
      <c r="Q28" s="9">
        <f t="shared" si="2"/>
        <v>-7855.520000000019</v>
      </c>
      <c r="S28" s="21">
        <f t="shared" si="3"/>
        <v>-0.04271402674389891</v>
      </c>
      <c r="U28" s="9">
        <v>176054.09</v>
      </c>
      <c r="W28" s="9">
        <v>183909.61000000002</v>
      </c>
      <c r="Y28" s="9">
        <f t="shared" si="4"/>
        <v>-7855.520000000019</v>
      </c>
      <c r="AA28" s="21">
        <f t="shared" si="5"/>
        <v>-0.04271402674389891</v>
      </c>
      <c r="AC28" s="9">
        <v>738089.9</v>
      </c>
      <c r="AE28" s="9">
        <v>747676.99</v>
      </c>
      <c r="AG28" s="9">
        <f t="shared" si="6"/>
        <v>-9587.089999999967</v>
      </c>
      <c r="AI28" s="21">
        <f t="shared" si="7"/>
        <v>-0.012822502401738975</v>
      </c>
    </row>
    <row r="29" spans="1:35" ht="12.75" outlineLevel="1">
      <c r="A29" s="1" t="s">
        <v>133</v>
      </c>
      <c r="B29" s="16" t="s">
        <v>134</v>
      </c>
      <c r="C29" s="1" t="s">
        <v>1030</v>
      </c>
      <c r="E29" s="5">
        <v>4138008.59</v>
      </c>
      <c r="G29" s="5">
        <v>10914091.41</v>
      </c>
      <c r="I29" s="9">
        <f t="shared" si="0"/>
        <v>-6776082.82</v>
      </c>
      <c r="K29" s="21">
        <f t="shared" si="1"/>
        <v>-0.6208563375043237</v>
      </c>
      <c r="M29" s="9">
        <v>13768880.65</v>
      </c>
      <c r="O29" s="9">
        <v>33853769.74</v>
      </c>
      <c r="Q29" s="9">
        <f t="shared" si="2"/>
        <v>-20084889.090000004</v>
      </c>
      <c r="S29" s="21">
        <f t="shared" si="3"/>
        <v>-0.5932836799048897</v>
      </c>
      <c r="U29" s="9">
        <v>13768880.65</v>
      </c>
      <c r="W29" s="9">
        <v>33853769.74</v>
      </c>
      <c r="Y29" s="9">
        <f t="shared" si="4"/>
        <v>-20084889.090000004</v>
      </c>
      <c r="AA29" s="21">
        <f t="shared" si="5"/>
        <v>-0.5932836799048897</v>
      </c>
      <c r="AC29" s="9">
        <v>114245028.99000001</v>
      </c>
      <c r="AE29" s="9">
        <v>141407319.23</v>
      </c>
      <c r="AG29" s="9">
        <f t="shared" si="6"/>
        <v>-27162290.23999998</v>
      </c>
      <c r="AI29" s="21">
        <f t="shared" si="7"/>
        <v>-0.1920854619683464</v>
      </c>
    </row>
    <row r="30" spans="1:35" ht="12.75" outlineLevel="1">
      <c r="A30" s="1" t="s">
        <v>135</v>
      </c>
      <c r="B30" s="16" t="s">
        <v>136</v>
      </c>
      <c r="C30" s="1" t="s">
        <v>1031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0</v>
      </c>
      <c r="Y30" s="9">
        <f t="shared" si="4"/>
        <v>0</v>
      </c>
      <c r="AA30" s="21">
        <f t="shared" si="5"/>
        <v>0</v>
      </c>
      <c r="AC30" s="9">
        <v>0</v>
      </c>
      <c r="AE30" s="9">
        <v>91691.36</v>
      </c>
      <c r="AG30" s="9">
        <f t="shared" si="6"/>
        <v>-91691.36</v>
      </c>
      <c r="AI30" s="21" t="str">
        <f t="shared" si="7"/>
        <v>N.M.</v>
      </c>
    </row>
    <row r="31" spans="1:35" ht="12.75" outlineLevel="1">
      <c r="A31" s="1" t="s">
        <v>137</v>
      </c>
      <c r="B31" s="16" t="s">
        <v>138</v>
      </c>
      <c r="C31" s="1" t="s">
        <v>1032</v>
      </c>
      <c r="E31" s="5">
        <v>-3794993.61</v>
      </c>
      <c r="G31" s="5">
        <v>-10576742.44</v>
      </c>
      <c r="I31" s="9">
        <f t="shared" si="0"/>
        <v>6781748.83</v>
      </c>
      <c r="K31" s="21">
        <f t="shared" si="1"/>
        <v>0.641194476321199</v>
      </c>
      <c r="M31" s="9">
        <v>-12693471.6</v>
      </c>
      <c r="O31" s="9">
        <v>-32477333.28</v>
      </c>
      <c r="Q31" s="9">
        <f t="shared" si="2"/>
        <v>19783861.68</v>
      </c>
      <c r="S31" s="21">
        <f t="shared" si="3"/>
        <v>0.6091590559309615</v>
      </c>
      <c r="U31" s="9">
        <v>-12693471.6</v>
      </c>
      <c r="W31" s="9">
        <v>-32477333.28</v>
      </c>
      <c r="Y31" s="9">
        <f t="shared" si="4"/>
        <v>19783861.68</v>
      </c>
      <c r="AA31" s="21">
        <f t="shared" si="5"/>
        <v>0.6091590559309615</v>
      </c>
      <c r="AC31" s="9">
        <v>-107059243.24</v>
      </c>
      <c r="AE31" s="9">
        <v>-137808557.01999998</v>
      </c>
      <c r="AG31" s="9">
        <f t="shared" si="6"/>
        <v>30749313.779999986</v>
      </c>
      <c r="AI31" s="21">
        <f t="shared" si="7"/>
        <v>0.22313065636074672</v>
      </c>
    </row>
    <row r="32" spans="1:35" ht="12.75" outlineLevel="1">
      <c r="A32" s="1" t="s">
        <v>139</v>
      </c>
      <c r="B32" s="16" t="s">
        <v>140</v>
      </c>
      <c r="C32" s="1" t="s">
        <v>1033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0</v>
      </c>
      <c r="Y32" s="9">
        <f t="shared" si="4"/>
        <v>0</v>
      </c>
      <c r="AA32" s="21">
        <f t="shared" si="5"/>
        <v>0</v>
      </c>
      <c r="AC32" s="9">
        <v>0</v>
      </c>
      <c r="AE32" s="9">
        <v>-46396.81</v>
      </c>
      <c r="AG32" s="9">
        <f t="shared" si="6"/>
        <v>46396.81</v>
      </c>
      <c r="AI32" s="21" t="str">
        <f t="shared" si="7"/>
        <v>N.M.</v>
      </c>
    </row>
    <row r="33" spans="1:35" ht="12.75" outlineLevel="1">
      <c r="A33" s="1" t="s">
        <v>141</v>
      </c>
      <c r="B33" s="16" t="s">
        <v>142</v>
      </c>
      <c r="C33" s="1" t="s">
        <v>1034</v>
      </c>
      <c r="E33" s="5">
        <v>0</v>
      </c>
      <c r="G33" s="5">
        <v>0</v>
      </c>
      <c r="I33" s="9">
        <f t="shared" si="0"/>
        <v>0</v>
      </c>
      <c r="K33" s="21">
        <f t="shared" si="1"/>
        <v>0</v>
      </c>
      <c r="M33" s="9">
        <v>0</v>
      </c>
      <c r="O33" s="9">
        <v>0</v>
      </c>
      <c r="Q33" s="9">
        <f t="shared" si="2"/>
        <v>0</v>
      </c>
      <c r="S33" s="21">
        <f t="shared" si="3"/>
        <v>0</v>
      </c>
      <c r="U33" s="9">
        <v>0</v>
      </c>
      <c r="W33" s="9">
        <v>0</v>
      </c>
      <c r="Y33" s="9">
        <f t="shared" si="4"/>
        <v>0</v>
      </c>
      <c r="AA33" s="21">
        <f t="shared" si="5"/>
        <v>0</v>
      </c>
      <c r="AC33" s="9">
        <v>0</v>
      </c>
      <c r="AE33" s="9">
        <v>-16683.25</v>
      </c>
      <c r="AG33" s="9">
        <f t="shared" si="6"/>
        <v>16683.25</v>
      </c>
      <c r="AI33" s="21" t="str">
        <f t="shared" si="7"/>
        <v>N.M.</v>
      </c>
    </row>
    <row r="34" spans="1:35" ht="12.75" outlineLevel="1">
      <c r="A34" s="1" t="s">
        <v>143</v>
      </c>
      <c r="B34" s="16" t="s">
        <v>144</v>
      </c>
      <c r="C34" s="1" t="s">
        <v>1035</v>
      </c>
      <c r="E34" s="5">
        <v>274143.36</v>
      </c>
      <c r="G34" s="5">
        <v>270441.12</v>
      </c>
      <c r="I34" s="9">
        <f t="shared" si="0"/>
        <v>3702.2399999999907</v>
      </c>
      <c r="K34" s="21">
        <f t="shared" si="1"/>
        <v>0.013689634179890952</v>
      </c>
      <c r="M34" s="9">
        <v>932426.62</v>
      </c>
      <c r="O34" s="9">
        <v>676798.14</v>
      </c>
      <c r="Q34" s="9">
        <f t="shared" si="2"/>
        <v>255628.47999999998</v>
      </c>
      <c r="S34" s="21">
        <f t="shared" si="3"/>
        <v>0.3777026928590554</v>
      </c>
      <c r="U34" s="9">
        <v>932426.62</v>
      </c>
      <c r="W34" s="9">
        <v>676798.14</v>
      </c>
      <c r="Y34" s="9">
        <f t="shared" si="4"/>
        <v>255628.47999999998</v>
      </c>
      <c r="AA34" s="21">
        <f t="shared" si="5"/>
        <v>0.3777026928590554</v>
      </c>
      <c r="AC34" s="9">
        <v>2616215.553</v>
      </c>
      <c r="AE34" s="9">
        <v>2110848.35</v>
      </c>
      <c r="AG34" s="9">
        <f t="shared" si="6"/>
        <v>505367.20299999975</v>
      </c>
      <c r="AI34" s="21">
        <f t="shared" si="7"/>
        <v>0.2394142634642606</v>
      </c>
    </row>
    <row r="35" spans="1:35" ht="12.75" outlineLevel="1">
      <c r="A35" s="1" t="s">
        <v>145</v>
      </c>
      <c r="B35" s="16" t="s">
        <v>146</v>
      </c>
      <c r="C35" s="1" t="s">
        <v>1036</v>
      </c>
      <c r="E35" s="5">
        <v>2492743.47</v>
      </c>
      <c r="G35" s="5">
        <v>2807306.4699999997</v>
      </c>
      <c r="I35" s="9">
        <f t="shared" si="0"/>
        <v>-314562.99999999953</v>
      </c>
      <c r="K35" s="21">
        <f t="shared" si="1"/>
        <v>-0.11205153529247541</v>
      </c>
      <c r="M35" s="9">
        <v>8598964.99</v>
      </c>
      <c r="O35" s="9">
        <v>6947120.57</v>
      </c>
      <c r="Q35" s="9">
        <f t="shared" si="2"/>
        <v>1651844.42</v>
      </c>
      <c r="S35" s="21">
        <f t="shared" si="3"/>
        <v>0.23777396740934925</v>
      </c>
      <c r="U35" s="9">
        <v>8598964.99</v>
      </c>
      <c r="W35" s="9">
        <v>6947120.57</v>
      </c>
      <c r="Y35" s="9">
        <f t="shared" si="4"/>
        <v>1651844.42</v>
      </c>
      <c r="AA35" s="21">
        <f t="shared" si="5"/>
        <v>0.23777396740934925</v>
      </c>
      <c r="AC35" s="9">
        <v>33486161.270000003</v>
      </c>
      <c r="AE35" s="9">
        <v>30706016.45</v>
      </c>
      <c r="AG35" s="9">
        <f t="shared" si="6"/>
        <v>2780144.820000004</v>
      </c>
      <c r="AI35" s="21">
        <f t="shared" si="7"/>
        <v>0.09054071942308245</v>
      </c>
    </row>
    <row r="36" spans="1:35" ht="12.75" outlineLevel="1">
      <c r="A36" s="1" t="s">
        <v>147</v>
      </c>
      <c r="B36" s="16" t="s">
        <v>148</v>
      </c>
      <c r="C36" s="1" t="s">
        <v>1037</v>
      </c>
      <c r="E36" s="5">
        <v>217913.99</v>
      </c>
      <c r="G36" s="5">
        <v>210277.41</v>
      </c>
      <c r="I36" s="9">
        <f t="shared" si="0"/>
        <v>7636.579999999987</v>
      </c>
      <c r="K36" s="21">
        <f t="shared" si="1"/>
        <v>0.03631669231611701</v>
      </c>
      <c r="M36" s="9">
        <v>699367.92</v>
      </c>
      <c r="O36" s="9">
        <v>662187.79</v>
      </c>
      <c r="Q36" s="9">
        <f t="shared" si="2"/>
        <v>37180.130000000005</v>
      </c>
      <c r="S36" s="21">
        <f t="shared" si="3"/>
        <v>0.056147410993488724</v>
      </c>
      <c r="U36" s="9">
        <v>699367.92</v>
      </c>
      <c r="W36" s="9">
        <v>662187.79</v>
      </c>
      <c r="Y36" s="9">
        <f t="shared" si="4"/>
        <v>37180.130000000005</v>
      </c>
      <c r="AA36" s="21">
        <f t="shared" si="5"/>
        <v>0.056147410993488724</v>
      </c>
      <c r="AC36" s="9">
        <v>2438852.16</v>
      </c>
      <c r="AE36" s="9">
        <v>2411272.66</v>
      </c>
      <c r="AG36" s="9">
        <f t="shared" si="6"/>
        <v>27579.5</v>
      </c>
      <c r="AI36" s="21">
        <f t="shared" si="7"/>
        <v>0.011437735954755113</v>
      </c>
    </row>
    <row r="37" spans="1:35" ht="12.75" outlineLevel="1">
      <c r="A37" s="1" t="s">
        <v>149</v>
      </c>
      <c r="B37" s="16" t="s">
        <v>150</v>
      </c>
      <c r="C37" s="1" t="s">
        <v>1038</v>
      </c>
      <c r="E37" s="5">
        <v>0</v>
      </c>
      <c r="G37" s="5">
        <v>-1093060.32</v>
      </c>
      <c r="I37" s="9">
        <f t="shared" si="0"/>
        <v>1093060.32</v>
      </c>
      <c r="K37" s="21" t="str">
        <f t="shared" si="1"/>
        <v>N.M.</v>
      </c>
      <c r="M37" s="9">
        <v>0</v>
      </c>
      <c r="O37" s="9">
        <v>-2049123.42</v>
      </c>
      <c r="Q37" s="9">
        <f t="shared" si="2"/>
        <v>2049123.42</v>
      </c>
      <c r="S37" s="21" t="str">
        <f t="shared" si="3"/>
        <v>N.M.</v>
      </c>
      <c r="U37" s="9">
        <v>0</v>
      </c>
      <c r="W37" s="9">
        <v>-2049123.42</v>
      </c>
      <c r="Y37" s="9">
        <f t="shared" si="4"/>
        <v>2049123.42</v>
      </c>
      <c r="AA37" s="21" t="str">
        <f t="shared" si="5"/>
        <v>N.M.</v>
      </c>
      <c r="AC37" s="9">
        <v>-9511744.59</v>
      </c>
      <c r="AE37" s="9">
        <v>-13323898.459999999</v>
      </c>
      <c r="AG37" s="9">
        <f t="shared" si="6"/>
        <v>3812153.869999999</v>
      </c>
      <c r="AI37" s="21">
        <f t="shared" si="7"/>
        <v>0.2861139989504243</v>
      </c>
    </row>
    <row r="38" spans="1:35" ht="12.75" outlineLevel="1">
      <c r="A38" s="1" t="s">
        <v>151</v>
      </c>
      <c r="B38" s="16" t="s">
        <v>152</v>
      </c>
      <c r="C38" s="1" t="s">
        <v>1039</v>
      </c>
      <c r="E38" s="5">
        <v>-17038.38</v>
      </c>
      <c r="G38" s="5">
        <v>-1530.8700000000001</v>
      </c>
      <c r="I38" s="9">
        <f t="shared" si="0"/>
        <v>-15507.51</v>
      </c>
      <c r="K38" s="21" t="str">
        <f t="shared" si="1"/>
        <v>N.M.</v>
      </c>
      <c r="M38" s="9">
        <v>-48859.65</v>
      </c>
      <c r="O38" s="9">
        <v>-11363.16</v>
      </c>
      <c r="Q38" s="9">
        <f t="shared" si="2"/>
        <v>-37496.490000000005</v>
      </c>
      <c r="S38" s="21">
        <f t="shared" si="3"/>
        <v>-3.2998294488504962</v>
      </c>
      <c r="U38" s="9">
        <v>-48859.65</v>
      </c>
      <c r="W38" s="9">
        <v>-11363.16</v>
      </c>
      <c r="Y38" s="9">
        <f t="shared" si="4"/>
        <v>-37496.490000000005</v>
      </c>
      <c r="AA38" s="21">
        <f t="shared" si="5"/>
        <v>-3.2998294488504962</v>
      </c>
      <c r="AC38" s="9">
        <v>-140749.52</v>
      </c>
      <c r="AE38" s="9">
        <v>-56658.8</v>
      </c>
      <c r="AG38" s="9">
        <f t="shared" si="6"/>
        <v>-84090.71999999999</v>
      </c>
      <c r="AI38" s="21">
        <f t="shared" si="7"/>
        <v>-1.4841599186710623</v>
      </c>
    </row>
    <row r="39" spans="1:35" ht="12.75" outlineLevel="1">
      <c r="A39" s="1" t="s">
        <v>153</v>
      </c>
      <c r="B39" s="16" t="s">
        <v>154</v>
      </c>
      <c r="C39" s="1" t="s">
        <v>1040</v>
      </c>
      <c r="E39" s="5">
        <v>71074.11</v>
      </c>
      <c r="G39" s="5">
        <v>-15620.06</v>
      </c>
      <c r="I39" s="9">
        <f t="shared" si="0"/>
        <v>86694.17</v>
      </c>
      <c r="K39" s="21">
        <f t="shared" si="1"/>
        <v>5.550181625422693</v>
      </c>
      <c r="M39" s="9">
        <v>-23279.88</v>
      </c>
      <c r="O39" s="9">
        <v>-197572.19</v>
      </c>
      <c r="Q39" s="9">
        <f t="shared" si="2"/>
        <v>174292.31</v>
      </c>
      <c r="S39" s="21">
        <f t="shared" si="3"/>
        <v>0.8821702588810703</v>
      </c>
      <c r="U39" s="9">
        <v>-23279.88</v>
      </c>
      <c r="W39" s="9">
        <v>-197572.19</v>
      </c>
      <c r="Y39" s="9">
        <f t="shared" si="4"/>
        <v>174292.31</v>
      </c>
      <c r="AA39" s="21">
        <f t="shared" si="5"/>
        <v>0.8821702588810703</v>
      </c>
      <c r="AC39" s="9">
        <v>-1464675.3499999999</v>
      </c>
      <c r="AE39" s="9">
        <v>585881.3500000001</v>
      </c>
      <c r="AG39" s="9">
        <f t="shared" si="6"/>
        <v>-2050556.7</v>
      </c>
      <c r="AI39" s="21">
        <f t="shared" si="7"/>
        <v>-3.4999521660827737</v>
      </c>
    </row>
    <row r="40" spans="1:35" ht="12.75" outlineLevel="1">
      <c r="A40" s="1" t="s">
        <v>155</v>
      </c>
      <c r="B40" s="16" t="s">
        <v>156</v>
      </c>
      <c r="C40" s="1" t="s">
        <v>1041</v>
      </c>
      <c r="E40" s="5">
        <v>-769027.11</v>
      </c>
      <c r="G40" s="5">
        <v>524323.79</v>
      </c>
      <c r="I40" s="9">
        <f t="shared" si="0"/>
        <v>-1293350.9</v>
      </c>
      <c r="K40" s="21">
        <f t="shared" si="1"/>
        <v>-2.466702683851137</v>
      </c>
      <c r="M40" s="9">
        <v>-1260933.92</v>
      </c>
      <c r="O40" s="9">
        <v>632056.85</v>
      </c>
      <c r="Q40" s="9">
        <f t="shared" si="2"/>
        <v>-1892990.77</v>
      </c>
      <c r="S40" s="21">
        <f t="shared" si="3"/>
        <v>-2.9949691550688837</v>
      </c>
      <c r="U40" s="9">
        <v>-1260933.92</v>
      </c>
      <c r="W40" s="9">
        <v>632056.85</v>
      </c>
      <c r="Y40" s="9">
        <f t="shared" si="4"/>
        <v>-1892990.77</v>
      </c>
      <c r="AA40" s="21">
        <f t="shared" si="5"/>
        <v>-2.9949691550688837</v>
      </c>
      <c r="AC40" s="9">
        <v>-6440015.9399999995</v>
      </c>
      <c r="AE40" s="9">
        <v>4338804.43</v>
      </c>
      <c r="AG40" s="9">
        <f t="shared" si="6"/>
        <v>-10778820.37</v>
      </c>
      <c r="AI40" s="21">
        <f t="shared" si="7"/>
        <v>-2.484283526464455</v>
      </c>
    </row>
    <row r="41" spans="1:35" ht="12.75" outlineLevel="1">
      <c r="A41" s="1" t="s">
        <v>157</v>
      </c>
      <c r="B41" s="16" t="s">
        <v>158</v>
      </c>
      <c r="C41" s="1" t="s">
        <v>1042</v>
      </c>
      <c r="E41" s="5">
        <v>-200812.35</v>
      </c>
      <c r="G41" s="5">
        <v>1461655.23</v>
      </c>
      <c r="I41" s="9">
        <f t="shared" si="0"/>
        <v>-1662467.58</v>
      </c>
      <c r="K41" s="21">
        <f t="shared" si="1"/>
        <v>-1.1373869472625224</v>
      </c>
      <c r="M41" s="9">
        <v>-372069.58</v>
      </c>
      <c r="O41" s="9">
        <v>6242810.33</v>
      </c>
      <c r="Q41" s="9">
        <f t="shared" si="2"/>
        <v>-6614879.91</v>
      </c>
      <c r="S41" s="21">
        <f t="shared" si="3"/>
        <v>-1.0595996931401246</v>
      </c>
      <c r="U41" s="9">
        <v>-372069.58</v>
      </c>
      <c r="W41" s="9">
        <v>6242810.33</v>
      </c>
      <c r="Y41" s="9">
        <f t="shared" si="4"/>
        <v>-6614879.91</v>
      </c>
      <c r="AA41" s="21">
        <f t="shared" si="5"/>
        <v>-1.0595996931401246</v>
      </c>
      <c r="AC41" s="9">
        <v>20884502.970000003</v>
      </c>
      <c r="AE41" s="9">
        <v>18363639.189999998</v>
      </c>
      <c r="AG41" s="9">
        <f t="shared" si="6"/>
        <v>2520863.780000005</v>
      </c>
      <c r="AI41" s="21">
        <f t="shared" si="7"/>
        <v>0.13727473916895255</v>
      </c>
    </row>
    <row r="42" spans="1:35" ht="12.75" outlineLevel="1">
      <c r="A42" s="1" t="s">
        <v>159</v>
      </c>
      <c r="B42" s="16" t="s">
        <v>160</v>
      </c>
      <c r="C42" s="1" t="s">
        <v>1043</v>
      </c>
      <c r="E42" s="5">
        <v>0</v>
      </c>
      <c r="G42" s="5">
        <v>0</v>
      </c>
      <c r="I42" s="9">
        <f aca="true" t="shared" si="8" ref="I42:I73">+E42-G42</f>
        <v>0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0</v>
      </c>
      <c r="M42" s="9">
        <v>0</v>
      </c>
      <c r="O42" s="9">
        <v>0</v>
      </c>
      <c r="Q42" s="9">
        <f aca="true" t="shared" si="10" ref="Q42:Q73">+M42-O42</f>
        <v>0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0</v>
      </c>
      <c r="U42" s="9">
        <v>0</v>
      </c>
      <c r="W42" s="9">
        <v>0</v>
      </c>
      <c r="Y42" s="9">
        <f aca="true" t="shared" si="12" ref="Y42:Y73">+U42-W42</f>
        <v>0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0</v>
      </c>
      <c r="AC42" s="9">
        <v>0</v>
      </c>
      <c r="AE42" s="9">
        <v>2924778.36</v>
      </c>
      <c r="AG42" s="9">
        <f aca="true" t="shared" si="14" ref="AG42:AG73">+AC42-AE42</f>
        <v>-2924778.36</v>
      </c>
      <c r="AI42" s="21" t="str">
        <f aca="true" t="shared" si="15" ref="AI42:AI73">IF(AE42&lt;0,IF(AG42=0,0,IF(OR(AE42=0,AC42=0),"N.M.",IF(ABS(AG42/AE42)&gt;=10,"N.M.",AG42/(-AE42)))),IF(AG42=0,0,IF(OR(AE42=0,AC42=0),"N.M.",IF(ABS(AG42/AE42)&gt;=10,"N.M.",AG42/AE42))))</f>
        <v>N.M.</v>
      </c>
    </row>
    <row r="43" spans="1:35" ht="12.75" outlineLevel="1">
      <c r="A43" s="1" t="s">
        <v>161</v>
      </c>
      <c r="B43" s="16" t="s">
        <v>162</v>
      </c>
      <c r="C43" s="1" t="s">
        <v>1044</v>
      </c>
      <c r="E43" s="5">
        <v>27708.190000000002</v>
      </c>
      <c r="G43" s="5">
        <v>50.38</v>
      </c>
      <c r="I43" s="9">
        <f t="shared" si="8"/>
        <v>27657.81</v>
      </c>
      <c r="K43" s="21" t="str">
        <f t="shared" si="9"/>
        <v>N.M.</v>
      </c>
      <c r="M43" s="9">
        <v>15177.82</v>
      </c>
      <c r="O43" s="9">
        <v>-50821.53</v>
      </c>
      <c r="Q43" s="9">
        <f t="shared" si="10"/>
        <v>65999.35</v>
      </c>
      <c r="S43" s="21">
        <f t="shared" si="11"/>
        <v>1.2986494109878237</v>
      </c>
      <c r="U43" s="9">
        <v>15177.82</v>
      </c>
      <c r="W43" s="9">
        <v>-50821.53</v>
      </c>
      <c r="Y43" s="9">
        <f t="shared" si="12"/>
        <v>65999.35</v>
      </c>
      <c r="AA43" s="21">
        <f t="shared" si="13"/>
        <v>1.2986494109878237</v>
      </c>
      <c r="AC43" s="9">
        <v>-295260.1</v>
      </c>
      <c r="AE43" s="9">
        <v>-314635.58999999997</v>
      </c>
      <c r="AG43" s="9">
        <f t="shared" si="14"/>
        <v>19375.48999999999</v>
      </c>
      <c r="AI43" s="21">
        <f t="shared" si="15"/>
        <v>0.06158073217336917</v>
      </c>
    </row>
    <row r="44" spans="1:35" ht="12.75" outlineLevel="1">
      <c r="A44" s="1" t="s">
        <v>163</v>
      </c>
      <c r="B44" s="16" t="s">
        <v>164</v>
      </c>
      <c r="C44" s="1" t="s">
        <v>1045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0</v>
      </c>
      <c r="Q44" s="9">
        <f t="shared" si="10"/>
        <v>0</v>
      </c>
      <c r="S44" s="21">
        <f t="shared" si="11"/>
        <v>0</v>
      </c>
      <c r="U44" s="9">
        <v>0</v>
      </c>
      <c r="W44" s="9">
        <v>0</v>
      </c>
      <c r="Y44" s="9">
        <f t="shared" si="12"/>
        <v>0</v>
      </c>
      <c r="AA44" s="21">
        <f t="shared" si="13"/>
        <v>0</v>
      </c>
      <c r="AC44" s="9">
        <v>0</v>
      </c>
      <c r="AE44" s="9">
        <v>-128343.54000000001</v>
      </c>
      <c r="AG44" s="9">
        <f t="shared" si="14"/>
        <v>128343.54000000001</v>
      </c>
      <c r="AI44" s="21" t="str">
        <f t="shared" si="15"/>
        <v>N.M.</v>
      </c>
    </row>
    <row r="45" spans="1:35" ht="12.75" outlineLevel="1">
      <c r="A45" s="1" t="s">
        <v>165</v>
      </c>
      <c r="B45" s="16" t="s">
        <v>166</v>
      </c>
      <c r="C45" s="1" t="s">
        <v>1046</v>
      </c>
      <c r="E45" s="5">
        <v>-1596680.05</v>
      </c>
      <c r="G45" s="5">
        <v>-174159.22</v>
      </c>
      <c r="I45" s="9">
        <f t="shared" si="8"/>
        <v>-1422520.83</v>
      </c>
      <c r="K45" s="21">
        <f t="shared" si="9"/>
        <v>-8.167932940903158</v>
      </c>
      <c r="M45" s="9">
        <v>-3819765.37</v>
      </c>
      <c r="O45" s="9">
        <v>-1550935.0899999999</v>
      </c>
      <c r="Q45" s="9">
        <f t="shared" si="10"/>
        <v>-2268830.2800000003</v>
      </c>
      <c r="S45" s="21">
        <f t="shared" si="11"/>
        <v>-1.462878939698244</v>
      </c>
      <c r="U45" s="9">
        <v>-3819765.37</v>
      </c>
      <c r="W45" s="9">
        <v>-1550935.0899999999</v>
      </c>
      <c r="Y45" s="9">
        <f t="shared" si="12"/>
        <v>-2268830.2800000003</v>
      </c>
      <c r="AA45" s="21">
        <f t="shared" si="13"/>
        <v>-1.462878939698244</v>
      </c>
      <c r="AC45" s="9">
        <v>-9760264.71</v>
      </c>
      <c r="AE45" s="9">
        <v>-8229351.41</v>
      </c>
      <c r="AG45" s="9">
        <f t="shared" si="14"/>
        <v>-1530913.3000000007</v>
      </c>
      <c r="AI45" s="21">
        <f t="shared" si="15"/>
        <v>-0.1860308575642659</v>
      </c>
    </row>
    <row r="46" spans="1:35" ht="12.75" outlineLevel="1">
      <c r="A46" s="1" t="s">
        <v>167</v>
      </c>
      <c r="B46" s="16" t="s">
        <v>168</v>
      </c>
      <c r="C46" s="1" t="s">
        <v>1047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0</v>
      </c>
      <c r="Q46" s="9">
        <f t="shared" si="10"/>
        <v>0</v>
      </c>
      <c r="S46" s="21">
        <f t="shared" si="11"/>
        <v>0</v>
      </c>
      <c r="U46" s="9">
        <v>0</v>
      </c>
      <c r="W46" s="9">
        <v>0</v>
      </c>
      <c r="Y46" s="9">
        <f t="shared" si="12"/>
        <v>0</v>
      </c>
      <c r="AA46" s="21">
        <f t="shared" si="13"/>
        <v>0</v>
      </c>
      <c r="AC46" s="9">
        <v>0</v>
      </c>
      <c r="AE46" s="9">
        <v>12610.07</v>
      </c>
      <c r="AG46" s="9">
        <f t="shared" si="14"/>
        <v>-12610.07</v>
      </c>
      <c r="AI46" s="21" t="str">
        <f t="shared" si="15"/>
        <v>N.M.</v>
      </c>
    </row>
    <row r="47" spans="1:35" ht="12.75" outlineLevel="1">
      <c r="A47" s="1" t="s">
        <v>169</v>
      </c>
      <c r="B47" s="16" t="s">
        <v>170</v>
      </c>
      <c r="C47" s="1" t="s">
        <v>1048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</v>
      </c>
      <c r="Y47" s="9">
        <f t="shared" si="12"/>
        <v>0</v>
      </c>
      <c r="AA47" s="21">
        <f t="shared" si="13"/>
        <v>0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171</v>
      </c>
      <c r="B48" s="16" t="s">
        <v>172</v>
      </c>
      <c r="C48" s="1" t="s">
        <v>1049</v>
      </c>
      <c r="E48" s="5">
        <v>186509.56</v>
      </c>
      <c r="G48" s="5">
        <v>4991.81</v>
      </c>
      <c r="I48" s="9">
        <f t="shared" si="8"/>
        <v>181517.75</v>
      </c>
      <c r="K48" s="21" t="str">
        <f t="shared" si="9"/>
        <v>N.M.</v>
      </c>
      <c r="M48" s="9">
        <v>420526.18</v>
      </c>
      <c r="O48" s="9">
        <v>23376.99</v>
      </c>
      <c r="Q48" s="9">
        <f t="shared" si="10"/>
        <v>397149.19</v>
      </c>
      <c r="S48" s="21" t="str">
        <f t="shared" si="11"/>
        <v>N.M.</v>
      </c>
      <c r="U48" s="9">
        <v>420526.18</v>
      </c>
      <c r="W48" s="9">
        <v>23376.99</v>
      </c>
      <c r="Y48" s="9">
        <f t="shared" si="12"/>
        <v>397149.19</v>
      </c>
      <c r="AA48" s="21" t="str">
        <f t="shared" si="13"/>
        <v>N.M.</v>
      </c>
      <c r="AC48" s="9">
        <v>1106469.57</v>
      </c>
      <c r="AE48" s="9">
        <v>523027.55</v>
      </c>
      <c r="AG48" s="9">
        <f t="shared" si="14"/>
        <v>583442.02</v>
      </c>
      <c r="AI48" s="21">
        <f t="shared" si="15"/>
        <v>1.1155091543456936</v>
      </c>
    </row>
    <row r="49" spans="1:35" ht="12.75" outlineLevel="1">
      <c r="A49" s="1" t="s">
        <v>173</v>
      </c>
      <c r="B49" s="16" t="s">
        <v>174</v>
      </c>
      <c r="C49" s="1" t="s">
        <v>1050</v>
      </c>
      <c r="E49" s="5">
        <v>101127.07</v>
      </c>
      <c r="G49" s="5">
        <v>151593.95</v>
      </c>
      <c r="I49" s="9">
        <f t="shared" si="8"/>
        <v>-50466.880000000005</v>
      </c>
      <c r="K49" s="21">
        <f t="shared" si="9"/>
        <v>-0.33290827239477566</v>
      </c>
      <c r="M49" s="9">
        <v>278303.61</v>
      </c>
      <c r="O49" s="9">
        <v>482301.81</v>
      </c>
      <c r="Q49" s="9">
        <f t="shared" si="10"/>
        <v>-203998.2</v>
      </c>
      <c r="S49" s="21">
        <f t="shared" si="11"/>
        <v>-0.4229679337093925</v>
      </c>
      <c r="U49" s="9">
        <v>278303.61</v>
      </c>
      <c r="W49" s="9">
        <v>482301.81</v>
      </c>
      <c r="Y49" s="9">
        <f t="shared" si="12"/>
        <v>-203998.2</v>
      </c>
      <c r="AA49" s="21">
        <f t="shared" si="13"/>
        <v>-0.4229679337093925</v>
      </c>
      <c r="AC49" s="9">
        <v>2239194.13</v>
      </c>
      <c r="AE49" s="9">
        <v>1406915.76</v>
      </c>
      <c r="AG49" s="9">
        <f t="shared" si="14"/>
        <v>832278.3699999999</v>
      </c>
      <c r="AI49" s="21">
        <f t="shared" si="15"/>
        <v>0.5915623334832782</v>
      </c>
    </row>
    <row r="50" spans="1:35" ht="12.75" outlineLevel="1">
      <c r="A50" s="1" t="s">
        <v>175</v>
      </c>
      <c r="B50" s="16" t="s">
        <v>176</v>
      </c>
      <c r="C50" s="1" t="s">
        <v>1051</v>
      </c>
      <c r="E50" s="5">
        <v>197825.41</v>
      </c>
      <c r="G50" s="5">
        <v>96097.39</v>
      </c>
      <c r="I50" s="9">
        <f t="shared" si="8"/>
        <v>101728.02</v>
      </c>
      <c r="K50" s="21">
        <f t="shared" si="9"/>
        <v>1.058592954501678</v>
      </c>
      <c r="M50" s="9">
        <v>941644.62</v>
      </c>
      <c r="O50" s="9">
        <v>746609.84</v>
      </c>
      <c r="Q50" s="9">
        <f t="shared" si="10"/>
        <v>195034.78000000003</v>
      </c>
      <c r="S50" s="21">
        <f t="shared" si="11"/>
        <v>0.26122717589685135</v>
      </c>
      <c r="U50" s="9">
        <v>941644.62</v>
      </c>
      <c r="W50" s="9">
        <v>746609.84</v>
      </c>
      <c r="Y50" s="9">
        <f t="shared" si="12"/>
        <v>195034.78000000003</v>
      </c>
      <c r="AA50" s="21">
        <f t="shared" si="13"/>
        <v>0.26122717589685135</v>
      </c>
      <c r="AC50" s="9">
        <v>5651028.24</v>
      </c>
      <c r="AE50" s="9">
        <v>4999806.85</v>
      </c>
      <c r="AG50" s="9">
        <f t="shared" si="14"/>
        <v>651221.3900000006</v>
      </c>
      <c r="AI50" s="21">
        <f t="shared" si="15"/>
        <v>0.1302493095308273</v>
      </c>
    </row>
    <row r="51" spans="1:35" ht="12.75" outlineLevel="1">
      <c r="A51" s="1" t="s">
        <v>177</v>
      </c>
      <c r="B51" s="16" t="s">
        <v>178</v>
      </c>
      <c r="C51" s="1" t="s">
        <v>1052</v>
      </c>
      <c r="E51" s="5">
        <v>1845533.9</v>
      </c>
      <c r="G51" s="5">
        <v>94617.05</v>
      </c>
      <c r="I51" s="9">
        <f t="shared" si="8"/>
        <v>1750916.8499999999</v>
      </c>
      <c r="K51" s="21" t="str">
        <f t="shared" si="9"/>
        <v>N.M.</v>
      </c>
      <c r="M51" s="9">
        <v>4214217.12</v>
      </c>
      <c r="O51" s="9">
        <v>1417641.33</v>
      </c>
      <c r="Q51" s="9">
        <f t="shared" si="10"/>
        <v>2796575.79</v>
      </c>
      <c r="S51" s="21">
        <f t="shared" si="11"/>
        <v>1.9726962884187356</v>
      </c>
      <c r="U51" s="9">
        <v>4214217.12</v>
      </c>
      <c r="W51" s="9">
        <v>1417641.33</v>
      </c>
      <c r="Y51" s="9">
        <f t="shared" si="12"/>
        <v>2796575.79</v>
      </c>
      <c r="AA51" s="21">
        <f t="shared" si="13"/>
        <v>1.9726962884187356</v>
      </c>
      <c r="AC51" s="9">
        <v>9968505.08</v>
      </c>
      <c r="AE51" s="9">
        <v>8080109.54</v>
      </c>
      <c r="AG51" s="9">
        <f t="shared" si="14"/>
        <v>1888395.54</v>
      </c>
      <c r="AI51" s="21">
        <f t="shared" si="15"/>
        <v>0.23370915092816924</v>
      </c>
    </row>
    <row r="52" spans="1:35" ht="12.75" outlineLevel="1">
      <c r="A52" s="1" t="s">
        <v>179</v>
      </c>
      <c r="B52" s="16" t="s">
        <v>180</v>
      </c>
      <c r="C52" s="1" t="s">
        <v>1053</v>
      </c>
      <c r="E52" s="5">
        <v>1535955.87</v>
      </c>
      <c r="G52" s="5">
        <v>4700535.46</v>
      </c>
      <c r="I52" s="9">
        <f t="shared" si="8"/>
        <v>-3164579.59</v>
      </c>
      <c r="K52" s="21">
        <f t="shared" si="9"/>
        <v>-0.6732381059412325</v>
      </c>
      <c r="M52" s="9">
        <v>4614569.92</v>
      </c>
      <c r="O52" s="9">
        <v>15607978.89</v>
      </c>
      <c r="Q52" s="9">
        <f t="shared" si="10"/>
        <v>-10993408.97</v>
      </c>
      <c r="S52" s="21">
        <f t="shared" si="11"/>
        <v>-0.7043454535323247</v>
      </c>
      <c r="U52" s="9">
        <v>4614569.92</v>
      </c>
      <c r="W52" s="9">
        <v>15607978.89</v>
      </c>
      <c r="Y52" s="9">
        <f t="shared" si="12"/>
        <v>-10993408.97</v>
      </c>
      <c r="AA52" s="21">
        <f t="shared" si="13"/>
        <v>-0.7043454535323247</v>
      </c>
      <c r="AC52" s="9">
        <v>50108984.89</v>
      </c>
      <c r="AE52" s="9">
        <v>59108856.18</v>
      </c>
      <c r="AG52" s="9">
        <f t="shared" si="14"/>
        <v>-8999871.29</v>
      </c>
      <c r="AI52" s="21">
        <f t="shared" si="15"/>
        <v>-0.1522592699576749</v>
      </c>
    </row>
    <row r="53" spans="1:35" ht="12.75" outlineLevel="1">
      <c r="A53" s="1" t="s">
        <v>181</v>
      </c>
      <c r="B53" s="16" t="s">
        <v>182</v>
      </c>
      <c r="C53" s="1" t="s">
        <v>1054</v>
      </c>
      <c r="E53" s="5">
        <v>-75.96000000000001</v>
      </c>
      <c r="G53" s="5">
        <v>-1328.3500000000001</v>
      </c>
      <c r="I53" s="9">
        <f t="shared" si="8"/>
        <v>1252.39</v>
      </c>
      <c r="K53" s="21">
        <f t="shared" si="9"/>
        <v>0.942816275830918</v>
      </c>
      <c r="M53" s="9">
        <v>-973.21</v>
      </c>
      <c r="O53" s="9">
        <v>-6449.400000000001</v>
      </c>
      <c r="Q53" s="9">
        <f t="shared" si="10"/>
        <v>5476.1900000000005</v>
      </c>
      <c r="S53" s="21">
        <f t="shared" si="11"/>
        <v>0.8491006915371972</v>
      </c>
      <c r="U53" s="9">
        <v>-973.21</v>
      </c>
      <c r="W53" s="9">
        <v>-6449.400000000001</v>
      </c>
      <c r="Y53" s="9">
        <f t="shared" si="12"/>
        <v>5476.1900000000005</v>
      </c>
      <c r="AA53" s="21">
        <f t="shared" si="13"/>
        <v>0.8491006915371972</v>
      </c>
      <c r="AC53" s="9">
        <v>-13877.330000000002</v>
      </c>
      <c r="AE53" s="9">
        <v>-22274.56</v>
      </c>
      <c r="AG53" s="9">
        <f t="shared" si="14"/>
        <v>8397.23</v>
      </c>
      <c r="AI53" s="21">
        <f t="shared" si="15"/>
        <v>0.3769874691127456</v>
      </c>
    </row>
    <row r="54" spans="1:35" ht="12.75" outlineLevel="1">
      <c r="A54" s="1" t="s">
        <v>183</v>
      </c>
      <c r="B54" s="16" t="s">
        <v>184</v>
      </c>
      <c r="C54" s="1" t="s">
        <v>1055</v>
      </c>
      <c r="E54" s="5">
        <v>1392.73</v>
      </c>
      <c r="G54" s="5">
        <v>67395.51</v>
      </c>
      <c r="I54" s="9">
        <f t="shared" si="8"/>
        <v>-66002.78</v>
      </c>
      <c r="K54" s="21">
        <f t="shared" si="9"/>
        <v>-0.979334973501944</v>
      </c>
      <c r="M54" s="9">
        <v>2545.69</v>
      </c>
      <c r="O54" s="9">
        <v>154990.14</v>
      </c>
      <c r="Q54" s="9">
        <f t="shared" si="10"/>
        <v>-152444.45</v>
      </c>
      <c r="S54" s="21">
        <f t="shared" si="11"/>
        <v>-0.9835751487159119</v>
      </c>
      <c r="U54" s="9">
        <v>2545.69</v>
      </c>
      <c r="W54" s="9">
        <v>154990.14</v>
      </c>
      <c r="Y54" s="9">
        <f t="shared" si="12"/>
        <v>-152444.45</v>
      </c>
      <c r="AA54" s="21">
        <f t="shared" si="13"/>
        <v>-0.9835751487159119</v>
      </c>
      <c r="AC54" s="9">
        <v>10381.29</v>
      </c>
      <c r="AE54" s="9">
        <v>93276.40000000002</v>
      </c>
      <c r="AG54" s="9">
        <f t="shared" si="14"/>
        <v>-82895.11000000002</v>
      </c>
      <c r="AI54" s="21">
        <f t="shared" si="15"/>
        <v>-0.888704002298545</v>
      </c>
    </row>
    <row r="55" spans="1:35" ht="12.75" outlineLevel="1">
      <c r="A55" s="1" t="s">
        <v>185</v>
      </c>
      <c r="B55" s="16" t="s">
        <v>186</v>
      </c>
      <c r="C55" s="1" t="s">
        <v>1056</v>
      </c>
      <c r="E55" s="5">
        <v>-54213.35</v>
      </c>
      <c r="G55" s="5">
        <v>42765.03</v>
      </c>
      <c r="I55" s="9">
        <f t="shared" si="8"/>
        <v>-96978.38</v>
      </c>
      <c r="K55" s="21">
        <f t="shared" si="9"/>
        <v>-2.267702840381499</v>
      </c>
      <c r="M55" s="9">
        <v>7814.43</v>
      </c>
      <c r="O55" s="9">
        <v>291927.06</v>
      </c>
      <c r="Q55" s="9">
        <f t="shared" si="10"/>
        <v>-284112.63</v>
      </c>
      <c r="S55" s="21">
        <f t="shared" si="11"/>
        <v>-0.9732315668167247</v>
      </c>
      <c r="U55" s="9">
        <v>7814.43</v>
      </c>
      <c r="W55" s="9">
        <v>291927.06</v>
      </c>
      <c r="Y55" s="9">
        <f t="shared" si="12"/>
        <v>-284112.63</v>
      </c>
      <c r="AA55" s="21">
        <f t="shared" si="13"/>
        <v>-0.9732315668167247</v>
      </c>
      <c r="AC55" s="9">
        <v>244681.35</v>
      </c>
      <c r="AE55" s="9">
        <v>752395.39</v>
      </c>
      <c r="AG55" s="9">
        <f t="shared" si="14"/>
        <v>-507714.04000000004</v>
      </c>
      <c r="AI55" s="21">
        <f t="shared" si="15"/>
        <v>-0.6747968511609302</v>
      </c>
    </row>
    <row r="56" spans="1:35" ht="12.75" outlineLevel="1">
      <c r="A56" s="1" t="s">
        <v>187</v>
      </c>
      <c r="B56" s="16" t="s">
        <v>188</v>
      </c>
      <c r="C56" s="1" t="s">
        <v>1057</v>
      </c>
      <c r="E56" s="5">
        <v>-632.59</v>
      </c>
      <c r="G56" s="5">
        <v>-491.55</v>
      </c>
      <c r="I56" s="9">
        <f t="shared" si="8"/>
        <v>-141.04000000000002</v>
      </c>
      <c r="K56" s="21">
        <f t="shared" si="9"/>
        <v>-0.2869291018207711</v>
      </c>
      <c r="M56" s="9">
        <v>-1850.41</v>
      </c>
      <c r="O56" s="9">
        <v>-24295.57</v>
      </c>
      <c r="Q56" s="9">
        <f t="shared" si="10"/>
        <v>22445.16</v>
      </c>
      <c r="S56" s="21">
        <f t="shared" si="11"/>
        <v>0.9238375555708304</v>
      </c>
      <c r="U56" s="9">
        <v>-1850.41</v>
      </c>
      <c r="W56" s="9">
        <v>-24295.57</v>
      </c>
      <c r="Y56" s="9">
        <f t="shared" si="12"/>
        <v>22445.16</v>
      </c>
      <c r="AA56" s="21">
        <f t="shared" si="13"/>
        <v>0.9238375555708304</v>
      </c>
      <c r="AC56" s="9">
        <v>-19929.65</v>
      </c>
      <c r="AE56" s="9">
        <v>-28309.97</v>
      </c>
      <c r="AG56" s="9">
        <f t="shared" si="14"/>
        <v>8380.32</v>
      </c>
      <c r="AI56" s="21">
        <f t="shared" si="15"/>
        <v>0.2960200946874899</v>
      </c>
    </row>
    <row r="57" spans="1:35" ht="12.75" outlineLevel="1">
      <c r="A57" s="1" t="s">
        <v>189</v>
      </c>
      <c r="B57" s="16" t="s">
        <v>190</v>
      </c>
      <c r="C57" s="1" t="s">
        <v>1058</v>
      </c>
      <c r="E57" s="5">
        <v>17812.33</v>
      </c>
      <c r="G57" s="5">
        <v>1073352.57</v>
      </c>
      <c r="I57" s="9">
        <f t="shared" si="8"/>
        <v>-1055540.24</v>
      </c>
      <c r="K57" s="21">
        <f t="shared" si="9"/>
        <v>-0.9834049589129878</v>
      </c>
      <c r="M57" s="9">
        <v>409970.13</v>
      </c>
      <c r="O57" s="9">
        <v>3262199.42</v>
      </c>
      <c r="Q57" s="9">
        <f t="shared" si="10"/>
        <v>-2852229.29</v>
      </c>
      <c r="S57" s="21">
        <f t="shared" si="11"/>
        <v>-0.874327078998745</v>
      </c>
      <c r="U57" s="9">
        <v>409970.13</v>
      </c>
      <c r="W57" s="9">
        <v>3262199.42</v>
      </c>
      <c r="Y57" s="9">
        <f t="shared" si="12"/>
        <v>-2852229.29</v>
      </c>
      <c r="AA57" s="21">
        <f t="shared" si="13"/>
        <v>-0.874327078998745</v>
      </c>
      <c r="AC57" s="9">
        <v>17874499.98</v>
      </c>
      <c r="AE57" s="9">
        <v>17155540.880000003</v>
      </c>
      <c r="AG57" s="9">
        <f t="shared" si="14"/>
        <v>718959.0999999978</v>
      </c>
      <c r="AI57" s="21">
        <f t="shared" si="15"/>
        <v>0.04190827354433127</v>
      </c>
    </row>
    <row r="58" spans="1:35" ht="12.75" outlineLevel="1">
      <c r="A58" s="1" t="s">
        <v>191</v>
      </c>
      <c r="B58" s="16" t="s">
        <v>192</v>
      </c>
      <c r="C58" s="1" t="s">
        <v>1059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0</v>
      </c>
      <c r="Q58" s="9">
        <f t="shared" si="10"/>
        <v>0</v>
      </c>
      <c r="S58" s="21">
        <f t="shared" si="11"/>
        <v>0</v>
      </c>
      <c r="U58" s="9">
        <v>0</v>
      </c>
      <c r="W58" s="9">
        <v>0</v>
      </c>
      <c r="Y58" s="9">
        <f t="shared" si="12"/>
        <v>0</v>
      </c>
      <c r="AA58" s="21">
        <f t="shared" si="13"/>
        <v>0</v>
      </c>
      <c r="AC58" s="9">
        <v>0</v>
      </c>
      <c r="AE58" s="9">
        <v>41707.89</v>
      </c>
      <c r="AG58" s="9">
        <f t="shared" si="14"/>
        <v>-41707.89</v>
      </c>
      <c r="AI58" s="21" t="str">
        <f t="shared" si="15"/>
        <v>N.M.</v>
      </c>
    </row>
    <row r="59" spans="1:35" ht="12.75" outlineLevel="1">
      <c r="A59" s="1" t="s">
        <v>193</v>
      </c>
      <c r="B59" s="16" t="s">
        <v>194</v>
      </c>
      <c r="C59" s="1" t="s">
        <v>1060</v>
      </c>
      <c r="E59" s="5">
        <v>-40015.76</v>
      </c>
      <c r="G59" s="5">
        <v>113387.26000000001</v>
      </c>
      <c r="I59" s="9">
        <f t="shared" si="8"/>
        <v>-153403.02000000002</v>
      </c>
      <c r="K59" s="21">
        <f t="shared" si="9"/>
        <v>-1.352912311312576</v>
      </c>
      <c r="M59" s="9">
        <v>-72242.42</v>
      </c>
      <c r="O59" s="9">
        <v>69389.64</v>
      </c>
      <c r="Q59" s="9">
        <f t="shared" si="10"/>
        <v>-141632.06</v>
      </c>
      <c r="S59" s="21">
        <f t="shared" si="11"/>
        <v>-2.041112477309293</v>
      </c>
      <c r="U59" s="9">
        <v>-72242.42</v>
      </c>
      <c r="W59" s="9">
        <v>69389.64</v>
      </c>
      <c r="Y59" s="9">
        <f t="shared" si="12"/>
        <v>-141632.06</v>
      </c>
      <c r="AA59" s="21">
        <f t="shared" si="13"/>
        <v>-2.041112477309293</v>
      </c>
      <c r="AC59" s="9">
        <v>94548.61</v>
      </c>
      <c r="AE59" s="9">
        <v>141597.27000000002</v>
      </c>
      <c r="AG59" s="9">
        <f t="shared" si="14"/>
        <v>-47048.66000000002</v>
      </c>
      <c r="AI59" s="21">
        <f t="shared" si="15"/>
        <v>-0.3322709540939597</v>
      </c>
    </row>
    <row r="60" spans="1:35" ht="12.75" outlineLevel="1">
      <c r="A60" s="1" t="s">
        <v>195</v>
      </c>
      <c r="B60" s="16" t="s">
        <v>196</v>
      </c>
      <c r="C60" s="1" t="s">
        <v>1061</v>
      </c>
      <c r="E60" s="5">
        <v>221.51</v>
      </c>
      <c r="G60" s="5">
        <v>-1233.71</v>
      </c>
      <c r="I60" s="9">
        <f t="shared" si="8"/>
        <v>1455.22</v>
      </c>
      <c r="K60" s="21">
        <f t="shared" si="9"/>
        <v>1.1795478678133435</v>
      </c>
      <c r="M60" s="9">
        <v>-125.42</v>
      </c>
      <c r="O60" s="9">
        <v>9263.6</v>
      </c>
      <c r="Q60" s="9">
        <f t="shared" si="10"/>
        <v>-9389.02</v>
      </c>
      <c r="S60" s="21">
        <f t="shared" si="11"/>
        <v>-1.0135390129107475</v>
      </c>
      <c r="U60" s="9">
        <v>-125.42</v>
      </c>
      <c r="W60" s="9">
        <v>9263.6</v>
      </c>
      <c r="Y60" s="9">
        <f t="shared" si="12"/>
        <v>-9389.02</v>
      </c>
      <c r="AA60" s="21">
        <f t="shared" si="13"/>
        <v>-1.0135390129107475</v>
      </c>
      <c r="AC60" s="9">
        <v>-13422.74</v>
      </c>
      <c r="AE60" s="9">
        <v>87011.32</v>
      </c>
      <c r="AG60" s="9">
        <f t="shared" si="14"/>
        <v>-100434.06000000001</v>
      </c>
      <c r="AI60" s="21">
        <f t="shared" si="15"/>
        <v>-1.1542642957261193</v>
      </c>
    </row>
    <row r="61" spans="1:35" ht="12.75" outlineLevel="1">
      <c r="A61" s="1" t="s">
        <v>197</v>
      </c>
      <c r="B61" s="16" t="s">
        <v>198</v>
      </c>
      <c r="C61" s="1" t="s">
        <v>1062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0</v>
      </c>
      <c r="Y61" s="9">
        <f t="shared" si="12"/>
        <v>0</v>
      </c>
      <c r="AA61" s="21">
        <f t="shared" si="13"/>
        <v>0</v>
      </c>
      <c r="AC61" s="9">
        <v>0</v>
      </c>
      <c r="AE61" s="9">
        <v>6964.33</v>
      </c>
      <c r="AG61" s="9">
        <f t="shared" si="14"/>
        <v>-6964.33</v>
      </c>
      <c r="AI61" s="21" t="str">
        <f t="shared" si="15"/>
        <v>N.M.</v>
      </c>
    </row>
    <row r="62" spans="1:35" ht="12.75" outlineLevel="1">
      <c r="A62" s="1" t="s">
        <v>199</v>
      </c>
      <c r="B62" s="16" t="s">
        <v>200</v>
      </c>
      <c r="C62" s="1" t="s">
        <v>1063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0</v>
      </c>
      <c r="Y62" s="9">
        <f t="shared" si="12"/>
        <v>0</v>
      </c>
      <c r="AA62" s="21">
        <f t="shared" si="13"/>
        <v>0</v>
      </c>
      <c r="AC62" s="9">
        <v>0</v>
      </c>
      <c r="AE62" s="9">
        <v>3340.86</v>
      </c>
      <c r="AG62" s="9">
        <f t="shared" si="14"/>
        <v>-3340.86</v>
      </c>
      <c r="AI62" s="21" t="str">
        <f t="shared" si="15"/>
        <v>N.M.</v>
      </c>
    </row>
    <row r="63" spans="1:35" ht="12.75" outlineLevel="1">
      <c r="A63" s="1" t="s">
        <v>201</v>
      </c>
      <c r="B63" s="16" t="s">
        <v>202</v>
      </c>
      <c r="C63" s="1" t="s">
        <v>1064</v>
      </c>
      <c r="E63" s="5">
        <v>-32551.46</v>
      </c>
      <c r="G63" s="5">
        <v>0.43</v>
      </c>
      <c r="I63" s="9">
        <f t="shared" si="8"/>
        <v>-32551.89</v>
      </c>
      <c r="K63" s="21" t="str">
        <f t="shared" si="9"/>
        <v>N.M.</v>
      </c>
      <c r="M63" s="9">
        <v>9.14</v>
      </c>
      <c r="O63" s="9">
        <v>-12902.23</v>
      </c>
      <c r="Q63" s="9">
        <f t="shared" si="10"/>
        <v>12911.369999999999</v>
      </c>
      <c r="S63" s="21">
        <f t="shared" si="11"/>
        <v>1.0007084046711305</v>
      </c>
      <c r="U63" s="9">
        <v>9.14</v>
      </c>
      <c r="W63" s="9">
        <v>-12902.23</v>
      </c>
      <c r="Y63" s="9">
        <f t="shared" si="12"/>
        <v>12911.369999999999</v>
      </c>
      <c r="AA63" s="21">
        <f t="shared" si="13"/>
        <v>1.0007084046711305</v>
      </c>
      <c r="AC63" s="9">
        <v>-70840.39</v>
      </c>
      <c r="AE63" s="9">
        <v>-48068.07000000001</v>
      </c>
      <c r="AG63" s="9">
        <f t="shared" si="14"/>
        <v>-22772.319999999992</v>
      </c>
      <c r="AI63" s="21">
        <f t="shared" si="15"/>
        <v>-0.4737514944952021</v>
      </c>
    </row>
    <row r="64" spans="1:35" ht="12.75" outlineLevel="1">
      <c r="A64" s="1" t="s">
        <v>203</v>
      </c>
      <c r="B64" s="16" t="s">
        <v>204</v>
      </c>
      <c r="C64" s="1" t="s">
        <v>1065</v>
      </c>
      <c r="E64" s="5">
        <v>-65543.35</v>
      </c>
      <c r="G64" s="5">
        <v>-4421.05</v>
      </c>
      <c r="I64" s="9">
        <f t="shared" si="8"/>
        <v>-61122.3</v>
      </c>
      <c r="K64" s="21" t="str">
        <f t="shared" si="9"/>
        <v>N.M.</v>
      </c>
      <c r="M64" s="9">
        <v>-167737.53</v>
      </c>
      <c r="O64" s="9">
        <v>5546.32</v>
      </c>
      <c r="Q64" s="9">
        <f t="shared" si="10"/>
        <v>-173283.85</v>
      </c>
      <c r="S64" s="21" t="str">
        <f t="shared" si="11"/>
        <v>N.M.</v>
      </c>
      <c r="U64" s="9">
        <v>-167737.53</v>
      </c>
      <c r="W64" s="9">
        <v>5546.32</v>
      </c>
      <c r="Y64" s="9">
        <f t="shared" si="12"/>
        <v>-173283.85</v>
      </c>
      <c r="AA64" s="21" t="str">
        <f t="shared" si="13"/>
        <v>N.M.</v>
      </c>
      <c r="AC64" s="9">
        <v>-194755.73</v>
      </c>
      <c r="AE64" s="9">
        <v>11913.95</v>
      </c>
      <c r="AG64" s="9">
        <f t="shared" si="14"/>
        <v>-206669.68000000002</v>
      </c>
      <c r="AI64" s="21" t="str">
        <f t="shared" si="15"/>
        <v>N.M.</v>
      </c>
    </row>
    <row r="65" spans="1:35" ht="12.75" outlineLevel="1">
      <c r="A65" s="1" t="s">
        <v>205</v>
      </c>
      <c r="B65" s="16" t="s">
        <v>206</v>
      </c>
      <c r="C65" s="1" t="s">
        <v>1066</v>
      </c>
      <c r="E65" s="5">
        <v>69331.2</v>
      </c>
      <c r="G65" s="5">
        <v>-550744.39</v>
      </c>
      <c r="I65" s="9">
        <f t="shared" si="8"/>
        <v>620075.59</v>
      </c>
      <c r="K65" s="21">
        <f t="shared" si="9"/>
        <v>1.1258863481115078</v>
      </c>
      <c r="M65" s="9">
        <v>428925.73</v>
      </c>
      <c r="O65" s="9">
        <v>-2483878.54</v>
      </c>
      <c r="Q65" s="9">
        <f t="shared" si="10"/>
        <v>2912804.27</v>
      </c>
      <c r="S65" s="21">
        <f t="shared" si="11"/>
        <v>1.172683858366118</v>
      </c>
      <c r="U65" s="9">
        <v>428925.73</v>
      </c>
      <c r="W65" s="9">
        <v>-2483878.54</v>
      </c>
      <c r="Y65" s="9">
        <f t="shared" si="12"/>
        <v>2912804.27</v>
      </c>
      <c r="AA65" s="21">
        <f t="shared" si="13"/>
        <v>1.172683858366118</v>
      </c>
      <c r="AC65" s="9">
        <v>-9653006.07</v>
      </c>
      <c r="AE65" s="9">
        <v>-9425802.3</v>
      </c>
      <c r="AG65" s="9">
        <f t="shared" si="14"/>
        <v>-227203.76999999955</v>
      </c>
      <c r="AI65" s="21">
        <f t="shared" si="15"/>
        <v>-0.02410444891253443</v>
      </c>
    </row>
    <row r="66" spans="1:35" ht="12.75" outlineLevel="1">
      <c r="A66" s="1" t="s">
        <v>207</v>
      </c>
      <c r="B66" s="16" t="s">
        <v>208</v>
      </c>
      <c r="C66" s="1" t="s">
        <v>1067</v>
      </c>
      <c r="E66" s="5">
        <v>-12880.84</v>
      </c>
      <c r="G66" s="5">
        <v>-220733.72</v>
      </c>
      <c r="I66" s="9">
        <f t="shared" si="8"/>
        <v>207852.88</v>
      </c>
      <c r="K66" s="21">
        <f t="shared" si="9"/>
        <v>0.9416453453509505</v>
      </c>
      <c r="M66" s="9">
        <v>-269213.65</v>
      </c>
      <c r="O66" s="9">
        <v>-576903.2000000001</v>
      </c>
      <c r="Q66" s="9">
        <f t="shared" si="10"/>
        <v>307689.55000000005</v>
      </c>
      <c r="S66" s="21">
        <f t="shared" si="11"/>
        <v>0.5333469289128575</v>
      </c>
      <c r="U66" s="9">
        <v>-269213.65</v>
      </c>
      <c r="W66" s="9">
        <v>-576903.2000000001</v>
      </c>
      <c r="Y66" s="9">
        <f t="shared" si="12"/>
        <v>307689.55000000005</v>
      </c>
      <c r="AA66" s="21">
        <f t="shared" si="13"/>
        <v>0.5333469289128575</v>
      </c>
      <c r="AC66" s="9">
        <v>-2226233.19</v>
      </c>
      <c r="AE66" s="9">
        <v>-3620129.54</v>
      </c>
      <c r="AG66" s="9">
        <f t="shared" si="14"/>
        <v>1393896.35</v>
      </c>
      <c r="AI66" s="21">
        <f t="shared" si="15"/>
        <v>0.3850404618393849</v>
      </c>
    </row>
    <row r="67" spans="1:35" ht="12.75" outlineLevel="1">
      <c r="A67" s="1" t="s">
        <v>209</v>
      </c>
      <c r="B67" s="16" t="s">
        <v>210</v>
      </c>
      <c r="C67" s="1" t="s">
        <v>1068</v>
      </c>
      <c r="E67" s="5">
        <v>187015.46</v>
      </c>
      <c r="G67" s="5">
        <v>-516163.54000000004</v>
      </c>
      <c r="I67" s="9">
        <f t="shared" si="8"/>
        <v>703179</v>
      </c>
      <c r="K67" s="21">
        <f t="shared" si="9"/>
        <v>1.3623182296060663</v>
      </c>
      <c r="M67" s="9">
        <v>559515.58</v>
      </c>
      <c r="O67" s="9">
        <v>-682388.11</v>
      </c>
      <c r="Q67" s="9">
        <f t="shared" si="10"/>
        <v>1241903.69</v>
      </c>
      <c r="S67" s="21">
        <f t="shared" si="11"/>
        <v>1.819937469309071</v>
      </c>
      <c r="U67" s="9">
        <v>559515.58</v>
      </c>
      <c r="W67" s="9">
        <v>-682388.11</v>
      </c>
      <c r="Y67" s="9">
        <f t="shared" si="12"/>
        <v>1241903.69</v>
      </c>
      <c r="AA67" s="21">
        <f t="shared" si="13"/>
        <v>1.819937469309071</v>
      </c>
      <c r="AC67" s="9">
        <v>249724.03999999998</v>
      </c>
      <c r="AE67" s="9">
        <v>-900283.44</v>
      </c>
      <c r="AG67" s="9">
        <f t="shared" si="14"/>
        <v>1150007.48</v>
      </c>
      <c r="AI67" s="21">
        <f t="shared" si="15"/>
        <v>1.2773837981513911</v>
      </c>
    </row>
    <row r="68" spans="1:35" ht="12.75" outlineLevel="1">
      <c r="A68" s="1" t="s">
        <v>211</v>
      </c>
      <c r="B68" s="16" t="s">
        <v>212</v>
      </c>
      <c r="C68" s="1" t="s">
        <v>1069</v>
      </c>
      <c r="E68" s="5">
        <v>-2252</v>
      </c>
      <c r="G68" s="5">
        <v>-1355</v>
      </c>
      <c r="I68" s="9">
        <f t="shared" si="8"/>
        <v>-897</v>
      </c>
      <c r="K68" s="21">
        <f t="shared" si="9"/>
        <v>-0.6619926199261993</v>
      </c>
      <c r="M68" s="9">
        <v>-7582</v>
      </c>
      <c r="O68" s="9">
        <v>-443</v>
      </c>
      <c r="Q68" s="9">
        <f t="shared" si="10"/>
        <v>-7139</v>
      </c>
      <c r="S68" s="21" t="str">
        <f t="shared" si="11"/>
        <v>N.M.</v>
      </c>
      <c r="U68" s="9">
        <v>-7582</v>
      </c>
      <c r="W68" s="9">
        <v>-443</v>
      </c>
      <c r="Y68" s="9">
        <f t="shared" si="12"/>
        <v>-7139</v>
      </c>
      <c r="AA68" s="21" t="str">
        <f t="shared" si="13"/>
        <v>N.M.</v>
      </c>
      <c r="AC68" s="9">
        <v>2741</v>
      </c>
      <c r="AE68" s="9">
        <v>-2543</v>
      </c>
      <c r="AG68" s="9">
        <f t="shared" si="14"/>
        <v>5284</v>
      </c>
      <c r="AI68" s="21">
        <f t="shared" si="15"/>
        <v>2.0778607943373966</v>
      </c>
    </row>
    <row r="69" spans="1:35" ht="12.75" outlineLevel="1">
      <c r="A69" s="1" t="s">
        <v>213</v>
      </c>
      <c r="B69" s="16" t="s">
        <v>214</v>
      </c>
      <c r="C69" s="1" t="s">
        <v>1070</v>
      </c>
      <c r="E69" s="5">
        <v>49741.42</v>
      </c>
      <c r="G69" s="5">
        <v>40974.16</v>
      </c>
      <c r="I69" s="9">
        <f t="shared" si="8"/>
        <v>8767.259999999995</v>
      </c>
      <c r="K69" s="21">
        <f t="shared" si="9"/>
        <v>0.21397046333591693</v>
      </c>
      <c r="M69" s="9">
        <v>145589.42</v>
      </c>
      <c r="O69" s="9">
        <v>124645.40000000001</v>
      </c>
      <c r="Q69" s="9">
        <f t="shared" si="10"/>
        <v>20944.020000000004</v>
      </c>
      <c r="S69" s="21">
        <f t="shared" si="11"/>
        <v>0.16802882416840095</v>
      </c>
      <c r="U69" s="9">
        <v>145589.42</v>
      </c>
      <c r="W69" s="9">
        <v>124645.40000000001</v>
      </c>
      <c r="Y69" s="9">
        <f t="shared" si="12"/>
        <v>20944.020000000004</v>
      </c>
      <c r="AA69" s="21">
        <f t="shared" si="13"/>
        <v>0.16802882416840095</v>
      </c>
      <c r="AC69" s="9">
        <v>525647.39</v>
      </c>
      <c r="AE69" s="9">
        <v>527592.4</v>
      </c>
      <c r="AG69" s="9">
        <f t="shared" si="14"/>
        <v>-1945.0100000000093</v>
      </c>
      <c r="AI69" s="21">
        <f t="shared" si="15"/>
        <v>-0.0036865769863250668</v>
      </c>
    </row>
    <row r="70" spans="1:35" ht="12.75" outlineLevel="1">
      <c r="A70" s="1" t="s">
        <v>215</v>
      </c>
      <c r="B70" s="16" t="s">
        <v>216</v>
      </c>
      <c r="C70" s="1" t="s">
        <v>1071</v>
      </c>
      <c r="E70" s="5">
        <v>-720031.108</v>
      </c>
      <c r="G70" s="5">
        <v>551932.28</v>
      </c>
      <c r="I70" s="9">
        <f t="shared" si="8"/>
        <v>-1271963.388</v>
      </c>
      <c r="K70" s="21">
        <f t="shared" si="9"/>
        <v>-2.304564226611279</v>
      </c>
      <c r="M70" s="9">
        <v>-1859116.028</v>
      </c>
      <c r="O70" s="9">
        <v>576286.72</v>
      </c>
      <c r="Q70" s="9">
        <f t="shared" si="10"/>
        <v>-2435402.7479999997</v>
      </c>
      <c r="S70" s="21">
        <f t="shared" si="11"/>
        <v>-4.226026148928089</v>
      </c>
      <c r="U70" s="9">
        <v>-1859116.028</v>
      </c>
      <c r="W70" s="9">
        <v>576286.72</v>
      </c>
      <c r="Y70" s="9">
        <f t="shared" si="12"/>
        <v>-2435402.7479999997</v>
      </c>
      <c r="AA70" s="21">
        <f t="shared" si="13"/>
        <v>-4.226026148928089</v>
      </c>
      <c r="AC70" s="9">
        <v>-4580657.709</v>
      </c>
      <c r="AE70" s="9">
        <v>1980889.741</v>
      </c>
      <c r="AG70" s="9">
        <f t="shared" si="14"/>
        <v>-6561547.449999999</v>
      </c>
      <c r="AI70" s="21">
        <f t="shared" si="15"/>
        <v>-3.312424368802867</v>
      </c>
    </row>
    <row r="71" spans="1:35" ht="12.75" outlineLevel="1">
      <c r="A71" s="1" t="s">
        <v>217</v>
      </c>
      <c r="B71" s="16" t="s">
        <v>218</v>
      </c>
      <c r="C71" s="1" t="s">
        <v>1072</v>
      </c>
      <c r="E71" s="5">
        <v>720031.108</v>
      </c>
      <c r="G71" s="5">
        <v>-551932.28</v>
      </c>
      <c r="I71" s="9">
        <f t="shared" si="8"/>
        <v>1271963.388</v>
      </c>
      <c r="K71" s="21">
        <f t="shared" si="9"/>
        <v>2.304564226611279</v>
      </c>
      <c r="M71" s="9">
        <v>1859116.028</v>
      </c>
      <c r="O71" s="9">
        <v>-576286.72</v>
      </c>
      <c r="Q71" s="9">
        <f t="shared" si="10"/>
        <v>2435402.7479999997</v>
      </c>
      <c r="S71" s="21">
        <f t="shared" si="11"/>
        <v>4.226026148928089</v>
      </c>
      <c r="U71" s="9">
        <v>1859116.028</v>
      </c>
      <c r="W71" s="9">
        <v>-576286.72</v>
      </c>
      <c r="Y71" s="9">
        <f t="shared" si="12"/>
        <v>2435402.7479999997</v>
      </c>
      <c r="AA71" s="21">
        <f t="shared" si="13"/>
        <v>4.226026148928089</v>
      </c>
      <c r="AC71" s="9">
        <v>4580657.709</v>
      </c>
      <c r="AE71" s="9">
        <v>-1980889.741</v>
      </c>
      <c r="AG71" s="9">
        <f t="shared" si="14"/>
        <v>6561547.449999999</v>
      </c>
      <c r="AI71" s="21">
        <f t="shared" si="15"/>
        <v>3.312424368802867</v>
      </c>
    </row>
    <row r="72" spans="1:35" ht="12.75" outlineLevel="1">
      <c r="A72" s="1" t="s">
        <v>219</v>
      </c>
      <c r="B72" s="16" t="s">
        <v>220</v>
      </c>
      <c r="C72" s="1" t="s">
        <v>1073</v>
      </c>
      <c r="E72" s="5">
        <v>539.5</v>
      </c>
      <c r="G72" s="5">
        <v>-25910.510000000002</v>
      </c>
      <c r="I72" s="9">
        <f t="shared" si="8"/>
        <v>26450.010000000002</v>
      </c>
      <c r="K72" s="21">
        <f t="shared" si="9"/>
        <v>1.0208216665746834</v>
      </c>
      <c r="M72" s="9">
        <v>8256.75</v>
      </c>
      <c r="O72" s="9">
        <v>-73145.89</v>
      </c>
      <c r="Q72" s="9">
        <f t="shared" si="10"/>
        <v>81402.64</v>
      </c>
      <c r="S72" s="21">
        <f t="shared" si="11"/>
        <v>1.1128805733309144</v>
      </c>
      <c r="U72" s="9">
        <v>8256.75</v>
      </c>
      <c r="W72" s="9">
        <v>-73145.89</v>
      </c>
      <c r="Y72" s="9">
        <f t="shared" si="12"/>
        <v>81402.64</v>
      </c>
      <c r="AA72" s="21">
        <f t="shared" si="13"/>
        <v>1.1128805733309144</v>
      </c>
      <c r="AC72" s="9">
        <v>-144385.36000000002</v>
      </c>
      <c r="AE72" s="9">
        <v>-216332.86</v>
      </c>
      <c r="AG72" s="9">
        <f t="shared" si="14"/>
        <v>71947.49999999997</v>
      </c>
      <c r="AI72" s="21">
        <f t="shared" si="15"/>
        <v>0.33257776927647503</v>
      </c>
    </row>
    <row r="73" spans="1:35" ht="12.75" outlineLevel="1">
      <c r="A73" s="1" t="s">
        <v>221</v>
      </c>
      <c r="B73" s="16" t="s">
        <v>222</v>
      </c>
      <c r="C73" s="1" t="s">
        <v>1074</v>
      </c>
      <c r="E73" s="5">
        <v>-518.2</v>
      </c>
      <c r="G73" s="5">
        <v>95.18</v>
      </c>
      <c r="I73" s="9">
        <f t="shared" si="8"/>
        <v>-613.3800000000001</v>
      </c>
      <c r="K73" s="21">
        <f t="shared" si="9"/>
        <v>-6.444421096869091</v>
      </c>
      <c r="M73" s="9">
        <v>20.64</v>
      </c>
      <c r="O73" s="9">
        <v>5062.92</v>
      </c>
      <c r="Q73" s="9">
        <f t="shared" si="10"/>
        <v>-5042.28</v>
      </c>
      <c r="S73" s="21">
        <f t="shared" si="11"/>
        <v>-0.9959233011779762</v>
      </c>
      <c r="U73" s="9">
        <v>20.64</v>
      </c>
      <c r="W73" s="9">
        <v>5062.92</v>
      </c>
      <c r="Y73" s="9">
        <f t="shared" si="12"/>
        <v>-5042.28</v>
      </c>
      <c r="AA73" s="21">
        <f t="shared" si="13"/>
        <v>-0.9959233011779762</v>
      </c>
      <c r="AC73" s="9">
        <v>31676.78</v>
      </c>
      <c r="AE73" s="9">
        <v>5062.92</v>
      </c>
      <c r="AG73" s="9">
        <f t="shared" si="14"/>
        <v>26613.86</v>
      </c>
      <c r="AI73" s="21">
        <f t="shared" si="15"/>
        <v>5.2566226604410105</v>
      </c>
    </row>
    <row r="74" spans="1:35" ht="12.75" outlineLevel="1">
      <c r="A74" s="1" t="s">
        <v>223</v>
      </c>
      <c r="B74" s="16" t="s">
        <v>224</v>
      </c>
      <c r="C74" s="1" t="s">
        <v>1075</v>
      </c>
      <c r="E74" s="5">
        <v>-3434.42</v>
      </c>
      <c r="G74" s="5">
        <v>344.82</v>
      </c>
      <c r="I74" s="9">
        <f aca="true" t="shared" si="16" ref="I74:I105">+E74-G74</f>
        <v>-3779.2400000000002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-7799.8</v>
      </c>
      <c r="O74" s="9">
        <v>1420.44</v>
      </c>
      <c r="Q74" s="9">
        <f aca="true" t="shared" si="18" ref="Q74:Q105">+M74-O74</f>
        <v>-9220.24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-6.491115429021993</v>
      </c>
      <c r="U74" s="9">
        <v>-7799.8</v>
      </c>
      <c r="W74" s="9">
        <v>1420.44</v>
      </c>
      <c r="Y74" s="9">
        <f aca="true" t="shared" si="20" ref="Y74:Y105">+U74-W74</f>
        <v>-9220.24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-6.491115429021993</v>
      </c>
      <c r="AC74" s="9">
        <v>3656.5700000000006</v>
      </c>
      <c r="AE74" s="9">
        <v>1420.44</v>
      </c>
      <c r="AG74" s="9">
        <f aca="true" t="shared" si="22" ref="AG74:AG105">+AC74-AE74</f>
        <v>2236.1300000000006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1.5742516403367974</v>
      </c>
    </row>
    <row r="75" spans="1:35" ht="12.75" outlineLevel="1">
      <c r="A75" s="1" t="s">
        <v>225</v>
      </c>
      <c r="B75" s="16" t="s">
        <v>226</v>
      </c>
      <c r="C75" s="1" t="s">
        <v>1076</v>
      </c>
      <c r="E75" s="5">
        <v>-15905.17</v>
      </c>
      <c r="G75" s="5">
        <v>108942.75</v>
      </c>
      <c r="I75" s="9">
        <f t="shared" si="16"/>
        <v>-124847.92</v>
      </c>
      <c r="K75" s="21">
        <f t="shared" si="17"/>
        <v>-1.1459956720387543</v>
      </c>
      <c r="M75" s="9">
        <v>-45678.6</v>
      </c>
      <c r="O75" s="9">
        <v>108942.75</v>
      </c>
      <c r="Q75" s="9">
        <f t="shared" si="18"/>
        <v>-154621.35</v>
      </c>
      <c r="S75" s="21">
        <f t="shared" si="19"/>
        <v>-1.419289948160846</v>
      </c>
      <c r="U75" s="9">
        <v>-45678.6</v>
      </c>
      <c r="W75" s="9">
        <v>108942.75</v>
      </c>
      <c r="Y75" s="9">
        <f t="shared" si="20"/>
        <v>-154621.35</v>
      </c>
      <c r="AA75" s="21">
        <f t="shared" si="21"/>
        <v>-1.419289948160846</v>
      </c>
      <c r="AC75" s="9">
        <v>-137848.5</v>
      </c>
      <c r="AE75" s="9">
        <v>108942.75</v>
      </c>
      <c r="AG75" s="9">
        <f t="shared" si="22"/>
        <v>-246791.25</v>
      </c>
      <c r="AI75" s="21">
        <f t="shared" si="23"/>
        <v>-2.265329725934034</v>
      </c>
    </row>
    <row r="76" spans="1:35" ht="12.75" outlineLevel="1">
      <c r="A76" s="1" t="s">
        <v>227</v>
      </c>
      <c r="B76" s="16" t="s">
        <v>228</v>
      </c>
      <c r="C76" s="1" t="s">
        <v>1077</v>
      </c>
      <c r="E76" s="5">
        <v>1764452.24</v>
      </c>
      <c r="G76" s="5">
        <v>0</v>
      </c>
      <c r="I76" s="9">
        <f t="shared" si="16"/>
        <v>1764452.24</v>
      </c>
      <c r="K76" s="21" t="str">
        <f t="shared" si="17"/>
        <v>N.M.</v>
      </c>
      <c r="M76" s="9">
        <v>6804035.16</v>
      </c>
      <c r="O76" s="9">
        <v>0</v>
      </c>
      <c r="Q76" s="9">
        <f t="shared" si="18"/>
        <v>6804035.16</v>
      </c>
      <c r="S76" s="21" t="str">
        <f t="shared" si="19"/>
        <v>N.M.</v>
      </c>
      <c r="U76" s="9">
        <v>6804035.16</v>
      </c>
      <c r="W76" s="9">
        <v>0</v>
      </c>
      <c r="Y76" s="9">
        <f t="shared" si="20"/>
        <v>6804035.16</v>
      </c>
      <c r="AA76" s="21" t="str">
        <f t="shared" si="21"/>
        <v>N.M.</v>
      </c>
      <c r="AC76" s="9">
        <v>6804035.16</v>
      </c>
      <c r="AE76" s="9">
        <v>0</v>
      </c>
      <c r="AG76" s="9">
        <f t="shared" si="22"/>
        <v>6804035.16</v>
      </c>
      <c r="AI76" s="21" t="str">
        <f t="shared" si="23"/>
        <v>N.M.</v>
      </c>
    </row>
    <row r="77" spans="1:35" ht="12.75" outlineLevel="1">
      <c r="A77" s="1" t="s">
        <v>229</v>
      </c>
      <c r="B77" s="16" t="s">
        <v>230</v>
      </c>
      <c r="C77" s="1" t="s">
        <v>1078</v>
      </c>
      <c r="E77" s="5">
        <v>359900.59</v>
      </c>
      <c r="G77" s="5">
        <v>10221.53</v>
      </c>
      <c r="I77" s="9">
        <f t="shared" si="16"/>
        <v>349679.06</v>
      </c>
      <c r="K77" s="21" t="str">
        <f t="shared" si="17"/>
        <v>N.M.</v>
      </c>
      <c r="M77" s="9">
        <v>783523</v>
      </c>
      <c r="O77" s="9">
        <v>32886.66</v>
      </c>
      <c r="Q77" s="9">
        <f t="shared" si="18"/>
        <v>750636.34</v>
      </c>
      <c r="S77" s="21" t="str">
        <f t="shared" si="19"/>
        <v>N.M.</v>
      </c>
      <c r="U77" s="9">
        <v>783523</v>
      </c>
      <c r="W77" s="9">
        <v>32886.66</v>
      </c>
      <c r="Y77" s="9">
        <f t="shared" si="20"/>
        <v>750636.34</v>
      </c>
      <c r="AA77" s="21" t="str">
        <f t="shared" si="21"/>
        <v>N.M.</v>
      </c>
      <c r="AC77" s="9">
        <v>1416280.33</v>
      </c>
      <c r="AE77" s="9">
        <v>154831.05</v>
      </c>
      <c r="AG77" s="9">
        <f t="shared" si="22"/>
        <v>1261449.28</v>
      </c>
      <c r="AI77" s="21">
        <f t="shared" si="23"/>
        <v>8.147262968248295</v>
      </c>
    </row>
    <row r="78" spans="1:35" ht="12.75" outlineLevel="1">
      <c r="A78" s="1" t="s">
        <v>231</v>
      </c>
      <c r="B78" s="16" t="s">
        <v>232</v>
      </c>
      <c r="C78" s="1" t="s">
        <v>1079</v>
      </c>
      <c r="E78" s="5">
        <v>-350541.66000000003</v>
      </c>
      <c r="G78" s="5">
        <v>-132464.11000000002</v>
      </c>
      <c r="I78" s="9">
        <f t="shared" si="16"/>
        <v>-218077.55000000002</v>
      </c>
      <c r="K78" s="21">
        <f t="shared" si="17"/>
        <v>-1.6463142356069127</v>
      </c>
      <c r="M78" s="9">
        <v>-797975.9500000001</v>
      </c>
      <c r="O78" s="9">
        <v>-522745.32</v>
      </c>
      <c r="Q78" s="9">
        <f t="shared" si="18"/>
        <v>-275230.63000000006</v>
      </c>
      <c r="S78" s="21">
        <f t="shared" si="19"/>
        <v>-0.5265099838674788</v>
      </c>
      <c r="U78" s="9">
        <v>-797975.9500000001</v>
      </c>
      <c r="W78" s="9">
        <v>-522745.32</v>
      </c>
      <c r="Y78" s="9">
        <f t="shared" si="20"/>
        <v>-275230.63000000006</v>
      </c>
      <c r="AA78" s="21">
        <f t="shared" si="21"/>
        <v>-0.5265099838674788</v>
      </c>
      <c r="AC78" s="9">
        <v>-2597809.25</v>
      </c>
      <c r="AE78" s="9">
        <v>-2246228.01</v>
      </c>
      <c r="AG78" s="9">
        <f t="shared" si="22"/>
        <v>-351581.2400000002</v>
      </c>
      <c r="AI78" s="21">
        <f t="shared" si="23"/>
        <v>-0.15652072649561533</v>
      </c>
    </row>
    <row r="79" spans="1:35" ht="12.75" outlineLevel="1">
      <c r="A79" s="1" t="s">
        <v>233</v>
      </c>
      <c r="B79" s="16" t="s">
        <v>234</v>
      </c>
      <c r="C79" s="1" t="s">
        <v>1080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0</v>
      </c>
      <c r="Q79" s="9">
        <f t="shared" si="18"/>
        <v>0</v>
      </c>
      <c r="S79" s="21">
        <f t="shared" si="19"/>
        <v>0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-819.46</v>
      </c>
      <c r="AE79" s="9">
        <v>-243.77</v>
      </c>
      <c r="AG79" s="9">
        <f t="shared" si="22"/>
        <v>-575.69</v>
      </c>
      <c r="AI79" s="21">
        <f t="shared" si="23"/>
        <v>-2.3616113549657465</v>
      </c>
    </row>
    <row r="80" spans="1:35" ht="12.75" outlineLevel="1">
      <c r="A80" s="1" t="s">
        <v>235</v>
      </c>
      <c r="B80" s="16" t="s">
        <v>236</v>
      </c>
      <c r="C80" s="1" t="s">
        <v>1081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0</v>
      </c>
      <c r="Q80" s="9">
        <f t="shared" si="18"/>
        <v>0</v>
      </c>
      <c r="S80" s="21">
        <f t="shared" si="19"/>
        <v>0</v>
      </c>
      <c r="U80" s="9">
        <v>0</v>
      </c>
      <c r="W80" s="9">
        <v>0</v>
      </c>
      <c r="Y80" s="9">
        <f t="shared" si="20"/>
        <v>0</v>
      </c>
      <c r="AA80" s="21">
        <f t="shared" si="21"/>
        <v>0</v>
      </c>
      <c r="AC80" s="9">
        <v>0</v>
      </c>
      <c r="AE80" s="9">
        <v>-1199.4</v>
      </c>
      <c r="AG80" s="9">
        <f t="shared" si="22"/>
        <v>1199.4</v>
      </c>
      <c r="AI80" s="21" t="str">
        <f t="shared" si="23"/>
        <v>N.M.</v>
      </c>
    </row>
    <row r="81" spans="1:35" ht="12.75" outlineLevel="1">
      <c r="A81" s="1" t="s">
        <v>237</v>
      </c>
      <c r="B81" s="16" t="s">
        <v>238</v>
      </c>
      <c r="C81" s="1" t="s">
        <v>1082</v>
      </c>
      <c r="E81" s="5">
        <v>102794.47</v>
      </c>
      <c r="G81" s="5">
        <v>350734.57</v>
      </c>
      <c r="I81" s="9">
        <f t="shared" si="16"/>
        <v>-247940.1</v>
      </c>
      <c r="K81" s="21">
        <f t="shared" si="17"/>
        <v>-0.7069166292903492</v>
      </c>
      <c r="M81" s="9">
        <v>266631.87</v>
      </c>
      <c r="O81" s="9">
        <v>1070028.68</v>
      </c>
      <c r="Q81" s="9">
        <f t="shared" si="18"/>
        <v>-803396.8099999999</v>
      </c>
      <c r="S81" s="21">
        <f t="shared" si="19"/>
        <v>-0.7508180154573053</v>
      </c>
      <c r="U81" s="9">
        <v>266631.87</v>
      </c>
      <c r="W81" s="9">
        <v>1070028.68</v>
      </c>
      <c r="Y81" s="9">
        <f t="shared" si="20"/>
        <v>-803396.8099999999</v>
      </c>
      <c r="AA81" s="21">
        <f t="shared" si="21"/>
        <v>-0.7508180154573053</v>
      </c>
      <c r="AC81" s="9">
        <v>3608674.8400000003</v>
      </c>
      <c r="AE81" s="9">
        <v>3357835.8</v>
      </c>
      <c r="AG81" s="9">
        <f t="shared" si="22"/>
        <v>250839.0400000005</v>
      </c>
      <c r="AI81" s="21">
        <f t="shared" si="23"/>
        <v>0.07470259266400117</v>
      </c>
    </row>
    <row r="82" spans="1:35" ht="12.75" outlineLevel="1">
      <c r="A82" s="1" t="s">
        <v>239</v>
      </c>
      <c r="B82" s="16" t="s">
        <v>240</v>
      </c>
      <c r="C82" s="1" t="s">
        <v>1083</v>
      </c>
      <c r="E82" s="5">
        <v>-1313613.24</v>
      </c>
      <c r="G82" s="5">
        <v>-1877457.25</v>
      </c>
      <c r="I82" s="9">
        <f t="shared" si="16"/>
        <v>563844.01</v>
      </c>
      <c r="K82" s="21">
        <f t="shared" si="17"/>
        <v>0.3003232217404684</v>
      </c>
      <c r="M82" s="9">
        <v>-4777609.61</v>
      </c>
      <c r="O82" s="9">
        <v>-6374425.63</v>
      </c>
      <c r="Q82" s="9">
        <f t="shared" si="18"/>
        <v>1596816.0199999996</v>
      </c>
      <c r="S82" s="21">
        <f t="shared" si="19"/>
        <v>0.25050351399267945</v>
      </c>
      <c r="U82" s="9">
        <v>-4777609.61</v>
      </c>
      <c r="W82" s="9">
        <v>-6374425.63</v>
      </c>
      <c r="Y82" s="9">
        <f t="shared" si="20"/>
        <v>1596816.0199999996</v>
      </c>
      <c r="AA82" s="21">
        <f t="shared" si="21"/>
        <v>0.25050351399267945</v>
      </c>
      <c r="AC82" s="9">
        <v>-23073203.82</v>
      </c>
      <c r="AE82" s="9">
        <v>-18826695.669999998</v>
      </c>
      <c r="AG82" s="9">
        <f t="shared" si="22"/>
        <v>-4246508.150000002</v>
      </c>
      <c r="AI82" s="21">
        <f t="shared" si="23"/>
        <v>-0.2255578049613208</v>
      </c>
    </row>
    <row r="83" spans="1:35" ht="12.75" outlineLevel="1">
      <c r="A83" s="1" t="s">
        <v>241</v>
      </c>
      <c r="B83" s="16" t="s">
        <v>242</v>
      </c>
      <c r="C83" s="1" t="s">
        <v>1084</v>
      </c>
      <c r="E83" s="5">
        <v>678258.09</v>
      </c>
      <c r="G83" s="5">
        <v>1046048.67</v>
      </c>
      <c r="I83" s="9">
        <f t="shared" si="16"/>
        <v>-367790.5800000001</v>
      </c>
      <c r="K83" s="21">
        <f t="shared" si="17"/>
        <v>-0.3515998734552189</v>
      </c>
      <c r="M83" s="9">
        <v>2895725.02</v>
      </c>
      <c r="O83" s="9">
        <v>3109495.23</v>
      </c>
      <c r="Q83" s="9">
        <f t="shared" si="18"/>
        <v>-213770.20999999996</v>
      </c>
      <c r="S83" s="21">
        <f t="shared" si="19"/>
        <v>-0.06874756003404449</v>
      </c>
      <c r="U83" s="9">
        <v>2895725.02</v>
      </c>
      <c r="W83" s="9">
        <v>3109495.23</v>
      </c>
      <c r="Y83" s="9">
        <f t="shared" si="20"/>
        <v>-213770.20999999996</v>
      </c>
      <c r="AA83" s="21">
        <f t="shared" si="21"/>
        <v>-0.06874756003404449</v>
      </c>
      <c r="AC83" s="9">
        <v>11958728.48</v>
      </c>
      <c r="AE83" s="9">
        <v>8519266.82</v>
      </c>
      <c r="AG83" s="9">
        <f t="shared" si="22"/>
        <v>3439461.66</v>
      </c>
      <c r="AI83" s="21">
        <f t="shared" si="23"/>
        <v>0.4037274254546708</v>
      </c>
    </row>
    <row r="84" spans="1:35" ht="12.75" outlineLevel="1">
      <c r="A84" s="1" t="s">
        <v>243</v>
      </c>
      <c r="B84" s="16" t="s">
        <v>244</v>
      </c>
      <c r="C84" s="1" t="s">
        <v>1085</v>
      </c>
      <c r="E84" s="5">
        <v>-177197.04</v>
      </c>
      <c r="G84" s="5">
        <v>-641506.4</v>
      </c>
      <c r="I84" s="9">
        <f t="shared" si="16"/>
        <v>464309.36</v>
      </c>
      <c r="K84" s="21">
        <f t="shared" si="17"/>
        <v>0.7237797783467164</v>
      </c>
      <c r="M84" s="9">
        <v>-441671.4</v>
      </c>
      <c r="O84" s="9">
        <v>-2402565.19</v>
      </c>
      <c r="Q84" s="9">
        <f t="shared" si="18"/>
        <v>1960893.79</v>
      </c>
      <c r="S84" s="21">
        <f t="shared" si="19"/>
        <v>0.8161667363539884</v>
      </c>
      <c r="U84" s="9">
        <v>-441671.4</v>
      </c>
      <c r="W84" s="9">
        <v>-2402565.19</v>
      </c>
      <c r="Y84" s="9">
        <f t="shared" si="20"/>
        <v>1960893.79</v>
      </c>
      <c r="AA84" s="21">
        <f t="shared" si="21"/>
        <v>0.8161667363539884</v>
      </c>
      <c r="AC84" s="9">
        <v>-7797159.25</v>
      </c>
      <c r="AE84" s="9">
        <v>-7512463.09</v>
      </c>
      <c r="AG84" s="9">
        <f t="shared" si="22"/>
        <v>-284696.16000000015</v>
      </c>
      <c r="AI84" s="21">
        <f t="shared" si="23"/>
        <v>-0.03789651364530034</v>
      </c>
    </row>
    <row r="85" spans="1:35" ht="12.75" outlineLevel="1">
      <c r="A85" s="1" t="s">
        <v>245</v>
      </c>
      <c r="B85" s="16" t="s">
        <v>246</v>
      </c>
      <c r="C85" s="1" t="s">
        <v>1086</v>
      </c>
      <c r="E85" s="5">
        <v>0</v>
      </c>
      <c r="G85" s="5">
        <v>1090908.97</v>
      </c>
      <c r="I85" s="9">
        <f t="shared" si="16"/>
        <v>-1090908.97</v>
      </c>
      <c r="K85" s="21" t="str">
        <f t="shared" si="17"/>
        <v>N.M.</v>
      </c>
      <c r="M85" s="9">
        <v>0</v>
      </c>
      <c r="O85" s="9">
        <v>3413817.45</v>
      </c>
      <c r="Q85" s="9">
        <f t="shared" si="18"/>
        <v>-3413817.45</v>
      </c>
      <c r="S85" s="21" t="str">
        <f t="shared" si="19"/>
        <v>N.M.</v>
      </c>
      <c r="U85" s="9">
        <v>0</v>
      </c>
      <c r="W85" s="9">
        <v>3413817.45</v>
      </c>
      <c r="Y85" s="9">
        <f t="shared" si="20"/>
        <v>-3413817.45</v>
      </c>
      <c r="AA85" s="21" t="str">
        <f t="shared" si="21"/>
        <v>N.M.</v>
      </c>
      <c r="AC85" s="9">
        <v>10034761.92</v>
      </c>
      <c r="AE85" s="9">
        <v>10414911.422</v>
      </c>
      <c r="AG85" s="9">
        <f t="shared" si="22"/>
        <v>-380149.5020000003</v>
      </c>
      <c r="AI85" s="21">
        <f t="shared" si="23"/>
        <v>-0.03650050265401098</v>
      </c>
    </row>
    <row r="86" spans="1:35" ht="12.75" outlineLevel="1">
      <c r="A86" s="1" t="s">
        <v>247</v>
      </c>
      <c r="B86" s="16" t="s">
        <v>248</v>
      </c>
      <c r="C86" s="1" t="s">
        <v>1087</v>
      </c>
      <c r="E86" s="5">
        <v>0</v>
      </c>
      <c r="G86" s="5">
        <v>-404012.3</v>
      </c>
      <c r="I86" s="9">
        <f t="shared" si="16"/>
        <v>404012.3</v>
      </c>
      <c r="K86" s="21" t="str">
        <f t="shared" si="17"/>
        <v>N.M.</v>
      </c>
      <c r="M86" s="9">
        <v>0</v>
      </c>
      <c r="O86" s="9">
        <v>-1234612.42</v>
      </c>
      <c r="Q86" s="9">
        <f t="shared" si="18"/>
        <v>1234612.42</v>
      </c>
      <c r="S86" s="21" t="str">
        <f t="shared" si="19"/>
        <v>N.M.</v>
      </c>
      <c r="U86" s="9">
        <v>0</v>
      </c>
      <c r="W86" s="9">
        <v>-1234612.42</v>
      </c>
      <c r="Y86" s="9">
        <f t="shared" si="20"/>
        <v>1234612.42</v>
      </c>
      <c r="AA86" s="21" t="str">
        <f t="shared" si="21"/>
        <v>N.M.</v>
      </c>
      <c r="AC86" s="9">
        <v>-4504836.89</v>
      </c>
      <c r="AE86" s="9">
        <v>-3916699.032</v>
      </c>
      <c r="AG86" s="9">
        <f t="shared" si="22"/>
        <v>-588137.8579999995</v>
      </c>
      <c r="AI86" s="21">
        <f t="shared" si="23"/>
        <v>-0.1501616165027815</v>
      </c>
    </row>
    <row r="87" spans="1:35" ht="12.75" outlineLevel="1">
      <c r="A87" s="1" t="s">
        <v>249</v>
      </c>
      <c r="B87" s="16" t="s">
        <v>250</v>
      </c>
      <c r="C87" s="1" t="s">
        <v>1088</v>
      </c>
      <c r="E87" s="5">
        <v>0</v>
      </c>
      <c r="G87" s="5">
        <v>-74110.8</v>
      </c>
      <c r="I87" s="9">
        <f t="shared" si="16"/>
        <v>74110.8</v>
      </c>
      <c r="K87" s="21" t="str">
        <f t="shared" si="17"/>
        <v>N.M.</v>
      </c>
      <c r="M87" s="9">
        <v>0</v>
      </c>
      <c r="O87" s="9">
        <v>-192876.61000000002</v>
      </c>
      <c r="Q87" s="9">
        <f t="shared" si="18"/>
        <v>192876.61000000002</v>
      </c>
      <c r="S87" s="21" t="str">
        <f t="shared" si="19"/>
        <v>N.M.</v>
      </c>
      <c r="U87" s="9">
        <v>0</v>
      </c>
      <c r="W87" s="9">
        <v>-192876.61000000002</v>
      </c>
      <c r="Y87" s="9">
        <f t="shared" si="20"/>
        <v>192876.61000000002</v>
      </c>
      <c r="AA87" s="21" t="str">
        <f t="shared" si="21"/>
        <v>N.M.</v>
      </c>
      <c r="AC87" s="9">
        <v>-750741.3</v>
      </c>
      <c r="AE87" s="9">
        <v>-639507.013</v>
      </c>
      <c r="AG87" s="9">
        <f t="shared" si="22"/>
        <v>-111234.28700000001</v>
      </c>
      <c r="AI87" s="21">
        <f t="shared" si="23"/>
        <v>-0.17393755617813686</v>
      </c>
    </row>
    <row r="88" spans="1:35" ht="12.75" outlineLevel="1">
      <c r="A88" s="1" t="s">
        <v>251</v>
      </c>
      <c r="B88" s="16" t="s">
        <v>252</v>
      </c>
      <c r="C88" s="1" t="s">
        <v>1089</v>
      </c>
      <c r="E88" s="5">
        <v>45599.520000000004</v>
      </c>
      <c r="G88" s="5">
        <v>0</v>
      </c>
      <c r="I88" s="9">
        <f t="shared" si="16"/>
        <v>45599.520000000004</v>
      </c>
      <c r="K88" s="21" t="str">
        <f t="shared" si="17"/>
        <v>N.M.</v>
      </c>
      <c r="M88" s="9">
        <v>46525.74</v>
      </c>
      <c r="O88" s="9">
        <v>0</v>
      </c>
      <c r="Q88" s="9">
        <f t="shared" si="18"/>
        <v>46525.74</v>
      </c>
      <c r="S88" s="21" t="str">
        <f t="shared" si="19"/>
        <v>N.M.</v>
      </c>
      <c r="U88" s="9">
        <v>46525.74</v>
      </c>
      <c r="W88" s="9">
        <v>0</v>
      </c>
      <c r="Y88" s="9">
        <f t="shared" si="20"/>
        <v>46525.74</v>
      </c>
      <c r="AA88" s="21" t="str">
        <f t="shared" si="21"/>
        <v>N.M.</v>
      </c>
      <c r="AC88" s="9">
        <v>85289.45999999999</v>
      </c>
      <c r="AE88" s="9">
        <v>0</v>
      </c>
      <c r="AG88" s="9">
        <f t="shared" si="22"/>
        <v>85289.45999999999</v>
      </c>
      <c r="AI88" s="21" t="str">
        <f t="shared" si="23"/>
        <v>N.M.</v>
      </c>
    </row>
    <row r="89" spans="1:35" ht="12.75" outlineLevel="1">
      <c r="A89" s="1" t="s">
        <v>253</v>
      </c>
      <c r="B89" s="16" t="s">
        <v>254</v>
      </c>
      <c r="C89" s="1" t="s">
        <v>1090</v>
      </c>
      <c r="E89" s="5">
        <v>0</v>
      </c>
      <c r="G89" s="5">
        <v>0</v>
      </c>
      <c r="I89" s="9">
        <f t="shared" si="16"/>
        <v>0</v>
      </c>
      <c r="K89" s="21">
        <f t="shared" si="17"/>
        <v>0</v>
      </c>
      <c r="M89" s="9">
        <v>0</v>
      </c>
      <c r="O89" s="9">
        <v>0</v>
      </c>
      <c r="Q89" s="9">
        <f t="shared" si="18"/>
        <v>0</v>
      </c>
      <c r="S89" s="21">
        <f t="shared" si="19"/>
        <v>0</v>
      </c>
      <c r="U89" s="9">
        <v>0</v>
      </c>
      <c r="W89" s="9">
        <v>0</v>
      </c>
      <c r="Y89" s="9">
        <f t="shared" si="20"/>
        <v>0</v>
      </c>
      <c r="AA89" s="21">
        <f t="shared" si="21"/>
        <v>0</v>
      </c>
      <c r="AC89" s="9">
        <v>-10.36</v>
      </c>
      <c r="AE89" s="9">
        <v>0</v>
      </c>
      <c r="AG89" s="9">
        <f t="shared" si="22"/>
        <v>-10.36</v>
      </c>
      <c r="AI89" s="21" t="str">
        <f t="shared" si="23"/>
        <v>N.M.</v>
      </c>
    </row>
    <row r="90" spans="1:35" ht="12.75" outlineLevel="1">
      <c r="A90" s="1" t="s">
        <v>255</v>
      </c>
      <c r="B90" s="16" t="s">
        <v>256</v>
      </c>
      <c r="C90" s="1" t="s">
        <v>1091</v>
      </c>
      <c r="E90" s="5">
        <v>-68930.16</v>
      </c>
      <c r="G90" s="5">
        <v>-5728.24</v>
      </c>
      <c r="I90" s="9">
        <f t="shared" si="16"/>
        <v>-63201.920000000006</v>
      </c>
      <c r="K90" s="21" t="str">
        <f t="shared" si="17"/>
        <v>N.M.</v>
      </c>
      <c r="M90" s="9">
        <v>-254905.4</v>
      </c>
      <c r="O90" s="9">
        <v>-5170.96</v>
      </c>
      <c r="Q90" s="9">
        <f t="shared" si="18"/>
        <v>-249734.44</v>
      </c>
      <c r="S90" s="21" t="str">
        <f t="shared" si="19"/>
        <v>N.M.</v>
      </c>
      <c r="U90" s="9">
        <v>-254905.4</v>
      </c>
      <c r="W90" s="9">
        <v>-5170.96</v>
      </c>
      <c r="Y90" s="9">
        <f t="shared" si="20"/>
        <v>-249734.44</v>
      </c>
      <c r="AA90" s="21" t="str">
        <f t="shared" si="21"/>
        <v>N.M.</v>
      </c>
      <c r="AC90" s="9">
        <v>-836832.01</v>
      </c>
      <c r="AE90" s="9">
        <v>-42969.05</v>
      </c>
      <c r="AG90" s="9">
        <f t="shared" si="22"/>
        <v>-793862.96</v>
      </c>
      <c r="AI90" s="21" t="str">
        <f t="shared" si="23"/>
        <v>N.M.</v>
      </c>
    </row>
    <row r="91" spans="1:35" ht="12.75" outlineLevel="1">
      <c r="A91" s="1" t="s">
        <v>257</v>
      </c>
      <c r="B91" s="16" t="s">
        <v>258</v>
      </c>
      <c r="C91" s="1" t="s">
        <v>1092</v>
      </c>
      <c r="E91" s="5">
        <v>186889.08000000002</v>
      </c>
      <c r="G91" s="5">
        <v>130218.52</v>
      </c>
      <c r="I91" s="9">
        <f t="shared" si="16"/>
        <v>56670.56000000001</v>
      </c>
      <c r="K91" s="21">
        <f t="shared" si="17"/>
        <v>0.4351958538616474</v>
      </c>
      <c r="M91" s="9">
        <v>646204</v>
      </c>
      <c r="O91" s="9">
        <v>523472.14</v>
      </c>
      <c r="Q91" s="9">
        <f t="shared" si="18"/>
        <v>122731.85999999999</v>
      </c>
      <c r="S91" s="21">
        <f t="shared" si="19"/>
        <v>0.23445729127055354</v>
      </c>
      <c r="U91" s="9">
        <v>646204</v>
      </c>
      <c r="W91" s="9">
        <v>523472.14</v>
      </c>
      <c r="Y91" s="9">
        <f t="shared" si="20"/>
        <v>122731.85999999999</v>
      </c>
      <c r="AA91" s="21">
        <f t="shared" si="21"/>
        <v>0.23445729127055354</v>
      </c>
      <c r="AC91" s="9">
        <v>1803892.5</v>
      </c>
      <c r="AE91" s="9">
        <v>1631241.54</v>
      </c>
      <c r="AG91" s="9">
        <f t="shared" si="22"/>
        <v>172650.95999999996</v>
      </c>
      <c r="AI91" s="21">
        <f t="shared" si="23"/>
        <v>0.10584021787478509</v>
      </c>
    </row>
    <row r="92" spans="1:35" ht="12.75" outlineLevel="1">
      <c r="A92" s="1" t="s">
        <v>259</v>
      </c>
      <c r="B92" s="16" t="s">
        <v>260</v>
      </c>
      <c r="C92" s="1" t="s">
        <v>1093</v>
      </c>
      <c r="E92" s="5">
        <v>38686.99</v>
      </c>
      <c r="G92" s="5">
        <v>41433.334</v>
      </c>
      <c r="I92" s="9">
        <f t="shared" si="16"/>
        <v>-2746.3440000000046</v>
      </c>
      <c r="K92" s="21">
        <f t="shared" si="17"/>
        <v>-0.06628344221587393</v>
      </c>
      <c r="M92" s="9">
        <v>94283.36</v>
      </c>
      <c r="O92" s="9">
        <v>106870.02</v>
      </c>
      <c r="Q92" s="9">
        <f t="shared" si="18"/>
        <v>-12586.660000000003</v>
      </c>
      <c r="S92" s="21">
        <f t="shared" si="19"/>
        <v>-0.11777540604932986</v>
      </c>
      <c r="U92" s="9">
        <v>94283.36</v>
      </c>
      <c r="W92" s="9">
        <v>106870.02</v>
      </c>
      <c r="Y92" s="9">
        <f t="shared" si="20"/>
        <v>-12586.660000000003</v>
      </c>
      <c r="AA92" s="21">
        <f t="shared" si="21"/>
        <v>-0.11777540604932986</v>
      </c>
      <c r="AC92" s="9">
        <v>423271.804</v>
      </c>
      <c r="AE92" s="9">
        <v>410123.805</v>
      </c>
      <c r="AG92" s="9">
        <f t="shared" si="22"/>
        <v>13147.99900000001</v>
      </c>
      <c r="AI92" s="21">
        <f t="shared" si="23"/>
        <v>0.032058609716644</v>
      </c>
    </row>
    <row r="93" spans="1:35" ht="12.75" outlineLevel="1">
      <c r="A93" s="1" t="s">
        <v>261</v>
      </c>
      <c r="B93" s="16" t="s">
        <v>262</v>
      </c>
      <c r="C93" s="1" t="s">
        <v>1094</v>
      </c>
      <c r="E93" s="5">
        <v>536178.96</v>
      </c>
      <c r="G93" s="5">
        <v>274954.49</v>
      </c>
      <c r="I93" s="9">
        <f t="shared" si="16"/>
        <v>261224.46999999997</v>
      </c>
      <c r="K93" s="21">
        <f t="shared" si="17"/>
        <v>0.9500643906560682</v>
      </c>
      <c r="M93" s="9">
        <v>1371585.88</v>
      </c>
      <c r="O93" s="9">
        <v>753164.79</v>
      </c>
      <c r="Q93" s="9">
        <f t="shared" si="18"/>
        <v>618421.0899999999</v>
      </c>
      <c r="S93" s="21">
        <f t="shared" si="19"/>
        <v>0.8210966553547994</v>
      </c>
      <c r="U93" s="9">
        <v>1371585.88</v>
      </c>
      <c r="W93" s="9">
        <v>753164.79</v>
      </c>
      <c r="Y93" s="9">
        <f t="shared" si="20"/>
        <v>618421.0899999999</v>
      </c>
      <c r="AA93" s="21">
        <f t="shared" si="21"/>
        <v>0.8210966553547994</v>
      </c>
      <c r="AC93" s="9">
        <v>11592548.64</v>
      </c>
      <c r="AE93" s="9">
        <v>3200306.7</v>
      </c>
      <c r="AG93" s="9">
        <f t="shared" si="22"/>
        <v>8392241.940000001</v>
      </c>
      <c r="AI93" s="21">
        <f t="shared" si="23"/>
        <v>2.6223242728579734</v>
      </c>
    </row>
    <row r="94" spans="1:35" ht="12.75" outlineLevel="1">
      <c r="A94" s="1" t="s">
        <v>263</v>
      </c>
      <c r="B94" s="16" t="s">
        <v>264</v>
      </c>
      <c r="C94" s="1" t="s">
        <v>1095</v>
      </c>
      <c r="E94" s="5">
        <v>12308.36</v>
      </c>
      <c r="G94" s="5">
        <v>11923.89</v>
      </c>
      <c r="I94" s="9">
        <f t="shared" si="16"/>
        <v>384.47000000000116</v>
      </c>
      <c r="K94" s="21">
        <f t="shared" si="17"/>
        <v>0.0322436721573246</v>
      </c>
      <c r="M94" s="9">
        <v>16908.36</v>
      </c>
      <c r="O94" s="9">
        <v>19523.89</v>
      </c>
      <c r="Q94" s="9">
        <f t="shared" si="18"/>
        <v>-2615.529999999999</v>
      </c>
      <c r="S94" s="21">
        <f t="shared" si="19"/>
        <v>-0.1339656185319626</v>
      </c>
      <c r="U94" s="9">
        <v>16908.36</v>
      </c>
      <c r="W94" s="9">
        <v>19523.89</v>
      </c>
      <c r="Y94" s="9">
        <f t="shared" si="20"/>
        <v>-2615.529999999999</v>
      </c>
      <c r="AA94" s="21">
        <f t="shared" si="21"/>
        <v>-0.1339656185319626</v>
      </c>
      <c r="AC94" s="9">
        <v>80529.95999999999</v>
      </c>
      <c r="AE94" s="9">
        <v>96811.76</v>
      </c>
      <c r="AG94" s="9">
        <f t="shared" si="22"/>
        <v>-16281.800000000003</v>
      </c>
      <c r="AI94" s="21">
        <f t="shared" si="23"/>
        <v>-0.16817998144027135</v>
      </c>
    </row>
    <row r="95" spans="1:35" ht="12.75" outlineLevel="1">
      <c r="A95" s="1" t="s">
        <v>265</v>
      </c>
      <c r="B95" s="16" t="s">
        <v>266</v>
      </c>
      <c r="C95" s="1" t="s">
        <v>1096</v>
      </c>
      <c r="E95" s="5">
        <v>138890.55</v>
      </c>
      <c r="G95" s="5">
        <v>87720.95</v>
      </c>
      <c r="I95" s="9">
        <f t="shared" si="16"/>
        <v>51169.59999999999</v>
      </c>
      <c r="K95" s="21">
        <f t="shared" si="17"/>
        <v>0.5833224560381527</v>
      </c>
      <c r="M95" s="9">
        <v>461887.65</v>
      </c>
      <c r="O95" s="9">
        <v>387826.25</v>
      </c>
      <c r="Q95" s="9">
        <f t="shared" si="18"/>
        <v>74061.40000000002</v>
      </c>
      <c r="S95" s="21">
        <f t="shared" si="19"/>
        <v>0.19096541299099795</v>
      </c>
      <c r="U95" s="9">
        <v>461887.65</v>
      </c>
      <c r="W95" s="9">
        <v>387826.25</v>
      </c>
      <c r="Y95" s="9">
        <f t="shared" si="20"/>
        <v>74061.40000000002</v>
      </c>
      <c r="AA95" s="21">
        <f t="shared" si="21"/>
        <v>0.19096541299099795</v>
      </c>
      <c r="AC95" s="9">
        <v>966245.39</v>
      </c>
      <c r="AE95" s="9">
        <v>968155.9400000001</v>
      </c>
      <c r="AG95" s="9">
        <f t="shared" si="22"/>
        <v>-1910.5500000000466</v>
      </c>
      <c r="AI95" s="21">
        <f t="shared" si="23"/>
        <v>-0.0019733907742176806</v>
      </c>
    </row>
    <row r="96" spans="1:35" ht="12.75" outlineLevel="1">
      <c r="A96" s="1" t="s">
        <v>267</v>
      </c>
      <c r="B96" s="16" t="s">
        <v>268</v>
      </c>
      <c r="C96" s="1" t="s">
        <v>1097</v>
      </c>
      <c r="E96" s="5">
        <v>5699.93</v>
      </c>
      <c r="G96" s="5">
        <v>0</v>
      </c>
      <c r="I96" s="9">
        <f t="shared" si="16"/>
        <v>5699.93</v>
      </c>
      <c r="K96" s="21" t="str">
        <f t="shared" si="17"/>
        <v>N.M.</v>
      </c>
      <c r="M96" s="9">
        <v>-32012.440000000002</v>
      </c>
      <c r="O96" s="9">
        <v>0</v>
      </c>
      <c r="Q96" s="9">
        <f t="shared" si="18"/>
        <v>-32012.440000000002</v>
      </c>
      <c r="S96" s="21" t="str">
        <f t="shared" si="19"/>
        <v>N.M.</v>
      </c>
      <c r="U96" s="9">
        <v>-32012.440000000002</v>
      </c>
      <c r="W96" s="9">
        <v>0</v>
      </c>
      <c r="Y96" s="9">
        <f t="shared" si="20"/>
        <v>-32012.440000000002</v>
      </c>
      <c r="AA96" s="21" t="str">
        <f t="shared" si="21"/>
        <v>N.M.</v>
      </c>
      <c r="AC96" s="9">
        <v>31587.65</v>
      </c>
      <c r="AE96" s="9">
        <v>-511.22</v>
      </c>
      <c r="AG96" s="9">
        <f t="shared" si="22"/>
        <v>32098.870000000003</v>
      </c>
      <c r="AI96" s="21" t="str">
        <f t="shared" si="23"/>
        <v>N.M.</v>
      </c>
    </row>
    <row r="97" spans="1:35" ht="12.75" outlineLevel="1">
      <c r="A97" s="1" t="s">
        <v>269</v>
      </c>
      <c r="B97" s="16" t="s">
        <v>270</v>
      </c>
      <c r="C97" s="1" t="s">
        <v>1098</v>
      </c>
      <c r="E97" s="5">
        <v>0</v>
      </c>
      <c r="G97" s="5">
        <v>9192</v>
      </c>
      <c r="I97" s="9">
        <f t="shared" si="16"/>
        <v>-9192</v>
      </c>
      <c r="K97" s="21" t="str">
        <f t="shared" si="17"/>
        <v>N.M.</v>
      </c>
      <c r="M97" s="9">
        <v>0</v>
      </c>
      <c r="O97" s="9">
        <v>22536</v>
      </c>
      <c r="Q97" s="9">
        <f t="shared" si="18"/>
        <v>-22536</v>
      </c>
      <c r="S97" s="21" t="str">
        <f t="shared" si="19"/>
        <v>N.M.</v>
      </c>
      <c r="U97" s="9">
        <v>0</v>
      </c>
      <c r="W97" s="9">
        <v>22536</v>
      </c>
      <c r="Y97" s="9">
        <f t="shared" si="20"/>
        <v>-22536</v>
      </c>
      <c r="AA97" s="21" t="str">
        <f t="shared" si="21"/>
        <v>N.M.</v>
      </c>
      <c r="AC97" s="9">
        <v>-22536</v>
      </c>
      <c r="AE97" s="9">
        <v>68880</v>
      </c>
      <c r="AG97" s="9">
        <f t="shared" si="22"/>
        <v>-91416</v>
      </c>
      <c r="AI97" s="21">
        <f t="shared" si="23"/>
        <v>-1.327177700348432</v>
      </c>
    </row>
    <row r="98" spans="1:35" ht="12.75" outlineLevel="1">
      <c r="A98" s="1" t="s">
        <v>271</v>
      </c>
      <c r="B98" s="16" t="s">
        <v>272</v>
      </c>
      <c r="C98" s="1" t="s">
        <v>1099</v>
      </c>
      <c r="E98" s="5">
        <v>149745.66</v>
      </c>
      <c r="G98" s="5">
        <v>59410.17</v>
      </c>
      <c r="I98" s="9">
        <f t="shared" si="16"/>
        <v>90335.49</v>
      </c>
      <c r="K98" s="21">
        <f t="shared" si="17"/>
        <v>1.5205391602144886</v>
      </c>
      <c r="M98" s="9">
        <v>1697215.19</v>
      </c>
      <c r="O98" s="9">
        <v>114085.49</v>
      </c>
      <c r="Q98" s="9">
        <f t="shared" si="18"/>
        <v>1583129.7</v>
      </c>
      <c r="S98" s="21" t="str">
        <f t="shared" si="19"/>
        <v>N.M.</v>
      </c>
      <c r="U98" s="9">
        <v>1697215.19</v>
      </c>
      <c r="W98" s="9">
        <v>114085.49</v>
      </c>
      <c r="Y98" s="9">
        <f t="shared" si="20"/>
        <v>1583129.7</v>
      </c>
      <c r="AA98" s="21" t="str">
        <f t="shared" si="21"/>
        <v>N.M.</v>
      </c>
      <c r="AC98" s="9">
        <v>2857731.63</v>
      </c>
      <c r="AE98" s="9">
        <v>458546.07</v>
      </c>
      <c r="AG98" s="9">
        <f t="shared" si="22"/>
        <v>2399185.56</v>
      </c>
      <c r="AI98" s="21">
        <f t="shared" si="23"/>
        <v>5.23215815588606</v>
      </c>
    </row>
    <row r="99" spans="1:35" ht="12.75" outlineLevel="1">
      <c r="A99" s="1" t="s">
        <v>273</v>
      </c>
      <c r="B99" s="16" t="s">
        <v>274</v>
      </c>
      <c r="C99" s="1" t="s">
        <v>1100</v>
      </c>
      <c r="E99" s="5">
        <v>13559.76</v>
      </c>
      <c r="G99" s="5">
        <v>0</v>
      </c>
      <c r="I99" s="9">
        <f t="shared" si="16"/>
        <v>13559.76</v>
      </c>
      <c r="K99" s="21" t="str">
        <f t="shared" si="17"/>
        <v>N.M.</v>
      </c>
      <c r="M99" s="9">
        <v>72369.59</v>
      </c>
      <c r="O99" s="9">
        <v>0</v>
      </c>
      <c r="Q99" s="9">
        <f t="shared" si="18"/>
        <v>72369.59</v>
      </c>
      <c r="S99" s="21" t="str">
        <f t="shared" si="19"/>
        <v>N.M.</v>
      </c>
      <c r="U99" s="9">
        <v>72369.59</v>
      </c>
      <c r="W99" s="9">
        <v>0</v>
      </c>
      <c r="Y99" s="9">
        <f t="shared" si="20"/>
        <v>72369.59</v>
      </c>
      <c r="AA99" s="21" t="str">
        <f t="shared" si="21"/>
        <v>N.M.</v>
      </c>
      <c r="AC99" s="9">
        <v>108089.09</v>
      </c>
      <c r="AE99" s="9">
        <v>0</v>
      </c>
      <c r="AG99" s="9">
        <f t="shared" si="22"/>
        <v>108089.09</v>
      </c>
      <c r="AI99" s="21" t="str">
        <f t="shared" si="23"/>
        <v>N.M.</v>
      </c>
    </row>
    <row r="100" spans="1:35" ht="12.75" outlineLevel="1">
      <c r="A100" s="1" t="s">
        <v>275</v>
      </c>
      <c r="B100" s="16" t="s">
        <v>276</v>
      </c>
      <c r="C100" s="1" t="s">
        <v>1101</v>
      </c>
      <c r="E100" s="5">
        <v>1.04</v>
      </c>
      <c r="G100" s="5">
        <v>-0.39</v>
      </c>
      <c r="I100" s="9">
        <f t="shared" si="16"/>
        <v>1.4300000000000002</v>
      </c>
      <c r="K100" s="21">
        <f t="shared" si="17"/>
        <v>3.666666666666667</v>
      </c>
      <c r="M100" s="9">
        <v>1.04</v>
      </c>
      <c r="O100" s="9">
        <v>-0.39</v>
      </c>
      <c r="Q100" s="9">
        <f t="shared" si="18"/>
        <v>1.4300000000000002</v>
      </c>
      <c r="S100" s="21">
        <f t="shared" si="19"/>
        <v>3.666666666666667</v>
      </c>
      <c r="U100" s="9">
        <v>1.04</v>
      </c>
      <c r="W100" s="9">
        <v>-0.39</v>
      </c>
      <c r="Y100" s="9">
        <f t="shared" si="20"/>
        <v>1.4300000000000002</v>
      </c>
      <c r="AA100" s="21">
        <f t="shared" si="21"/>
        <v>3.666666666666667</v>
      </c>
      <c r="AC100" s="9">
        <v>6.25</v>
      </c>
      <c r="AE100" s="9">
        <v>-2.52</v>
      </c>
      <c r="AG100" s="9">
        <f t="shared" si="22"/>
        <v>8.77</v>
      </c>
      <c r="AI100" s="21">
        <f t="shared" si="23"/>
        <v>3.48015873015873</v>
      </c>
    </row>
    <row r="101" spans="1:35" ht="12.75" outlineLevel="1">
      <c r="A101" s="1" t="s">
        <v>277</v>
      </c>
      <c r="B101" s="16" t="s">
        <v>278</v>
      </c>
      <c r="C101" s="1" t="s">
        <v>1102</v>
      </c>
      <c r="E101" s="5">
        <v>10.94</v>
      </c>
      <c r="G101" s="5">
        <v>-95.7</v>
      </c>
      <c r="I101" s="9">
        <f t="shared" si="16"/>
        <v>106.64</v>
      </c>
      <c r="K101" s="21">
        <f t="shared" si="17"/>
        <v>1.1143155694879832</v>
      </c>
      <c r="M101" s="9">
        <v>-467.32</v>
      </c>
      <c r="O101" s="9">
        <v>15438.08</v>
      </c>
      <c r="Q101" s="9">
        <f t="shared" si="18"/>
        <v>-15905.4</v>
      </c>
      <c r="S101" s="21">
        <f t="shared" si="19"/>
        <v>-1.0302706035983749</v>
      </c>
      <c r="U101" s="9">
        <v>-467.32</v>
      </c>
      <c r="W101" s="9">
        <v>15438.08</v>
      </c>
      <c r="Y101" s="9">
        <f t="shared" si="20"/>
        <v>-15905.4</v>
      </c>
      <c r="AA101" s="21">
        <f t="shared" si="21"/>
        <v>-1.0302706035983749</v>
      </c>
      <c r="AC101" s="9">
        <v>1224.0800000000002</v>
      </c>
      <c r="AE101" s="9">
        <v>-95097.803</v>
      </c>
      <c r="AG101" s="9">
        <f t="shared" si="22"/>
        <v>96321.883</v>
      </c>
      <c r="AI101" s="21">
        <f t="shared" si="23"/>
        <v>1.0128718010446571</v>
      </c>
    </row>
    <row r="102" spans="1:35" ht="12.75" outlineLevel="1">
      <c r="A102" s="1" t="s">
        <v>279</v>
      </c>
      <c r="B102" s="16" t="s">
        <v>280</v>
      </c>
      <c r="C102" s="1" t="s">
        <v>1103</v>
      </c>
      <c r="E102" s="5">
        <v>-66753.39</v>
      </c>
      <c r="G102" s="5">
        <v>34993.8</v>
      </c>
      <c r="I102" s="9">
        <f t="shared" si="16"/>
        <v>-101747.19</v>
      </c>
      <c r="K102" s="21">
        <f t="shared" si="17"/>
        <v>-2.9075776280369663</v>
      </c>
      <c r="M102" s="9">
        <v>-149057.64</v>
      </c>
      <c r="O102" s="9">
        <v>87657.69</v>
      </c>
      <c r="Q102" s="9">
        <f t="shared" si="18"/>
        <v>-236715.33000000002</v>
      </c>
      <c r="S102" s="21">
        <f t="shared" si="19"/>
        <v>-2.700451380820097</v>
      </c>
      <c r="U102" s="9">
        <v>-149057.64</v>
      </c>
      <c r="W102" s="9">
        <v>87657.69</v>
      </c>
      <c r="Y102" s="9">
        <f t="shared" si="20"/>
        <v>-236715.33000000002</v>
      </c>
      <c r="AA102" s="21">
        <f t="shared" si="21"/>
        <v>-2.700451380820097</v>
      </c>
      <c r="AC102" s="9">
        <v>-428674.48000000004</v>
      </c>
      <c r="AE102" s="9">
        <v>-477218.51000000007</v>
      </c>
      <c r="AG102" s="9">
        <f t="shared" si="22"/>
        <v>48544.03000000003</v>
      </c>
      <c r="AI102" s="21">
        <f t="shared" si="23"/>
        <v>0.10172285647511875</v>
      </c>
    </row>
    <row r="103" spans="1:35" ht="12.75" outlineLevel="1">
      <c r="A103" s="1" t="s">
        <v>281</v>
      </c>
      <c r="B103" s="16" t="s">
        <v>282</v>
      </c>
      <c r="C103" s="1" t="s">
        <v>1104</v>
      </c>
      <c r="E103" s="5">
        <v>0</v>
      </c>
      <c r="G103" s="5">
        <v>0</v>
      </c>
      <c r="I103" s="9">
        <f t="shared" si="16"/>
        <v>0</v>
      </c>
      <c r="K103" s="21">
        <f t="shared" si="17"/>
        <v>0</v>
      </c>
      <c r="M103" s="9">
        <v>0</v>
      </c>
      <c r="O103" s="9">
        <v>0</v>
      </c>
      <c r="Q103" s="9">
        <f t="shared" si="18"/>
        <v>0</v>
      </c>
      <c r="S103" s="21">
        <f t="shared" si="19"/>
        <v>0</v>
      </c>
      <c r="U103" s="9">
        <v>0</v>
      </c>
      <c r="W103" s="9">
        <v>0</v>
      </c>
      <c r="Y103" s="9">
        <f t="shared" si="20"/>
        <v>0</v>
      </c>
      <c r="AA103" s="21">
        <f t="shared" si="21"/>
        <v>0</v>
      </c>
      <c r="AC103" s="9">
        <v>0</v>
      </c>
      <c r="AE103" s="9">
        <v>-1034077.91</v>
      </c>
      <c r="AG103" s="9">
        <f t="shared" si="22"/>
        <v>1034077.91</v>
      </c>
      <c r="AI103" s="21" t="str">
        <f t="shared" si="23"/>
        <v>N.M.</v>
      </c>
    </row>
    <row r="104" spans="1:35" ht="12.75" outlineLevel="1">
      <c r="A104" s="1" t="s">
        <v>283</v>
      </c>
      <c r="B104" s="16" t="s">
        <v>284</v>
      </c>
      <c r="C104" s="1" t="s">
        <v>1105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0</v>
      </c>
      <c r="Y104" s="9">
        <f t="shared" si="20"/>
        <v>0</v>
      </c>
      <c r="AA104" s="21">
        <f t="shared" si="21"/>
        <v>0</v>
      </c>
      <c r="AC104" s="9">
        <v>0</v>
      </c>
      <c r="AE104" s="9">
        <v>-192765.52</v>
      </c>
      <c r="AG104" s="9">
        <f t="shared" si="22"/>
        <v>192765.52</v>
      </c>
      <c r="AI104" s="21" t="str">
        <f t="shared" si="23"/>
        <v>N.M.</v>
      </c>
    </row>
    <row r="105" spans="1:35" ht="12.75" outlineLevel="1">
      <c r="A105" s="1" t="s">
        <v>285</v>
      </c>
      <c r="B105" s="16" t="s">
        <v>286</v>
      </c>
      <c r="C105" s="1" t="s">
        <v>1106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-41150.590000000004</v>
      </c>
      <c r="AG105" s="9">
        <f t="shared" si="22"/>
        <v>41150.590000000004</v>
      </c>
      <c r="AI105" s="21" t="str">
        <f t="shared" si="23"/>
        <v>N.M.</v>
      </c>
    </row>
    <row r="106" spans="1:35" ht="12.75" outlineLevel="1">
      <c r="A106" s="1" t="s">
        <v>287</v>
      </c>
      <c r="B106" s="16" t="s">
        <v>288</v>
      </c>
      <c r="C106" s="1" t="s">
        <v>1107</v>
      </c>
      <c r="E106" s="5">
        <v>0</v>
      </c>
      <c r="G106" s="5">
        <v>0</v>
      </c>
      <c r="I106" s="9">
        <f aca="true" t="shared" si="24" ref="I106:I117">+E106-G106</f>
        <v>0</v>
      </c>
      <c r="K106" s="21">
        <f aca="true" t="shared" si="25" ref="K106:K117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0</v>
      </c>
      <c r="Q106" s="9">
        <f aca="true" t="shared" si="26" ref="Q106:Q117">+M106-O106</f>
        <v>0</v>
      </c>
      <c r="S106" s="21">
        <f aca="true" t="shared" si="27" ref="S106:S117">IF(O106&lt;0,IF(Q106=0,0,IF(OR(O106=0,M106=0),"N.M.",IF(ABS(Q106/O106)&gt;=10,"N.M.",Q106/(-O106)))),IF(Q106=0,0,IF(OR(O106=0,M106=0),"N.M.",IF(ABS(Q106/O106)&gt;=10,"N.M.",Q106/O106))))</f>
        <v>0</v>
      </c>
      <c r="U106" s="9">
        <v>0</v>
      </c>
      <c r="W106" s="9">
        <v>0</v>
      </c>
      <c r="Y106" s="9">
        <f aca="true" t="shared" si="28" ref="Y106:Y117">+U106-W106</f>
        <v>0</v>
      </c>
      <c r="AA106" s="21">
        <f aca="true" t="shared" si="29" ref="AA106:AA117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1497.6000000000001</v>
      </c>
      <c r="AG106" s="9">
        <f aca="true" t="shared" si="30" ref="AG106:AG117">+AC106-AE106</f>
        <v>-1497.6000000000001</v>
      </c>
      <c r="AI106" s="21" t="str">
        <f aca="true" t="shared" si="31" ref="AI106:AI117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289</v>
      </c>
      <c r="B107" s="16" t="s">
        <v>290</v>
      </c>
      <c r="C107" s="1" t="s">
        <v>1108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0</v>
      </c>
      <c r="AE107" s="9">
        <v>-409216.25</v>
      </c>
      <c r="AG107" s="9">
        <f t="shared" si="30"/>
        <v>409216.25</v>
      </c>
      <c r="AI107" s="21" t="str">
        <f t="shared" si="31"/>
        <v>N.M.</v>
      </c>
    </row>
    <row r="108" spans="1:35" ht="12.75" outlineLevel="1">
      <c r="A108" s="1" t="s">
        <v>291</v>
      </c>
      <c r="B108" s="16" t="s">
        <v>292</v>
      </c>
      <c r="C108" s="1" t="s">
        <v>1109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-20068.71</v>
      </c>
      <c r="AG108" s="9">
        <f t="shared" si="30"/>
        <v>20068.71</v>
      </c>
      <c r="AI108" s="21" t="str">
        <f t="shared" si="31"/>
        <v>N.M.</v>
      </c>
    </row>
    <row r="109" spans="1:35" ht="12.75" outlineLevel="1">
      <c r="A109" s="1" t="s">
        <v>293</v>
      </c>
      <c r="B109" s="16" t="s">
        <v>294</v>
      </c>
      <c r="C109" s="1" t="s">
        <v>1110</v>
      </c>
      <c r="E109" s="5">
        <v>0</v>
      </c>
      <c r="G109" s="5">
        <v>0</v>
      </c>
      <c r="I109" s="9">
        <f t="shared" si="24"/>
        <v>0</v>
      </c>
      <c r="K109" s="21">
        <f t="shared" si="25"/>
        <v>0</v>
      </c>
      <c r="M109" s="9">
        <v>0</v>
      </c>
      <c r="O109" s="9">
        <v>0</v>
      </c>
      <c r="Q109" s="9">
        <f t="shared" si="26"/>
        <v>0</v>
      </c>
      <c r="S109" s="21">
        <f t="shared" si="27"/>
        <v>0</v>
      </c>
      <c r="U109" s="9">
        <v>0</v>
      </c>
      <c r="W109" s="9">
        <v>0</v>
      </c>
      <c r="Y109" s="9">
        <f t="shared" si="28"/>
        <v>0</v>
      </c>
      <c r="AA109" s="21">
        <f t="shared" si="29"/>
        <v>0</v>
      </c>
      <c r="AC109" s="9">
        <v>0</v>
      </c>
      <c r="AE109" s="9">
        <v>-3886.6</v>
      </c>
      <c r="AG109" s="9">
        <f t="shared" si="30"/>
        <v>3886.6</v>
      </c>
      <c r="AI109" s="21" t="str">
        <f t="shared" si="31"/>
        <v>N.M.</v>
      </c>
    </row>
    <row r="110" spans="1:35" ht="12.75" outlineLevel="1">
      <c r="A110" s="1" t="s">
        <v>295</v>
      </c>
      <c r="B110" s="16" t="s">
        <v>296</v>
      </c>
      <c r="C110" s="1" t="s">
        <v>1111</v>
      </c>
      <c r="E110" s="5">
        <v>-123.79</v>
      </c>
      <c r="G110" s="5">
        <v>19.86</v>
      </c>
      <c r="I110" s="9">
        <f t="shared" si="24"/>
        <v>-143.65</v>
      </c>
      <c r="K110" s="21">
        <f t="shared" si="25"/>
        <v>-7.23313192346425</v>
      </c>
      <c r="M110" s="9">
        <v>-280.1</v>
      </c>
      <c r="O110" s="9">
        <v>82.55</v>
      </c>
      <c r="Q110" s="9">
        <f t="shared" si="26"/>
        <v>-362.65000000000003</v>
      </c>
      <c r="S110" s="21">
        <f t="shared" si="27"/>
        <v>-4.393095093882496</v>
      </c>
      <c r="U110" s="9">
        <v>-280.1</v>
      </c>
      <c r="W110" s="9">
        <v>82.55</v>
      </c>
      <c r="Y110" s="9">
        <f t="shared" si="28"/>
        <v>-362.65000000000003</v>
      </c>
      <c r="AA110" s="21">
        <f t="shared" si="29"/>
        <v>-4.393095093882496</v>
      </c>
      <c r="AC110" s="9">
        <v>223.22999999999996</v>
      </c>
      <c r="AE110" s="9">
        <v>82.55</v>
      </c>
      <c r="AG110" s="9">
        <f t="shared" si="30"/>
        <v>140.67999999999995</v>
      </c>
      <c r="AI110" s="21">
        <f t="shared" si="31"/>
        <v>1.7041792852816469</v>
      </c>
    </row>
    <row r="111" spans="1:35" ht="12.75" outlineLevel="1">
      <c r="A111" s="1" t="s">
        <v>297</v>
      </c>
      <c r="B111" s="16" t="s">
        <v>298</v>
      </c>
      <c r="C111" s="1" t="s">
        <v>1112</v>
      </c>
      <c r="E111" s="5">
        <v>-13559.76</v>
      </c>
      <c r="G111" s="5">
        <v>0</v>
      </c>
      <c r="I111" s="9">
        <f t="shared" si="24"/>
        <v>-13559.76</v>
      </c>
      <c r="K111" s="21" t="str">
        <f t="shared" si="25"/>
        <v>N.M.</v>
      </c>
      <c r="M111" s="9">
        <v>-72369.59</v>
      </c>
      <c r="O111" s="9">
        <v>0</v>
      </c>
      <c r="Q111" s="9">
        <f t="shared" si="26"/>
        <v>-72369.59</v>
      </c>
      <c r="S111" s="21" t="str">
        <f t="shared" si="27"/>
        <v>N.M.</v>
      </c>
      <c r="U111" s="9">
        <v>-72369.59</v>
      </c>
      <c r="W111" s="9">
        <v>0</v>
      </c>
      <c r="Y111" s="9">
        <f t="shared" si="28"/>
        <v>-72369.59</v>
      </c>
      <c r="AA111" s="21" t="str">
        <f t="shared" si="29"/>
        <v>N.M.</v>
      </c>
      <c r="AC111" s="9">
        <v>-108089.09</v>
      </c>
      <c r="AE111" s="9">
        <v>0</v>
      </c>
      <c r="AG111" s="9">
        <f t="shared" si="30"/>
        <v>-108089.09</v>
      </c>
      <c r="AI111" s="21" t="str">
        <f t="shared" si="31"/>
        <v>N.M.</v>
      </c>
    </row>
    <row r="112" spans="1:35" ht="12.75" outlineLevel="1">
      <c r="A112" s="1" t="s">
        <v>299</v>
      </c>
      <c r="B112" s="16" t="s">
        <v>300</v>
      </c>
      <c r="C112" s="1" t="s">
        <v>1113</v>
      </c>
      <c r="E112" s="5">
        <v>1269.3600000000001</v>
      </c>
      <c r="G112" s="5">
        <v>1377.8600000000001</v>
      </c>
      <c r="I112" s="9">
        <f t="shared" si="24"/>
        <v>-108.5</v>
      </c>
      <c r="K112" s="21">
        <f t="shared" si="25"/>
        <v>-0.07874530068366888</v>
      </c>
      <c r="M112" s="9">
        <v>3685.1240000000003</v>
      </c>
      <c r="O112" s="9">
        <v>3306.9700000000003</v>
      </c>
      <c r="Q112" s="9">
        <f t="shared" si="26"/>
        <v>378.154</v>
      </c>
      <c r="S112" s="21">
        <f t="shared" si="27"/>
        <v>0.11435059888659406</v>
      </c>
      <c r="U112" s="9">
        <v>3685.1240000000003</v>
      </c>
      <c r="W112" s="9">
        <v>3306.9700000000003</v>
      </c>
      <c r="Y112" s="9">
        <f t="shared" si="28"/>
        <v>378.154</v>
      </c>
      <c r="AA112" s="21">
        <f t="shared" si="29"/>
        <v>0.11435059888659406</v>
      </c>
      <c r="AC112" s="9">
        <v>15078.764</v>
      </c>
      <c r="AE112" s="9">
        <v>19089.440000000002</v>
      </c>
      <c r="AG112" s="9">
        <f t="shared" si="30"/>
        <v>-4010.676000000003</v>
      </c>
      <c r="AI112" s="21">
        <f t="shared" si="31"/>
        <v>-0.21009919620481285</v>
      </c>
    </row>
    <row r="113" spans="1:35" ht="12.75" outlineLevel="1">
      <c r="A113" s="1" t="s">
        <v>301</v>
      </c>
      <c r="B113" s="16" t="s">
        <v>302</v>
      </c>
      <c r="C113" s="1" t="s">
        <v>1109</v>
      </c>
      <c r="E113" s="5">
        <v>6415.860000000001</v>
      </c>
      <c r="G113" s="5">
        <v>6071.09</v>
      </c>
      <c r="I113" s="9">
        <f t="shared" si="24"/>
        <v>344.77000000000044</v>
      </c>
      <c r="K113" s="21">
        <f t="shared" si="25"/>
        <v>0.056788813870326485</v>
      </c>
      <c r="M113" s="9">
        <v>19247.577</v>
      </c>
      <c r="O113" s="9">
        <v>19857.65</v>
      </c>
      <c r="Q113" s="9">
        <f t="shared" si="26"/>
        <v>-610.0730000000003</v>
      </c>
      <c r="S113" s="21">
        <f t="shared" si="27"/>
        <v>-0.030722316084733102</v>
      </c>
      <c r="U113" s="9">
        <v>19247.577</v>
      </c>
      <c r="W113" s="9">
        <v>19857.65</v>
      </c>
      <c r="Y113" s="9">
        <f t="shared" si="28"/>
        <v>-610.0730000000003</v>
      </c>
      <c r="AA113" s="21">
        <f t="shared" si="29"/>
        <v>-0.030722316084733102</v>
      </c>
      <c r="AC113" s="9">
        <v>77906.197</v>
      </c>
      <c r="AE113" s="9">
        <v>101943.6</v>
      </c>
      <c r="AG113" s="9">
        <f t="shared" si="30"/>
        <v>-24037.403000000006</v>
      </c>
      <c r="AI113" s="21">
        <f t="shared" si="31"/>
        <v>-0.2357911923848089</v>
      </c>
    </row>
    <row r="114" spans="1:35" ht="12.75" outlineLevel="1">
      <c r="A114" s="1" t="s">
        <v>303</v>
      </c>
      <c r="B114" s="16" t="s">
        <v>304</v>
      </c>
      <c r="C114" s="1" t="s">
        <v>1114</v>
      </c>
      <c r="E114" s="5">
        <v>85425.88</v>
      </c>
      <c r="G114" s="5">
        <v>99396.72</v>
      </c>
      <c r="I114" s="9">
        <f t="shared" si="24"/>
        <v>-13970.839999999997</v>
      </c>
      <c r="K114" s="21">
        <f t="shared" si="25"/>
        <v>-0.14055634833825498</v>
      </c>
      <c r="M114" s="9">
        <v>280619.86</v>
      </c>
      <c r="O114" s="9">
        <v>286699.08</v>
      </c>
      <c r="Q114" s="9">
        <f t="shared" si="26"/>
        <v>-6079.22000000003</v>
      </c>
      <c r="S114" s="21">
        <f t="shared" si="27"/>
        <v>-0.021204183843212994</v>
      </c>
      <c r="U114" s="9">
        <v>280619.86</v>
      </c>
      <c r="W114" s="9">
        <v>286699.08</v>
      </c>
      <c r="Y114" s="9">
        <f t="shared" si="28"/>
        <v>-6079.22000000003</v>
      </c>
      <c r="AA114" s="21">
        <f t="shared" si="29"/>
        <v>-0.021204183843212994</v>
      </c>
      <c r="AC114" s="9">
        <v>1220309.3399999999</v>
      </c>
      <c r="AE114" s="9">
        <v>1276330.31</v>
      </c>
      <c r="AG114" s="9">
        <f t="shared" si="30"/>
        <v>-56020.970000000205</v>
      </c>
      <c r="AI114" s="21">
        <f t="shared" si="31"/>
        <v>-0.04389221940517906</v>
      </c>
    </row>
    <row r="115" spans="1:35" ht="12.75" outlineLevel="1">
      <c r="A115" s="1" t="s">
        <v>305</v>
      </c>
      <c r="B115" s="16" t="s">
        <v>306</v>
      </c>
      <c r="C115" s="1" t="s">
        <v>1115</v>
      </c>
      <c r="E115" s="5">
        <v>12456.550000000001</v>
      </c>
      <c r="G115" s="5">
        <v>12589.17</v>
      </c>
      <c r="I115" s="9">
        <f t="shared" si="24"/>
        <v>-132.61999999999898</v>
      </c>
      <c r="K115" s="21">
        <f t="shared" si="25"/>
        <v>-0.010534451437227314</v>
      </c>
      <c r="M115" s="9">
        <v>41519.124</v>
      </c>
      <c r="O115" s="9">
        <v>53690.020000000004</v>
      </c>
      <c r="Q115" s="9">
        <f t="shared" si="26"/>
        <v>-12170.896</v>
      </c>
      <c r="S115" s="21">
        <f t="shared" si="27"/>
        <v>-0.2266882374042699</v>
      </c>
      <c r="U115" s="9">
        <v>41519.124</v>
      </c>
      <c r="W115" s="9">
        <v>53690.020000000004</v>
      </c>
      <c r="Y115" s="9">
        <f t="shared" si="28"/>
        <v>-12170.896</v>
      </c>
      <c r="AA115" s="21">
        <f t="shared" si="29"/>
        <v>-0.2266882374042699</v>
      </c>
      <c r="AC115" s="9">
        <v>196976.934</v>
      </c>
      <c r="AE115" s="9">
        <v>246307.22999999998</v>
      </c>
      <c r="AG115" s="9">
        <f t="shared" si="30"/>
        <v>-49330.29599999997</v>
      </c>
      <c r="AI115" s="21">
        <f t="shared" si="31"/>
        <v>-0.20027952894439996</v>
      </c>
    </row>
    <row r="116" spans="1:35" ht="12.75" outlineLevel="1">
      <c r="A116" s="1" t="s">
        <v>307</v>
      </c>
      <c r="B116" s="16" t="s">
        <v>308</v>
      </c>
      <c r="C116" s="1" t="s">
        <v>1116</v>
      </c>
      <c r="E116" s="5">
        <v>334300.68</v>
      </c>
      <c r="G116" s="5">
        <v>302816.52</v>
      </c>
      <c r="I116" s="9">
        <f t="shared" si="24"/>
        <v>31484.159999999974</v>
      </c>
      <c r="K116" s="21">
        <f t="shared" si="25"/>
        <v>0.10397107793194364</v>
      </c>
      <c r="M116" s="9">
        <v>884852.071</v>
      </c>
      <c r="O116" s="9">
        <v>869662.92</v>
      </c>
      <c r="Q116" s="9">
        <f t="shared" si="26"/>
        <v>15189.150999999954</v>
      </c>
      <c r="S116" s="21">
        <f t="shared" si="27"/>
        <v>0.017465561254468517</v>
      </c>
      <c r="U116" s="9">
        <v>884852.071</v>
      </c>
      <c r="W116" s="9">
        <v>869662.92</v>
      </c>
      <c r="Y116" s="9">
        <f t="shared" si="28"/>
        <v>15189.150999999954</v>
      </c>
      <c r="AA116" s="21">
        <f t="shared" si="29"/>
        <v>0.017465561254468517</v>
      </c>
      <c r="AC116" s="9">
        <v>3593474.631</v>
      </c>
      <c r="AE116" s="9">
        <v>4828810.67</v>
      </c>
      <c r="AG116" s="9">
        <f t="shared" si="30"/>
        <v>-1235336.0389999999</v>
      </c>
      <c r="AI116" s="21">
        <f t="shared" si="31"/>
        <v>-0.2558261492161588</v>
      </c>
    </row>
    <row r="117" spans="1:35" ht="12.75" outlineLevel="1">
      <c r="A117" s="1" t="s">
        <v>309</v>
      </c>
      <c r="B117" s="16" t="s">
        <v>310</v>
      </c>
      <c r="C117" s="1" t="s">
        <v>1117</v>
      </c>
      <c r="E117" s="5">
        <v>9192</v>
      </c>
      <c r="G117" s="5">
        <v>0</v>
      </c>
      <c r="I117" s="9">
        <f t="shared" si="24"/>
        <v>9192</v>
      </c>
      <c r="K117" s="21" t="str">
        <f t="shared" si="25"/>
        <v>N.M.</v>
      </c>
      <c r="M117" s="9">
        <v>23064</v>
      </c>
      <c r="O117" s="9">
        <v>0</v>
      </c>
      <c r="Q117" s="9">
        <f t="shared" si="26"/>
        <v>23064</v>
      </c>
      <c r="S117" s="21" t="str">
        <f t="shared" si="27"/>
        <v>N.M.</v>
      </c>
      <c r="U117" s="9">
        <v>23064</v>
      </c>
      <c r="W117" s="9">
        <v>0</v>
      </c>
      <c r="Y117" s="9">
        <f t="shared" si="28"/>
        <v>23064</v>
      </c>
      <c r="AA117" s="21" t="str">
        <f t="shared" si="29"/>
        <v>N.M.</v>
      </c>
      <c r="AC117" s="9">
        <v>93036</v>
      </c>
      <c r="AE117" s="9">
        <v>0</v>
      </c>
      <c r="AG117" s="9">
        <f t="shared" si="30"/>
        <v>93036</v>
      </c>
      <c r="AI117" s="21" t="str">
        <f t="shared" si="31"/>
        <v>N.M.</v>
      </c>
    </row>
    <row r="118" spans="1:68" s="17" customFormat="1" ht="12.75">
      <c r="A118" s="17" t="s">
        <v>88</v>
      </c>
      <c r="B118" s="98"/>
      <c r="C118" s="17" t="s">
        <v>89</v>
      </c>
      <c r="D118" s="18"/>
      <c r="E118" s="18">
        <v>51363461.289999984</v>
      </c>
      <c r="F118" s="99"/>
      <c r="G118" s="23">
        <v>48986480.32400003</v>
      </c>
      <c r="H118" s="100"/>
      <c r="I118" s="18">
        <f aca="true" t="shared" si="32" ref="I118:I127">+E118-G118</f>
        <v>2376980.9659999534</v>
      </c>
      <c r="J118" s="37" t="str">
        <f>IF((+E118-G118)=(I118),"  ",$AO$528)</f>
        <v>  </v>
      </c>
      <c r="K118" s="40">
        <f aca="true" t="shared" si="33" ref="K118:K127">IF(G118&lt;0,IF(I118=0,0,IF(OR(G118=0,E118=0),"N.M.",IF(ABS(I118/G118)&gt;=10,"N.M.",I118/(-G118)))),IF(I118=0,0,IF(OR(G118=0,E118=0),"N.M.",IF(ABS(I118/G118)&gt;=10,"N.M.",I118/G118))))</f>
        <v>0.04852320375496329</v>
      </c>
      <c r="L118" s="39"/>
      <c r="M118" s="8">
        <v>168591181.6460001</v>
      </c>
      <c r="N118" s="18"/>
      <c r="O118" s="8">
        <v>157267365.29</v>
      </c>
      <c r="P118" s="18"/>
      <c r="Q118" s="18">
        <f aca="true" t="shared" si="34" ref="Q118:Q127">+M118-O118</f>
        <v>11323816.356000096</v>
      </c>
      <c r="R118" s="37" t="str">
        <f>IF((+M118-O118)=(Q118),"  ",$AO$528)</f>
        <v>  </v>
      </c>
      <c r="S118" s="40">
        <f aca="true" t="shared" si="35" ref="S118:S127">IF(O118&lt;0,IF(Q118=0,0,IF(OR(O118=0,M118=0),"N.M.",IF(ABS(Q118/O118)&gt;=10,"N.M.",Q118/(-O118)))),IF(Q118=0,0,IF(OR(O118=0,M118=0),"N.M.",IF(ABS(Q118/O118)&gt;=10,"N.M.",Q118/O118))))</f>
        <v>0.07200359931711867</v>
      </c>
      <c r="T118" s="39"/>
      <c r="U118" s="18">
        <v>168591181.6460001</v>
      </c>
      <c r="V118" s="18"/>
      <c r="W118" s="18">
        <v>157267365.29</v>
      </c>
      <c r="X118" s="18"/>
      <c r="Y118" s="18">
        <f aca="true" t="shared" si="36" ref="Y118:Y127">+U118-W118</f>
        <v>11323816.356000096</v>
      </c>
      <c r="Z118" s="37" t="str">
        <f>IF((+U118-W118)=(Y118),"  ",$AO$528)</f>
        <v>  </v>
      </c>
      <c r="AA118" s="40">
        <f aca="true" t="shared" si="37" ref="AA118:AA127">IF(W118&lt;0,IF(Y118=0,0,IF(OR(W118=0,U118=0),"N.M.",IF(ABS(Y118/W118)&gt;=10,"N.M.",Y118/(-W118)))),IF(Y118=0,0,IF(OR(W118=0,U118=0),"N.M.",IF(ABS(Y118/W118)&gt;=10,"N.M.",Y118/W118))))</f>
        <v>0.07200359931711867</v>
      </c>
      <c r="AB118" s="39"/>
      <c r="AC118" s="18">
        <v>650511059.703</v>
      </c>
      <c r="AD118" s="18"/>
      <c r="AE118" s="18">
        <v>563724247.7919999</v>
      </c>
      <c r="AF118" s="18"/>
      <c r="AG118" s="18">
        <f aca="true" t="shared" si="38" ref="AG118:AG127">+AC118-AE118</f>
        <v>86786811.91100001</v>
      </c>
      <c r="AH118" s="37" t="str">
        <f>IF((+AC118-AE118)=(AG118),"  ",$AO$528)</f>
        <v>  </v>
      </c>
      <c r="AI118" s="40">
        <f aca="true" t="shared" si="39" ref="AI118:AI127">IF(AE118&lt;0,IF(AG118=0,0,IF(OR(AE118=0,AC118=0),"N.M.",IF(ABS(AG118/AE118)&gt;=10,"N.M.",AG118/(-AE118)))),IF(AG118=0,0,IF(OR(AE118=0,AC118=0),"N.M.",IF(ABS(AG118/AE118)&gt;=10,"N.M.",AG118/AE118))))</f>
        <v>0.15395259694953226</v>
      </c>
      <c r="AJ118" s="39"/>
      <c r="AK118" s="99"/>
      <c r="AL118" s="101"/>
      <c r="AM118" s="100"/>
      <c r="AN118" s="101"/>
      <c r="AO118" s="100"/>
      <c r="AP118" s="100"/>
      <c r="AQ118" s="102"/>
      <c r="AR118" s="100"/>
      <c r="AS118" s="99"/>
      <c r="AT118" s="99"/>
      <c r="AU118" s="99"/>
      <c r="AV118" s="99"/>
      <c r="AW118" s="100"/>
      <c r="AX118" s="100"/>
      <c r="AY118" s="102"/>
      <c r="AZ118" s="100"/>
      <c r="BA118" s="99"/>
      <c r="BB118" s="99"/>
      <c r="BC118" s="100"/>
      <c r="BD118" s="100"/>
      <c r="BE118" s="102"/>
      <c r="BF118" s="103"/>
      <c r="BG118" s="18"/>
      <c r="BH118" s="104"/>
      <c r="BI118" s="18"/>
      <c r="BJ118" s="104"/>
      <c r="BK118" s="18"/>
      <c r="BL118" s="104"/>
      <c r="BM118" s="18"/>
      <c r="BN118" s="104"/>
      <c r="BO118" s="104"/>
      <c r="BP118" s="104"/>
    </row>
    <row r="119" spans="1:35" ht="12.75" outlineLevel="1">
      <c r="A119" s="1" t="s">
        <v>311</v>
      </c>
      <c r="B119" s="16" t="s">
        <v>312</v>
      </c>
      <c r="C119" s="1" t="s">
        <v>1118</v>
      </c>
      <c r="E119" s="5">
        <v>-11452.68</v>
      </c>
      <c r="G119" s="5">
        <v>150975.26</v>
      </c>
      <c r="I119" s="9">
        <f t="shared" si="32"/>
        <v>-162427.94</v>
      </c>
      <c r="K119" s="21">
        <f t="shared" si="33"/>
        <v>-1.075857991567625</v>
      </c>
      <c r="M119" s="9">
        <v>-17706.39</v>
      </c>
      <c r="O119" s="9">
        <v>421516.44</v>
      </c>
      <c r="Q119" s="9">
        <f t="shared" si="34"/>
        <v>-439222.83</v>
      </c>
      <c r="S119" s="21">
        <f t="shared" si="35"/>
        <v>-1.0420064043053694</v>
      </c>
      <c r="U119" s="9">
        <v>-17706.39</v>
      </c>
      <c r="W119" s="9">
        <v>421516.44</v>
      </c>
      <c r="Y119" s="9">
        <f t="shared" si="36"/>
        <v>-439222.83</v>
      </c>
      <c r="AA119" s="21">
        <f t="shared" si="37"/>
        <v>-1.0420064043053694</v>
      </c>
      <c r="AC119" s="9">
        <v>1121245.425</v>
      </c>
      <c r="AE119" s="9">
        <v>1312822.74</v>
      </c>
      <c r="AG119" s="9">
        <f t="shared" si="38"/>
        <v>-191577.31499999994</v>
      </c>
      <c r="AI119" s="21">
        <f t="shared" si="39"/>
        <v>-0.1459277853459485</v>
      </c>
    </row>
    <row r="120" spans="1:35" ht="12.75" outlineLevel="1">
      <c r="A120" s="1" t="s">
        <v>313</v>
      </c>
      <c r="B120" s="16" t="s">
        <v>314</v>
      </c>
      <c r="C120" s="1" t="s">
        <v>1119</v>
      </c>
      <c r="E120" s="5">
        <v>31584.780000000002</v>
      </c>
      <c r="G120" s="5">
        <v>259420.43</v>
      </c>
      <c r="I120" s="9">
        <f t="shared" si="32"/>
        <v>-227835.65</v>
      </c>
      <c r="K120" s="21">
        <f t="shared" si="33"/>
        <v>-0.8782486791807415</v>
      </c>
      <c r="M120" s="9">
        <v>48897.81</v>
      </c>
      <c r="O120" s="9">
        <v>611186.55</v>
      </c>
      <c r="Q120" s="9">
        <f t="shared" si="34"/>
        <v>-562288.74</v>
      </c>
      <c r="S120" s="21">
        <f t="shared" si="35"/>
        <v>-0.9199952780374502</v>
      </c>
      <c r="U120" s="9">
        <v>48897.81</v>
      </c>
      <c r="W120" s="9">
        <v>611186.55</v>
      </c>
      <c r="Y120" s="9">
        <f t="shared" si="36"/>
        <v>-562288.74</v>
      </c>
      <c r="AA120" s="21">
        <f t="shared" si="37"/>
        <v>-0.9199952780374502</v>
      </c>
      <c r="AC120" s="9">
        <v>1398917.86</v>
      </c>
      <c r="AE120" s="9">
        <v>2373114.38</v>
      </c>
      <c r="AG120" s="9">
        <f t="shared" si="38"/>
        <v>-974196.5199999998</v>
      </c>
      <c r="AI120" s="21">
        <f t="shared" si="39"/>
        <v>-0.4105139340144236</v>
      </c>
    </row>
    <row r="121" spans="1:35" ht="12.75" outlineLevel="1">
      <c r="A121" s="1" t="s">
        <v>315</v>
      </c>
      <c r="B121" s="16" t="s">
        <v>316</v>
      </c>
      <c r="C121" s="1" t="s">
        <v>1120</v>
      </c>
      <c r="E121" s="5">
        <v>7283336</v>
      </c>
      <c r="G121" s="5">
        <v>6184806</v>
      </c>
      <c r="I121" s="9">
        <f t="shared" si="32"/>
        <v>1098530</v>
      </c>
      <c r="K121" s="21">
        <f t="shared" si="33"/>
        <v>0.1776175356187405</v>
      </c>
      <c r="M121" s="9">
        <v>16856150</v>
      </c>
      <c r="O121" s="9">
        <v>16045807</v>
      </c>
      <c r="Q121" s="9">
        <f t="shared" si="34"/>
        <v>810343</v>
      </c>
      <c r="S121" s="21">
        <f t="shared" si="35"/>
        <v>0.05050185384879676</v>
      </c>
      <c r="U121" s="9">
        <v>16856150</v>
      </c>
      <c r="W121" s="9">
        <v>16045807</v>
      </c>
      <c r="Y121" s="9">
        <f t="shared" si="36"/>
        <v>810343</v>
      </c>
      <c r="AA121" s="21">
        <f t="shared" si="37"/>
        <v>0.05050185384879676</v>
      </c>
      <c r="AC121" s="9">
        <v>63452301.01</v>
      </c>
      <c r="AE121" s="9">
        <v>60943520.71</v>
      </c>
      <c r="AG121" s="9">
        <f t="shared" si="38"/>
        <v>2508780.299999997</v>
      </c>
      <c r="AI121" s="21">
        <f t="shared" si="39"/>
        <v>0.04116566077529453</v>
      </c>
    </row>
    <row r="122" spans="1:35" ht="12.75" outlineLevel="1">
      <c r="A122" s="1" t="s">
        <v>317</v>
      </c>
      <c r="B122" s="16" t="s">
        <v>318</v>
      </c>
      <c r="C122" s="1" t="s">
        <v>1121</v>
      </c>
      <c r="E122" s="5">
        <v>20568.21</v>
      </c>
      <c r="G122" s="5">
        <v>21241.600000000002</v>
      </c>
      <c r="I122" s="9">
        <f t="shared" si="32"/>
        <v>-673.390000000003</v>
      </c>
      <c r="K122" s="21">
        <f t="shared" si="33"/>
        <v>-0.031701472582103186</v>
      </c>
      <c r="M122" s="9">
        <v>61704.630000000005</v>
      </c>
      <c r="O122" s="9">
        <v>63724.8</v>
      </c>
      <c r="Q122" s="9">
        <f t="shared" si="34"/>
        <v>-2020.1699999999983</v>
      </c>
      <c r="S122" s="21">
        <f t="shared" si="35"/>
        <v>-0.03170147258210301</v>
      </c>
      <c r="U122" s="9">
        <v>61704.630000000005</v>
      </c>
      <c r="W122" s="9">
        <v>63724.8</v>
      </c>
      <c r="Y122" s="9">
        <f t="shared" si="36"/>
        <v>-2020.1699999999983</v>
      </c>
      <c r="AA122" s="21">
        <f t="shared" si="37"/>
        <v>-0.03170147258210301</v>
      </c>
      <c r="AC122" s="9">
        <v>252879.03</v>
      </c>
      <c r="AE122" s="9">
        <v>290051.13</v>
      </c>
      <c r="AG122" s="9">
        <f t="shared" si="38"/>
        <v>-37172.100000000006</v>
      </c>
      <c r="AI122" s="21">
        <f t="shared" si="39"/>
        <v>-0.12815705975701597</v>
      </c>
    </row>
    <row r="123" spans="1:68" s="17" customFormat="1" ht="12.75">
      <c r="A123" s="17" t="s">
        <v>90</v>
      </c>
      <c r="B123" s="98"/>
      <c r="C123" s="17" t="s">
        <v>1122</v>
      </c>
      <c r="D123" s="18"/>
      <c r="E123" s="18">
        <v>7324036.31</v>
      </c>
      <c r="F123" s="18"/>
      <c r="G123" s="18">
        <v>6616443.29</v>
      </c>
      <c r="H123" s="18"/>
      <c r="I123" s="18">
        <f t="shared" si="32"/>
        <v>707593.0199999996</v>
      </c>
      <c r="J123" s="37" t="str">
        <f>IF((+E123-G123)=(I123),"  ",$AO$528)</f>
        <v>  </v>
      </c>
      <c r="K123" s="40">
        <f t="shared" si="33"/>
        <v>0.10694462099742406</v>
      </c>
      <c r="L123" s="39"/>
      <c r="M123" s="8">
        <v>16949046.05</v>
      </c>
      <c r="N123" s="18"/>
      <c r="O123" s="8">
        <v>17142234.79</v>
      </c>
      <c r="P123" s="18"/>
      <c r="Q123" s="18">
        <f t="shared" si="34"/>
        <v>-193188.73999999836</v>
      </c>
      <c r="R123" s="37" t="str">
        <f>IF((+M123-O123)=(Q123),"  ",$AO$528)</f>
        <v>  </v>
      </c>
      <c r="S123" s="40">
        <f t="shared" si="35"/>
        <v>-0.011269752302815027</v>
      </c>
      <c r="T123" s="39"/>
      <c r="U123" s="18">
        <v>16949046.05</v>
      </c>
      <c r="V123" s="18"/>
      <c r="W123" s="18">
        <v>17142234.79</v>
      </c>
      <c r="X123" s="18"/>
      <c r="Y123" s="18">
        <f t="shared" si="36"/>
        <v>-193188.73999999836</v>
      </c>
      <c r="Z123" s="37" t="str">
        <f>IF((+U123-W123)=(Y123),"  ",$AO$528)</f>
        <v>  </v>
      </c>
      <c r="AA123" s="40">
        <f t="shared" si="37"/>
        <v>-0.011269752302815027</v>
      </c>
      <c r="AB123" s="39"/>
      <c r="AC123" s="18">
        <v>66225343.325</v>
      </c>
      <c r="AD123" s="18"/>
      <c r="AE123" s="18">
        <v>64919508.95999999</v>
      </c>
      <c r="AF123" s="18"/>
      <c r="AG123" s="18">
        <f t="shared" si="38"/>
        <v>1305834.3650000095</v>
      </c>
      <c r="AH123" s="37" t="str">
        <f>IF((+AC123-AE123)=(AG123),"  ",$AO$528)</f>
        <v>  </v>
      </c>
      <c r="AI123" s="40">
        <f t="shared" si="39"/>
        <v>0.020114667931400966</v>
      </c>
      <c r="AJ123" s="39"/>
      <c r="AK123" s="18"/>
      <c r="AL123" s="18"/>
      <c r="AM123" s="18"/>
      <c r="AN123" s="18"/>
      <c r="AO123" s="18"/>
      <c r="AP123" s="85"/>
      <c r="AQ123" s="117"/>
      <c r="AR123" s="39"/>
      <c r="AS123" s="18"/>
      <c r="AT123" s="18"/>
      <c r="AU123" s="18"/>
      <c r="AV123" s="18"/>
      <c r="AW123" s="18"/>
      <c r="AX123" s="85"/>
      <c r="AY123" s="117"/>
      <c r="AZ123" s="39"/>
      <c r="BA123" s="18"/>
      <c r="BB123" s="18"/>
      <c r="BC123" s="18"/>
      <c r="BD123" s="85"/>
      <c r="BE123" s="117"/>
      <c r="BF123" s="39"/>
      <c r="BG123" s="18"/>
      <c r="BH123" s="104"/>
      <c r="BI123" s="18"/>
      <c r="BJ123" s="104"/>
      <c r="BK123" s="18"/>
      <c r="BL123" s="104"/>
      <c r="BM123" s="18"/>
      <c r="BN123" s="104"/>
      <c r="BO123" s="104"/>
      <c r="BP123" s="104"/>
    </row>
    <row r="124" spans="1:68" s="17" customFormat="1" ht="12.75">
      <c r="A124" s="17" t="s">
        <v>91</v>
      </c>
      <c r="B124" s="98"/>
      <c r="C124" s="17" t="s">
        <v>1123</v>
      </c>
      <c r="D124" s="18"/>
      <c r="E124" s="18">
        <v>58687497.599999994</v>
      </c>
      <c r="F124" s="18"/>
      <c r="G124" s="18">
        <v>55602923.61399999</v>
      </c>
      <c r="H124" s="18"/>
      <c r="I124" s="18">
        <f t="shared" si="32"/>
        <v>3084573.9860000014</v>
      </c>
      <c r="J124" s="37" t="str">
        <f>IF((+E124-G124)=(I124),"  ",$AO$528)</f>
        <v>  </v>
      </c>
      <c r="K124" s="40">
        <f t="shared" si="33"/>
        <v>0.05547503234566161</v>
      </c>
      <c r="L124" s="39"/>
      <c r="M124" s="8">
        <v>185540227.696</v>
      </c>
      <c r="N124" s="18"/>
      <c r="O124" s="8">
        <v>174409600.08</v>
      </c>
      <c r="P124" s="18"/>
      <c r="Q124" s="18">
        <f t="shared" si="34"/>
        <v>11130627.615999997</v>
      </c>
      <c r="R124" s="37" t="str">
        <f>IF((+M124-O124)=(Q124),"  ",$AO$528)</f>
        <v>  </v>
      </c>
      <c r="S124" s="40">
        <f t="shared" si="35"/>
        <v>0.06381889305918072</v>
      </c>
      <c r="T124" s="39"/>
      <c r="U124" s="18">
        <v>185540227.696</v>
      </c>
      <c r="V124" s="18"/>
      <c r="W124" s="18">
        <v>174409600.08</v>
      </c>
      <c r="X124" s="18"/>
      <c r="Y124" s="18">
        <f t="shared" si="36"/>
        <v>11130627.615999997</v>
      </c>
      <c r="Z124" s="37" t="str">
        <f>IF((+U124-W124)=(Y124),"  ",$AO$528)</f>
        <v>  </v>
      </c>
      <c r="AA124" s="40">
        <f t="shared" si="37"/>
        <v>0.06381889305918072</v>
      </c>
      <c r="AB124" s="39"/>
      <c r="AC124" s="18">
        <v>716736403.0280002</v>
      </c>
      <c r="AD124" s="18"/>
      <c r="AE124" s="18">
        <v>628643756.7519999</v>
      </c>
      <c r="AF124" s="18"/>
      <c r="AG124" s="18">
        <f t="shared" si="38"/>
        <v>88092646.27600038</v>
      </c>
      <c r="AH124" s="37" t="str">
        <f>IF((+AC124-AE124)=(AG124),"  ",$AO$528)</f>
        <v>  </v>
      </c>
      <c r="AI124" s="40">
        <f t="shared" si="39"/>
        <v>0.14013126723972694</v>
      </c>
      <c r="AJ124" s="39"/>
      <c r="AK124" s="18"/>
      <c r="AL124" s="18"/>
      <c r="AM124" s="18"/>
      <c r="AN124" s="18"/>
      <c r="AO124" s="18"/>
      <c r="AP124" s="85"/>
      <c r="AQ124" s="117"/>
      <c r="AR124" s="39"/>
      <c r="AS124" s="18"/>
      <c r="AT124" s="18"/>
      <c r="AU124" s="18"/>
      <c r="AV124" s="18"/>
      <c r="AW124" s="18"/>
      <c r="AX124" s="85"/>
      <c r="AY124" s="117"/>
      <c r="AZ124" s="39"/>
      <c r="BA124" s="18"/>
      <c r="BB124" s="18"/>
      <c r="BC124" s="18"/>
      <c r="BD124" s="85"/>
      <c r="BE124" s="117"/>
      <c r="BF124" s="39"/>
      <c r="BG124" s="18"/>
      <c r="BH124" s="104"/>
      <c r="BI124" s="18"/>
      <c r="BJ124" s="104"/>
      <c r="BK124" s="18"/>
      <c r="BL124" s="104"/>
      <c r="BM124" s="18"/>
      <c r="BN124" s="104"/>
      <c r="BO124" s="104"/>
      <c r="BP124" s="104"/>
    </row>
    <row r="125" spans="1:35" ht="12.75" outlineLevel="1">
      <c r="A125" s="1" t="s">
        <v>319</v>
      </c>
      <c r="B125" s="16" t="s">
        <v>320</v>
      </c>
      <c r="C125" s="1" t="s">
        <v>1124</v>
      </c>
      <c r="E125" s="5">
        <v>0</v>
      </c>
      <c r="G125" s="5">
        <v>0</v>
      </c>
      <c r="I125" s="9">
        <f t="shared" si="32"/>
        <v>0</v>
      </c>
      <c r="K125" s="21">
        <f t="shared" si="33"/>
        <v>0</v>
      </c>
      <c r="M125" s="9">
        <v>0</v>
      </c>
      <c r="O125" s="9">
        <v>0</v>
      </c>
      <c r="Q125" s="9">
        <f t="shared" si="34"/>
        <v>0</v>
      </c>
      <c r="S125" s="21">
        <f t="shared" si="35"/>
        <v>0</v>
      </c>
      <c r="U125" s="9">
        <v>0</v>
      </c>
      <c r="W125" s="9">
        <v>0</v>
      </c>
      <c r="Y125" s="9">
        <f t="shared" si="36"/>
        <v>0</v>
      </c>
      <c r="AA125" s="21">
        <f t="shared" si="37"/>
        <v>0</v>
      </c>
      <c r="AC125" s="9">
        <v>-12698791.46</v>
      </c>
      <c r="AE125" s="9">
        <v>0</v>
      </c>
      <c r="AG125" s="9">
        <f t="shared" si="38"/>
        <v>-12698791.46</v>
      </c>
      <c r="AI125" s="21" t="str">
        <f t="shared" si="39"/>
        <v>N.M.</v>
      </c>
    </row>
    <row r="126" spans="1:68" s="90" customFormat="1" ht="12.75">
      <c r="A126" s="90" t="s">
        <v>27</v>
      </c>
      <c r="B126" s="91"/>
      <c r="C126" s="77" t="s">
        <v>1125</v>
      </c>
      <c r="D126" s="105"/>
      <c r="E126" s="105">
        <v>0</v>
      </c>
      <c r="F126" s="105"/>
      <c r="G126" s="105">
        <v>0</v>
      </c>
      <c r="H126" s="105"/>
      <c r="I126" s="9">
        <f t="shared" si="32"/>
        <v>0</v>
      </c>
      <c r="J126" s="37" t="str">
        <f>IF((+E126-G126)=(I126),"  ",$AO$528)</f>
        <v>  </v>
      </c>
      <c r="K126" s="38">
        <f t="shared" si="33"/>
        <v>0</v>
      </c>
      <c r="L126" s="39"/>
      <c r="M126" s="5">
        <v>0</v>
      </c>
      <c r="N126" s="9"/>
      <c r="O126" s="5">
        <v>0</v>
      </c>
      <c r="P126" s="9"/>
      <c r="Q126" s="9">
        <f t="shared" si="34"/>
        <v>0</v>
      </c>
      <c r="R126" s="37" t="str">
        <f>IF((+M126-O126)=(Q126),"  ",$AO$528)</f>
        <v>  </v>
      </c>
      <c r="S126" s="38">
        <f t="shared" si="35"/>
        <v>0</v>
      </c>
      <c r="T126" s="39"/>
      <c r="U126" s="9">
        <v>0</v>
      </c>
      <c r="V126" s="9"/>
      <c r="W126" s="9">
        <v>0</v>
      </c>
      <c r="X126" s="9"/>
      <c r="Y126" s="9">
        <f t="shared" si="36"/>
        <v>0</v>
      </c>
      <c r="Z126" s="37" t="str">
        <f>IF((+U126-W126)=(Y126),"  ",$AO$528)</f>
        <v>  </v>
      </c>
      <c r="AA126" s="38">
        <f t="shared" si="37"/>
        <v>0</v>
      </c>
      <c r="AB126" s="39"/>
      <c r="AC126" s="9">
        <v>-12698791.46</v>
      </c>
      <c r="AD126" s="9"/>
      <c r="AE126" s="9">
        <v>0</v>
      </c>
      <c r="AF126" s="9"/>
      <c r="AG126" s="9">
        <f t="shared" si="38"/>
        <v>-12698791.46</v>
      </c>
      <c r="AH126" s="37" t="str">
        <f>IF((+AC126-AE126)=(AG126),"  ",$AO$528)</f>
        <v>  </v>
      </c>
      <c r="AI126" s="38" t="str">
        <f t="shared" si="39"/>
        <v>N.M.</v>
      </c>
      <c r="AJ126" s="39"/>
      <c r="AK126" s="105"/>
      <c r="AL126" s="105"/>
      <c r="AM126" s="105"/>
      <c r="AN126" s="105"/>
      <c r="AO126" s="105"/>
      <c r="AP126" s="106"/>
      <c r="AQ126" s="107"/>
      <c r="AR126" s="108"/>
      <c r="AS126" s="105"/>
      <c r="AT126" s="105"/>
      <c r="AU126" s="105"/>
      <c r="AV126" s="105"/>
      <c r="AW126" s="105"/>
      <c r="AX126" s="106"/>
      <c r="AY126" s="107"/>
      <c r="AZ126" s="108"/>
      <c r="BA126" s="105"/>
      <c r="BB126" s="105"/>
      <c r="BC126" s="105"/>
      <c r="BD126" s="106"/>
      <c r="BE126" s="107"/>
      <c r="BF126" s="108"/>
      <c r="BG126" s="105"/>
      <c r="BH126" s="109"/>
      <c r="BI126" s="105"/>
      <c r="BJ126" s="109"/>
      <c r="BK126" s="105"/>
      <c r="BL126" s="109"/>
      <c r="BM126" s="105"/>
      <c r="BN126" s="97"/>
      <c r="BO126" s="97"/>
      <c r="BP126" s="97"/>
    </row>
    <row r="127" spans="1:68" s="77" customFormat="1" ht="12.75">
      <c r="A127" s="77" t="s">
        <v>28</v>
      </c>
      <c r="B127" s="110"/>
      <c r="C127" s="77" t="s">
        <v>29</v>
      </c>
      <c r="D127" s="105"/>
      <c r="E127" s="105">
        <v>58687497.599999994</v>
      </c>
      <c r="F127" s="105"/>
      <c r="G127" s="105">
        <v>55602923.61399999</v>
      </c>
      <c r="H127" s="105"/>
      <c r="I127" s="9">
        <f t="shared" si="32"/>
        <v>3084573.9860000014</v>
      </c>
      <c r="J127" s="37" t="str">
        <f>IF((+E127-G127)=(I127),"  ",$AO$528)</f>
        <v>  </v>
      </c>
      <c r="K127" s="38">
        <f t="shared" si="33"/>
        <v>0.05547503234566161</v>
      </c>
      <c r="L127" s="39"/>
      <c r="M127" s="5">
        <v>185540227.696</v>
      </c>
      <c r="N127" s="9"/>
      <c r="O127" s="5">
        <v>174409600.08</v>
      </c>
      <c r="P127" s="9"/>
      <c r="Q127" s="9">
        <f t="shared" si="34"/>
        <v>11130627.615999997</v>
      </c>
      <c r="R127" s="37" t="str">
        <f>IF((+M127-O127)=(Q127),"  ",$AO$528)</f>
        <v>  </v>
      </c>
      <c r="S127" s="38">
        <f t="shared" si="35"/>
        <v>0.06381889305918072</v>
      </c>
      <c r="T127" s="39"/>
      <c r="U127" s="9">
        <v>185540227.696</v>
      </c>
      <c r="V127" s="9"/>
      <c r="W127" s="9">
        <v>174409600.08</v>
      </c>
      <c r="X127" s="9"/>
      <c r="Y127" s="9">
        <f t="shared" si="36"/>
        <v>11130627.615999997</v>
      </c>
      <c r="Z127" s="37" t="str">
        <f>IF((+U127-W127)=(Y127),"  ",$AO$528)</f>
        <v>  </v>
      </c>
      <c r="AA127" s="38">
        <f t="shared" si="37"/>
        <v>0.06381889305918072</v>
      </c>
      <c r="AB127" s="39"/>
      <c r="AC127" s="9">
        <v>704037611.5680002</v>
      </c>
      <c r="AD127" s="9"/>
      <c r="AE127" s="9">
        <v>628643756.7519999</v>
      </c>
      <c r="AF127" s="9"/>
      <c r="AG127" s="9">
        <f t="shared" si="38"/>
        <v>75393854.81600034</v>
      </c>
      <c r="AH127" s="37" t="str">
        <f>IF((+AC127-AE127)=(AG127),"  ",$AO$528)</f>
        <v>  </v>
      </c>
      <c r="AI127" s="38">
        <f t="shared" si="39"/>
        <v>0.11993096886149979</v>
      </c>
      <c r="AJ127" s="39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109"/>
      <c r="BO127" s="109"/>
      <c r="BP127" s="109"/>
    </row>
    <row r="128" spans="2:68" s="90" customFormat="1" ht="12.75">
      <c r="B128" s="91"/>
      <c r="D128" s="71"/>
      <c r="E128" s="41" t="str">
        <f>IF(ABS(E118+E123+E126-E127)&gt;$AO$524,$AO$527," ")</f>
        <v> </v>
      </c>
      <c r="F128" s="111"/>
      <c r="G128" s="41" t="str">
        <f>IF(ABS(G118+G123+G126-G127)&gt;$AO$524,$AO$527," ")</f>
        <v> </v>
      </c>
      <c r="H128" s="111"/>
      <c r="I128" s="41" t="str">
        <f>IF(ABS(I118+I123+I126-I127)&gt;$AO$524,$AO$527," ")</f>
        <v> </v>
      </c>
      <c r="J128" s="111"/>
      <c r="K128" s="111"/>
      <c r="L128" s="111"/>
      <c r="M128" s="41" t="str">
        <f>IF(ABS(M118+M123+M126-M127)&gt;$AO$524,$AO$527," ")</f>
        <v> </v>
      </c>
      <c r="N128" s="111"/>
      <c r="O128" s="41" t="str">
        <f>IF(ABS(O118+O123+O126-O127)&gt;$AO$524,$AO$527," ")</f>
        <v> </v>
      </c>
      <c r="P128" s="111"/>
      <c r="Q128" s="41" t="str">
        <f>IF(ABS(Q118+Q123+Q126-Q127)&gt;$AO$524,$AO$527," ")</f>
        <v> </v>
      </c>
      <c r="R128" s="111"/>
      <c r="S128" s="111"/>
      <c r="T128" s="111"/>
      <c r="U128" s="41" t="str">
        <f>IF(ABS(U118+U123+U126-U127)&gt;$AO$524,$AO$527," ")</f>
        <v> </v>
      </c>
      <c r="V128" s="111"/>
      <c r="W128" s="41" t="str">
        <f>IF(ABS(W118+W123+W126-W127)&gt;$AO$524,$AO$527," ")</f>
        <v> </v>
      </c>
      <c r="X128" s="111"/>
      <c r="Y128" s="41" t="str">
        <f>IF(ABS(Y118+Y123+Y126-Y127)&gt;$AO$524,$AO$527," ")</f>
        <v> </v>
      </c>
      <c r="Z128" s="111"/>
      <c r="AA128" s="111"/>
      <c r="AB128" s="111"/>
      <c r="AC128" s="41" t="str">
        <f>IF(ABS(AC118+AC123+AC126-AC127)&gt;$AO$524,$AO$527," ")</f>
        <v> </v>
      </c>
      <c r="AD128" s="111"/>
      <c r="AE128" s="41" t="str">
        <f>IF(ABS(AE118+AE123+AE126-AE127)&gt;$AO$524,$AO$527," ")</f>
        <v> </v>
      </c>
      <c r="AF128" s="111"/>
      <c r="AG128" s="41" t="str">
        <f>IF(ABS(AG118+AG123+AG126-AG127)&gt;$AO$524,$AO$527," ")</f>
        <v> </v>
      </c>
      <c r="AH128" s="111"/>
      <c r="AI128" s="111"/>
      <c r="AJ128" s="112"/>
      <c r="AK128" s="111"/>
      <c r="AL128" s="112"/>
      <c r="AM128" s="111"/>
      <c r="AN128" s="112"/>
      <c r="AO128" s="111"/>
      <c r="AP128" s="71"/>
      <c r="AQ128" s="113"/>
      <c r="AR128" s="71"/>
      <c r="AS128" s="111"/>
      <c r="AT128" s="112"/>
      <c r="AU128" s="111"/>
      <c r="AV128" s="112"/>
      <c r="AW128" s="111"/>
      <c r="AX128" s="71"/>
      <c r="AY128" s="113"/>
      <c r="AZ128" s="71"/>
      <c r="BA128" s="111"/>
      <c r="BB128" s="112"/>
      <c r="BC128" s="111"/>
      <c r="BD128" s="71"/>
      <c r="BE128" s="113"/>
      <c r="BG128" s="71"/>
      <c r="BH128" s="97"/>
      <c r="BI128" s="71"/>
      <c r="BJ128" s="97"/>
      <c r="BK128" s="71"/>
      <c r="BL128" s="97"/>
      <c r="BM128" s="71"/>
      <c r="BN128" s="97"/>
      <c r="BO128" s="97"/>
      <c r="BP128" s="97"/>
    </row>
    <row r="129" spans="2:68" s="90" customFormat="1" ht="12.75">
      <c r="B129" s="91"/>
      <c r="C129" s="77" t="s">
        <v>30</v>
      </c>
      <c r="D129" s="71"/>
      <c r="E129" s="71"/>
      <c r="F129" s="97"/>
      <c r="G129" s="71"/>
      <c r="H129" s="97"/>
      <c r="I129" s="71"/>
      <c r="J129" s="97"/>
      <c r="K129" s="71"/>
      <c r="L129" s="97"/>
      <c r="M129" s="71"/>
      <c r="N129" s="97"/>
      <c r="O129" s="71"/>
      <c r="P129" s="97"/>
      <c r="Q129" s="71"/>
      <c r="R129" s="97"/>
      <c r="S129" s="71"/>
      <c r="T129" s="97"/>
      <c r="U129" s="71"/>
      <c r="V129" s="97"/>
      <c r="W129" s="71"/>
      <c r="X129" s="97"/>
      <c r="Y129" s="71"/>
      <c r="Z129" s="97"/>
      <c r="AA129" s="71"/>
      <c r="AB129" s="97"/>
      <c r="AC129" s="71"/>
      <c r="AD129" s="97"/>
      <c r="AE129" s="71"/>
      <c r="AF129" s="97"/>
      <c r="AG129" s="71"/>
      <c r="AH129" s="97"/>
      <c r="AI129" s="71"/>
      <c r="AJ129" s="71"/>
      <c r="AK129" s="71"/>
      <c r="AL129" s="71"/>
      <c r="AM129" s="71"/>
      <c r="AN129" s="71"/>
      <c r="AO129" s="71"/>
      <c r="AP129" s="71"/>
      <c r="AQ129" s="113"/>
      <c r="AR129" s="71"/>
      <c r="AS129" s="71"/>
      <c r="AT129" s="97"/>
      <c r="AU129" s="71"/>
      <c r="AV129" s="71"/>
      <c r="AW129" s="71"/>
      <c r="AX129" s="71"/>
      <c r="AY129" s="113"/>
      <c r="AZ129" s="71"/>
      <c r="BA129" s="71"/>
      <c r="BB129" s="71"/>
      <c r="BC129" s="7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2:68" s="90" customFormat="1" ht="12.75">
      <c r="B130" s="91"/>
      <c r="C130" s="77" t="s">
        <v>31</v>
      </c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113"/>
      <c r="AR130" s="71"/>
      <c r="AS130" s="71"/>
      <c r="AT130" s="71"/>
      <c r="AU130" s="71"/>
      <c r="AV130" s="71"/>
      <c r="AW130" s="71"/>
      <c r="AX130" s="71"/>
      <c r="AY130" s="113"/>
      <c r="AZ130" s="71"/>
      <c r="BA130" s="71"/>
      <c r="BB130" s="71"/>
      <c r="BC130" s="7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1:35" ht="12.75" outlineLevel="1">
      <c r="A131" s="1" t="s">
        <v>321</v>
      </c>
      <c r="B131" s="16" t="s">
        <v>322</v>
      </c>
      <c r="C131" s="1" t="s">
        <v>1126</v>
      </c>
      <c r="E131" s="5">
        <v>21600.75</v>
      </c>
      <c r="G131" s="5">
        <v>23985.264</v>
      </c>
      <c r="I131" s="9">
        <f aca="true" t="shared" si="40" ref="I131:I138">+E131-G131</f>
        <v>-2384.513999999999</v>
      </c>
      <c r="K131" s="21">
        <f aca="true" t="shared" si="41" ref="K131:K138">IF(G131&lt;0,IF(I131=0,0,IF(OR(G131=0,E131=0),"N.M.",IF(ABS(I131/G131)&gt;=10,"N.M.",I131/(-G131)))),IF(I131=0,0,IF(OR(G131=0,E131=0),"N.M.",IF(ABS(I131/G131)&gt;=10,"N.M.",I131/G131))))</f>
        <v>-0.09941579129585562</v>
      </c>
      <c r="M131" s="9">
        <v>75454.77</v>
      </c>
      <c r="O131" s="9">
        <v>82312.922</v>
      </c>
      <c r="Q131" s="9">
        <f aca="true" t="shared" si="42" ref="Q131:Q138">(+M131-O131)</f>
        <v>-6858.152000000002</v>
      </c>
      <c r="S131" s="21">
        <f aca="true" t="shared" si="43" ref="S131:S138">IF(O131&lt;0,IF(Q131=0,0,IF(OR(O131=0,M131=0),"N.M.",IF(ABS(Q131/O131)&gt;=10,"N.M.",Q131/(-O131)))),IF(Q131=0,0,IF(OR(O131=0,M131=0),"N.M.",IF(ABS(Q131/O131)&gt;=10,"N.M.",Q131/O131))))</f>
        <v>-0.08331804816745543</v>
      </c>
      <c r="U131" s="9">
        <v>75454.77</v>
      </c>
      <c r="W131" s="9">
        <v>82312.922</v>
      </c>
      <c r="Y131" s="9">
        <f aca="true" t="shared" si="44" ref="Y131:Y138">(+U131-W131)</f>
        <v>-6858.152000000002</v>
      </c>
      <c r="AA131" s="21">
        <f aca="true" t="shared" si="45" ref="AA131:AA138">IF(W131&lt;0,IF(Y131=0,0,IF(OR(W131=0,U131=0),"N.M.",IF(ABS(Y131/W131)&gt;=10,"N.M.",Y131/(-W131)))),IF(Y131=0,0,IF(OR(W131=0,U131=0),"N.M.",IF(ABS(Y131/W131)&gt;=10,"N.M.",Y131/W131))))</f>
        <v>-0.08331804816745543</v>
      </c>
      <c r="AC131" s="9">
        <v>305544.722</v>
      </c>
      <c r="AE131" s="9">
        <v>367603.13</v>
      </c>
      <c r="AG131" s="9">
        <f aca="true" t="shared" si="46" ref="AG131:AG138">(+AC131-AE131)</f>
        <v>-62058.407999999996</v>
      </c>
      <c r="AI131" s="21">
        <f aca="true" t="shared" si="47" ref="AI131:AI138">IF(AE131&lt;0,IF(AG131=0,0,IF(OR(AE131=0,AC131=0),"N.M.",IF(ABS(AG131/AE131)&gt;=10,"N.M.",AG131/(-AE131)))),IF(AG131=0,0,IF(OR(AE131=0,AC131=0),"N.M.",IF(ABS(AG131/AE131)&gt;=10,"N.M.",AG131/AE131))))</f>
        <v>-0.1688190413395011</v>
      </c>
    </row>
    <row r="132" spans="1:35" ht="12.75" outlineLevel="1">
      <c r="A132" s="1" t="s">
        <v>323</v>
      </c>
      <c r="B132" s="16" t="s">
        <v>324</v>
      </c>
      <c r="C132" s="1" t="s">
        <v>1127</v>
      </c>
      <c r="E132" s="5">
        <v>16267263.29</v>
      </c>
      <c r="G132" s="5">
        <v>16120997.76</v>
      </c>
      <c r="I132" s="9">
        <f t="shared" si="40"/>
        <v>146265.52999999933</v>
      </c>
      <c r="K132" s="21">
        <f t="shared" si="41"/>
        <v>0.009072982465323495</v>
      </c>
      <c r="M132" s="9">
        <v>50361208.75</v>
      </c>
      <c r="O132" s="9">
        <v>41742108.63</v>
      </c>
      <c r="Q132" s="9">
        <f t="shared" si="42"/>
        <v>8619100.119999997</v>
      </c>
      <c r="S132" s="21">
        <f t="shared" si="43"/>
        <v>0.20648454050079926</v>
      </c>
      <c r="U132" s="9">
        <v>50361208.75</v>
      </c>
      <c r="W132" s="9">
        <v>41742108.63</v>
      </c>
      <c r="Y132" s="9">
        <f t="shared" si="44"/>
        <v>8619100.119999997</v>
      </c>
      <c r="AA132" s="21">
        <f t="shared" si="45"/>
        <v>0.20648454050079926</v>
      </c>
      <c r="AC132" s="9">
        <v>174131078.22</v>
      </c>
      <c r="AE132" s="9">
        <v>148240146.58</v>
      </c>
      <c r="AG132" s="9">
        <f t="shared" si="46"/>
        <v>25890931.639999986</v>
      </c>
      <c r="AI132" s="21">
        <f t="shared" si="47"/>
        <v>0.17465532945913242</v>
      </c>
    </row>
    <row r="133" spans="1:35" ht="12.75" outlineLevel="1">
      <c r="A133" s="1" t="s">
        <v>325</v>
      </c>
      <c r="B133" s="16" t="s">
        <v>326</v>
      </c>
      <c r="C133" s="1" t="s">
        <v>1128</v>
      </c>
      <c r="E133" s="5">
        <v>204025.71</v>
      </c>
      <c r="G133" s="5">
        <v>232546.78</v>
      </c>
      <c r="I133" s="9">
        <f t="shared" si="40"/>
        <v>-28521.070000000007</v>
      </c>
      <c r="K133" s="21">
        <f t="shared" si="41"/>
        <v>-0.12264659179542287</v>
      </c>
      <c r="M133" s="9">
        <v>723152.35</v>
      </c>
      <c r="O133" s="9">
        <v>621201.46</v>
      </c>
      <c r="Q133" s="9">
        <f t="shared" si="42"/>
        <v>101950.89000000001</v>
      </c>
      <c r="S133" s="21">
        <f t="shared" si="43"/>
        <v>0.16411888342953995</v>
      </c>
      <c r="U133" s="9">
        <v>723152.35</v>
      </c>
      <c r="W133" s="9">
        <v>621201.46</v>
      </c>
      <c r="Y133" s="9">
        <f t="shared" si="44"/>
        <v>101950.89000000001</v>
      </c>
      <c r="AA133" s="21">
        <f t="shared" si="45"/>
        <v>0.16411888342953995</v>
      </c>
      <c r="AC133" s="9">
        <v>2363195.42</v>
      </c>
      <c r="AE133" s="9">
        <v>2572462.15</v>
      </c>
      <c r="AG133" s="9">
        <f t="shared" si="46"/>
        <v>-209266.72999999998</v>
      </c>
      <c r="AI133" s="21">
        <f t="shared" si="47"/>
        <v>-0.0813488081836306</v>
      </c>
    </row>
    <row r="134" spans="1:35" ht="12.75" outlineLevel="1">
      <c r="A134" s="1" t="s">
        <v>327</v>
      </c>
      <c r="B134" s="16" t="s">
        <v>328</v>
      </c>
      <c r="C134" s="1" t="s">
        <v>1129</v>
      </c>
      <c r="E134" s="5">
        <v>1014800.52</v>
      </c>
      <c r="G134" s="5">
        <v>-704481</v>
      </c>
      <c r="I134" s="9">
        <f t="shared" si="40"/>
        <v>1719281.52</v>
      </c>
      <c r="K134" s="21">
        <f t="shared" si="41"/>
        <v>2.4404938103369713</v>
      </c>
      <c r="M134" s="9">
        <v>12872.08</v>
      </c>
      <c r="O134" s="9">
        <v>5724268</v>
      </c>
      <c r="Q134" s="9">
        <f t="shared" si="42"/>
        <v>-5711395.92</v>
      </c>
      <c r="S134" s="21">
        <f t="shared" si="43"/>
        <v>-0.9977513142291731</v>
      </c>
      <c r="U134" s="9">
        <v>12872.08</v>
      </c>
      <c r="W134" s="9">
        <v>5724268</v>
      </c>
      <c r="Y134" s="9">
        <f t="shared" si="44"/>
        <v>-5711395.92</v>
      </c>
      <c r="AA134" s="21">
        <f t="shared" si="45"/>
        <v>-0.9977513142291731</v>
      </c>
      <c r="AC134" s="9">
        <v>-11044018.16</v>
      </c>
      <c r="AE134" s="9">
        <v>2135218</v>
      </c>
      <c r="AG134" s="9">
        <f t="shared" si="46"/>
        <v>-13179236.16</v>
      </c>
      <c r="AI134" s="21">
        <f t="shared" si="47"/>
        <v>-6.1723140962655805</v>
      </c>
    </row>
    <row r="135" spans="1:35" ht="12.75" outlineLevel="1">
      <c r="A135" s="1" t="s">
        <v>329</v>
      </c>
      <c r="B135" s="16" t="s">
        <v>330</v>
      </c>
      <c r="C135" s="1" t="s">
        <v>1130</v>
      </c>
      <c r="E135" s="5">
        <v>0</v>
      </c>
      <c r="G135" s="5">
        <v>0</v>
      </c>
      <c r="I135" s="9">
        <f t="shared" si="40"/>
        <v>0</v>
      </c>
      <c r="K135" s="21">
        <f t="shared" si="41"/>
        <v>0</v>
      </c>
      <c r="M135" s="9">
        <v>0</v>
      </c>
      <c r="O135" s="9">
        <v>0</v>
      </c>
      <c r="Q135" s="9">
        <f t="shared" si="42"/>
        <v>0</v>
      </c>
      <c r="S135" s="21">
        <f t="shared" si="43"/>
        <v>0</v>
      </c>
      <c r="U135" s="9">
        <v>0</v>
      </c>
      <c r="W135" s="9">
        <v>0</v>
      </c>
      <c r="Y135" s="9">
        <f t="shared" si="44"/>
        <v>0</v>
      </c>
      <c r="AA135" s="21">
        <f t="shared" si="45"/>
        <v>0</v>
      </c>
      <c r="AC135" s="9">
        <v>-1</v>
      </c>
      <c r="AE135" s="9">
        <v>-1</v>
      </c>
      <c r="AG135" s="9">
        <f t="shared" si="46"/>
        <v>0</v>
      </c>
      <c r="AI135" s="21">
        <f t="shared" si="47"/>
        <v>0</v>
      </c>
    </row>
    <row r="136" spans="1:35" ht="12.75" outlineLevel="1">
      <c r="A136" s="1" t="s">
        <v>331</v>
      </c>
      <c r="B136" s="16" t="s">
        <v>332</v>
      </c>
      <c r="C136" s="1" t="s">
        <v>1131</v>
      </c>
      <c r="E136" s="5">
        <v>99447.1</v>
      </c>
      <c r="G136" s="5">
        <v>6745.9400000000005</v>
      </c>
      <c r="I136" s="9">
        <f t="shared" si="40"/>
        <v>92701.16</v>
      </c>
      <c r="K136" s="21" t="str">
        <f t="shared" si="41"/>
        <v>N.M.</v>
      </c>
      <c r="M136" s="9">
        <v>482878.67</v>
      </c>
      <c r="O136" s="9">
        <v>463717.8</v>
      </c>
      <c r="Q136" s="9">
        <f t="shared" si="42"/>
        <v>19160.869999999995</v>
      </c>
      <c r="S136" s="21">
        <f t="shared" si="43"/>
        <v>0.04132010891106616</v>
      </c>
      <c r="U136" s="9">
        <v>482878.67</v>
      </c>
      <c r="W136" s="9">
        <v>463717.8</v>
      </c>
      <c r="Y136" s="9">
        <f t="shared" si="44"/>
        <v>19160.869999999995</v>
      </c>
      <c r="AA136" s="21">
        <f t="shared" si="45"/>
        <v>0.04132010891106616</v>
      </c>
      <c r="AC136" s="9">
        <v>4181387.87</v>
      </c>
      <c r="AE136" s="9">
        <v>1707561.02</v>
      </c>
      <c r="AG136" s="9">
        <f t="shared" si="46"/>
        <v>2473826.85</v>
      </c>
      <c r="AI136" s="21">
        <f t="shared" si="47"/>
        <v>1.448748724657582</v>
      </c>
    </row>
    <row r="137" spans="1:35" ht="12.75" outlineLevel="1">
      <c r="A137" s="1" t="s">
        <v>333</v>
      </c>
      <c r="B137" s="16" t="s">
        <v>334</v>
      </c>
      <c r="C137" s="1" t="s">
        <v>1132</v>
      </c>
      <c r="E137" s="5">
        <v>0</v>
      </c>
      <c r="G137" s="5">
        <v>360364.45</v>
      </c>
      <c r="I137" s="9">
        <f t="shared" si="40"/>
        <v>-360364.45</v>
      </c>
      <c r="K137" s="21" t="str">
        <f t="shared" si="41"/>
        <v>N.M.</v>
      </c>
      <c r="M137" s="9">
        <v>0</v>
      </c>
      <c r="O137" s="9">
        <v>1154927.18</v>
      </c>
      <c r="Q137" s="9">
        <f t="shared" si="42"/>
        <v>-1154927.18</v>
      </c>
      <c r="S137" s="21" t="str">
        <f t="shared" si="43"/>
        <v>N.M.</v>
      </c>
      <c r="U137" s="9">
        <v>0</v>
      </c>
      <c r="W137" s="9">
        <v>1154927.18</v>
      </c>
      <c r="Y137" s="9">
        <f t="shared" si="44"/>
        <v>-1154927.18</v>
      </c>
      <c r="AA137" s="21" t="str">
        <f t="shared" si="45"/>
        <v>N.M.</v>
      </c>
      <c r="AC137" s="9">
        <v>3845013.14</v>
      </c>
      <c r="AE137" s="9">
        <v>3398823.26</v>
      </c>
      <c r="AG137" s="9">
        <f t="shared" si="46"/>
        <v>446189.88000000035</v>
      </c>
      <c r="AI137" s="21">
        <f t="shared" si="47"/>
        <v>0.1312777528773298</v>
      </c>
    </row>
    <row r="138" spans="1:35" ht="12.75" outlineLevel="1">
      <c r="A138" s="1" t="s">
        <v>335</v>
      </c>
      <c r="B138" s="16" t="s">
        <v>336</v>
      </c>
      <c r="C138" s="1" t="s">
        <v>1133</v>
      </c>
      <c r="E138" s="5">
        <v>0</v>
      </c>
      <c r="G138" s="5">
        <v>-360364.45</v>
      </c>
      <c r="I138" s="9">
        <f t="shared" si="40"/>
        <v>360364.45</v>
      </c>
      <c r="K138" s="21" t="str">
        <f t="shared" si="41"/>
        <v>N.M.</v>
      </c>
      <c r="M138" s="9">
        <v>0</v>
      </c>
      <c r="O138" s="9">
        <v>-1154927.18</v>
      </c>
      <c r="Q138" s="9">
        <f t="shared" si="42"/>
        <v>1154927.18</v>
      </c>
      <c r="S138" s="21" t="str">
        <f t="shared" si="43"/>
        <v>N.M.</v>
      </c>
      <c r="U138" s="9">
        <v>0</v>
      </c>
      <c r="W138" s="9">
        <v>-1154927.18</v>
      </c>
      <c r="Y138" s="9">
        <f t="shared" si="44"/>
        <v>1154927.18</v>
      </c>
      <c r="AA138" s="21" t="str">
        <f t="shared" si="45"/>
        <v>N.M.</v>
      </c>
      <c r="AC138" s="9">
        <v>-3845013.14</v>
      </c>
      <c r="AE138" s="9">
        <v>-3398823.26</v>
      </c>
      <c r="AG138" s="9">
        <f t="shared" si="46"/>
        <v>-446189.88000000035</v>
      </c>
      <c r="AI138" s="21">
        <f t="shared" si="47"/>
        <v>-0.1312777528773298</v>
      </c>
    </row>
    <row r="139" spans="1:68" s="90" customFormat="1" ht="12.75">
      <c r="A139" s="90" t="s">
        <v>32</v>
      </c>
      <c r="B139" s="91"/>
      <c r="C139" s="77" t="s">
        <v>1134</v>
      </c>
      <c r="D139" s="105"/>
      <c r="E139" s="105">
        <v>17607137.37</v>
      </c>
      <c r="F139" s="105"/>
      <c r="G139" s="105">
        <v>15679794.743999999</v>
      </c>
      <c r="H139" s="105"/>
      <c r="I139" s="9">
        <f>+E139-G139</f>
        <v>1927342.626000002</v>
      </c>
      <c r="J139" s="37" t="str">
        <f>IF((+E139-G139)=(I139),"  ",$AO$528)</f>
        <v>  </v>
      </c>
      <c r="K139" s="38">
        <f>IF(G139&lt;0,IF(I139=0,0,IF(OR(G139=0,E139=0),"N.M.",IF(ABS(I139/G139)&gt;=10,"N.M.",I139/(-G139)))),IF(I139=0,0,IF(OR(G139=0,E139=0),"N.M.",IF(ABS(I139/G139)&gt;=10,"N.M.",I139/G139))))</f>
        <v>0.12291886835683964</v>
      </c>
      <c r="L139" s="39"/>
      <c r="M139" s="5">
        <v>51655566.620000005</v>
      </c>
      <c r="N139" s="9"/>
      <c r="O139" s="5">
        <v>48633608.812</v>
      </c>
      <c r="P139" s="9"/>
      <c r="Q139" s="9">
        <f>(+M139-O139)</f>
        <v>3021957.808000006</v>
      </c>
      <c r="R139" s="37" t="str">
        <f>IF((+M139-O139)=(Q139),"  ",$AO$528)</f>
        <v>  </v>
      </c>
      <c r="S139" s="38">
        <f>IF(O139&lt;0,IF(Q139=0,0,IF(OR(O139=0,M139=0),"N.M.",IF(ABS(Q139/O139)&gt;=10,"N.M.",Q139/(-O139)))),IF(Q139=0,0,IF(OR(O139=0,M139=0),"N.M.",IF(ABS(Q139/O139)&gt;=10,"N.M.",Q139/O139))))</f>
        <v>0.06213723147056196</v>
      </c>
      <c r="T139" s="39"/>
      <c r="U139" s="9">
        <v>51655566.620000005</v>
      </c>
      <c r="V139" s="9"/>
      <c r="W139" s="9">
        <v>48633608.812</v>
      </c>
      <c r="X139" s="9"/>
      <c r="Y139" s="9">
        <f>(+U139-W139)</f>
        <v>3021957.808000006</v>
      </c>
      <c r="Z139" s="37" t="str">
        <f>IF((+U139-W139)=(Y139),"  ",$AO$528)</f>
        <v>  </v>
      </c>
      <c r="AA139" s="38">
        <f>IF(W139&lt;0,IF(Y139=0,0,IF(OR(W139=0,U139=0),"N.M.",IF(ABS(Y139/W139)&gt;=10,"N.M.",Y139/(-W139)))),IF(Y139=0,0,IF(OR(W139=0,U139=0),"N.M.",IF(ABS(Y139/W139)&gt;=10,"N.M.",Y139/W139))))</f>
        <v>0.06213723147056196</v>
      </c>
      <c r="AB139" s="39"/>
      <c r="AC139" s="9">
        <v>169937187.072</v>
      </c>
      <c r="AD139" s="9"/>
      <c r="AE139" s="9">
        <v>155022989.88000003</v>
      </c>
      <c r="AF139" s="9"/>
      <c r="AG139" s="9">
        <f>(+AC139-AE139)</f>
        <v>14914197.191999972</v>
      </c>
      <c r="AH139" s="37" t="str">
        <f>IF((+AC139-AE139)=(AG139),"  ",$AO$528)</f>
        <v>  </v>
      </c>
      <c r="AI139" s="38">
        <f>IF(AE139&lt;0,IF(AG139=0,0,IF(OR(AE139=0,AC139=0),"N.M.",IF(ABS(AG139/AE139)&gt;=10,"N.M.",AG139/(-AE139)))),IF(AG139=0,0,IF(OR(AE139=0,AC139=0),"N.M.",IF(ABS(AG139/AE139)&gt;=10,"N.M.",AG139/AE139))))</f>
        <v>0.09620635754441798</v>
      </c>
      <c r="AJ139" s="105"/>
      <c r="AK139" s="105"/>
      <c r="AL139" s="105"/>
      <c r="AM139" s="105"/>
      <c r="AN139" s="105"/>
      <c r="AO139" s="105"/>
      <c r="AP139" s="106"/>
      <c r="AQ139" s="107"/>
      <c r="AR139" s="108"/>
      <c r="AS139" s="105"/>
      <c r="AT139" s="105"/>
      <c r="AU139" s="105"/>
      <c r="AV139" s="105"/>
      <c r="AW139" s="105"/>
      <c r="AX139" s="106"/>
      <c r="AY139" s="107"/>
      <c r="AZ139" s="108"/>
      <c r="BA139" s="105"/>
      <c r="BB139" s="105"/>
      <c r="BC139" s="105"/>
      <c r="BD139" s="106"/>
      <c r="BE139" s="107"/>
      <c r="BF139" s="108"/>
      <c r="BG139" s="105"/>
      <c r="BH139" s="109"/>
      <c r="BI139" s="105"/>
      <c r="BJ139" s="109"/>
      <c r="BK139" s="105"/>
      <c r="BL139" s="109"/>
      <c r="BM139" s="105"/>
      <c r="BN139" s="97"/>
      <c r="BO139" s="97"/>
      <c r="BP139" s="97"/>
    </row>
    <row r="140" spans="1:35" ht="12.75" outlineLevel="1">
      <c r="A140" s="1" t="s">
        <v>337</v>
      </c>
      <c r="B140" s="16" t="s">
        <v>338</v>
      </c>
      <c r="C140" s="1" t="s">
        <v>1135</v>
      </c>
      <c r="E140" s="5">
        <v>1310354.3599999999</v>
      </c>
      <c r="G140" s="5">
        <v>0</v>
      </c>
      <c r="I140" s="9">
        <f aca="true" t="shared" si="48" ref="I140:I167">+E140-G140</f>
        <v>1310354.3599999999</v>
      </c>
      <c r="K140" s="21" t="str">
        <f aca="true" t="shared" si="49" ref="K140:K167">IF(G140&lt;0,IF(I140=0,0,IF(OR(G140=0,E140=0),"N.M.",IF(ABS(I140/G140)&gt;=10,"N.M.",I140/(-G140)))),IF(I140=0,0,IF(OR(G140=0,E140=0),"N.M.",IF(ABS(I140/G140)&gt;=10,"N.M.",I140/G140))))</f>
        <v>N.M.</v>
      </c>
      <c r="M140" s="9">
        <v>2624846.5300000003</v>
      </c>
      <c r="O140" s="9">
        <v>0</v>
      </c>
      <c r="Q140" s="9">
        <f aca="true" t="shared" si="50" ref="Q140:Q167">(+M140-O140)</f>
        <v>2624846.5300000003</v>
      </c>
      <c r="S140" s="21" t="str">
        <f aca="true" t="shared" si="51" ref="S140:S167">IF(O140&lt;0,IF(Q140=0,0,IF(OR(O140=0,M140=0),"N.M.",IF(ABS(Q140/O140)&gt;=10,"N.M.",Q140/(-O140)))),IF(Q140=0,0,IF(OR(O140=0,M140=0),"N.M.",IF(ABS(Q140/O140)&gt;=10,"N.M.",Q140/O140))))</f>
        <v>N.M.</v>
      </c>
      <c r="U140" s="9">
        <v>2624846.5300000003</v>
      </c>
      <c r="W140" s="9">
        <v>0</v>
      </c>
      <c r="Y140" s="9">
        <f aca="true" t="shared" si="52" ref="Y140:Y167">(+U140-W140)</f>
        <v>2624846.5300000003</v>
      </c>
      <c r="AA140" s="21" t="str">
        <f aca="true" t="shared" si="53" ref="AA140:AA167">IF(W140&lt;0,IF(Y140=0,0,IF(OR(W140=0,U140=0),"N.M.",IF(ABS(Y140/W140)&gt;=10,"N.M.",Y140/(-W140)))),IF(Y140=0,0,IF(OR(W140=0,U140=0),"N.M.",IF(ABS(Y140/W140)&gt;=10,"N.M.",Y140/W140))))</f>
        <v>N.M.</v>
      </c>
      <c r="AC140" s="9">
        <v>3068416.6300000004</v>
      </c>
      <c r="AE140" s="9">
        <v>0</v>
      </c>
      <c r="AG140" s="9">
        <f aca="true" t="shared" si="54" ref="AG140:AG167">(+AC140-AE140)</f>
        <v>3068416.6300000004</v>
      </c>
      <c r="AI140" s="21" t="str">
        <f aca="true" t="shared" si="55" ref="AI140:AI167">IF(AE140&lt;0,IF(AG140=0,0,IF(OR(AE140=0,AC140=0),"N.M.",IF(ABS(AG140/AE140)&gt;=10,"N.M.",AG140/(-AE140)))),IF(AG140=0,0,IF(OR(AE140=0,AC140=0),"N.M.",IF(ABS(AG140/AE140)&gt;=10,"N.M.",AG140/AE140))))</f>
        <v>N.M.</v>
      </c>
    </row>
    <row r="141" spans="1:35" ht="12.75" outlineLevel="1">
      <c r="A141" s="1" t="s">
        <v>339</v>
      </c>
      <c r="B141" s="16" t="s">
        <v>340</v>
      </c>
      <c r="C141" s="1" t="s">
        <v>1136</v>
      </c>
      <c r="E141" s="5">
        <v>28875.72</v>
      </c>
      <c r="G141" s="5">
        <v>26979.2</v>
      </c>
      <c r="I141" s="9">
        <f t="shared" si="48"/>
        <v>1896.5200000000004</v>
      </c>
      <c r="K141" s="21">
        <f t="shared" si="49"/>
        <v>0.07029563515597202</v>
      </c>
      <c r="M141" s="9">
        <v>68014.86</v>
      </c>
      <c r="O141" s="9">
        <v>48586.67</v>
      </c>
      <c r="Q141" s="9">
        <f t="shared" si="50"/>
        <v>19428.190000000002</v>
      </c>
      <c r="S141" s="21">
        <f t="shared" si="51"/>
        <v>0.3998666712495424</v>
      </c>
      <c r="U141" s="9">
        <v>68014.86</v>
      </c>
      <c r="W141" s="9">
        <v>48586.67</v>
      </c>
      <c r="Y141" s="9">
        <f t="shared" si="52"/>
        <v>19428.190000000002</v>
      </c>
      <c r="AA141" s="21">
        <f t="shared" si="53"/>
        <v>0.3998666712495424</v>
      </c>
      <c r="AC141" s="9">
        <v>407726.63</v>
      </c>
      <c r="AE141" s="9">
        <v>841412.65</v>
      </c>
      <c r="AG141" s="9">
        <f t="shared" si="54"/>
        <v>-433686.02</v>
      </c>
      <c r="AI141" s="21">
        <f t="shared" si="55"/>
        <v>-0.5154260754220893</v>
      </c>
    </row>
    <row r="142" spans="1:35" ht="12.75" outlineLevel="1">
      <c r="A142" s="1" t="s">
        <v>341</v>
      </c>
      <c r="B142" s="16" t="s">
        <v>342</v>
      </c>
      <c r="C142" s="1" t="s">
        <v>1137</v>
      </c>
      <c r="E142" s="5">
        <v>782.4200000000001</v>
      </c>
      <c r="G142" s="5">
        <v>765844.11</v>
      </c>
      <c r="I142" s="9">
        <f t="shared" si="48"/>
        <v>-765061.69</v>
      </c>
      <c r="K142" s="21">
        <f t="shared" si="49"/>
        <v>-0.9989783560521213</v>
      </c>
      <c r="M142" s="9">
        <v>-66106.31</v>
      </c>
      <c r="O142" s="9">
        <v>2327185.8</v>
      </c>
      <c r="Q142" s="9">
        <f t="shared" si="50"/>
        <v>-2393292.11</v>
      </c>
      <c r="S142" s="21">
        <f t="shared" si="51"/>
        <v>-1.0284061160909457</v>
      </c>
      <c r="U142" s="9">
        <v>-66106.31</v>
      </c>
      <c r="W142" s="9">
        <v>2327185.8</v>
      </c>
      <c r="Y142" s="9">
        <f t="shared" si="52"/>
        <v>-2393292.11</v>
      </c>
      <c r="AA142" s="21">
        <f t="shared" si="53"/>
        <v>-1.0284061160909457</v>
      </c>
      <c r="AC142" s="9">
        <v>14566286.75</v>
      </c>
      <c r="AE142" s="9">
        <v>11541886</v>
      </c>
      <c r="AG142" s="9">
        <f t="shared" si="54"/>
        <v>3024400.75</v>
      </c>
      <c r="AI142" s="21">
        <f t="shared" si="55"/>
        <v>0.26203696258999615</v>
      </c>
    </row>
    <row r="143" spans="1:35" ht="12.75" outlineLevel="1">
      <c r="A143" s="1" t="s">
        <v>343</v>
      </c>
      <c r="B143" s="16" t="s">
        <v>344</v>
      </c>
      <c r="C143" s="1" t="s">
        <v>1138</v>
      </c>
      <c r="E143" s="5">
        <v>3725.87</v>
      </c>
      <c r="G143" s="5">
        <v>14.99</v>
      </c>
      <c r="I143" s="9">
        <f t="shared" si="48"/>
        <v>3710.88</v>
      </c>
      <c r="K143" s="21" t="str">
        <f t="shared" si="49"/>
        <v>N.M.</v>
      </c>
      <c r="M143" s="9">
        <v>6928.9400000000005</v>
      </c>
      <c r="O143" s="9">
        <v>2904.08</v>
      </c>
      <c r="Q143" s="9">
        <f t="shared" si="50"/>
        <v>4024.8600000000006</v>
      </c>
      <c r="S143" s="21">
        <f t="shared" si="51"/>
        <v>1.3859328944106226</v>
      </c>
      <c r="U143" s="9">
        <v>6928.9400000000005</v>
      </c>
      <c r="W143" s="9">
        <v>2904.08</v>
      </c>
      <c r="Y143" s="9">
        <f t="shared" si="52"/>
        <v>4024.8600000000006</v>
      </c>
      <c r="AA143" s="21">
        <f t="shared" si="53"/>
        <v>1.3859328944106226</v>
      </c>
      <c r="AC143" s="9">
        <v>31097.04</v>
      </c>
      <c r="AE143" s="9">
        <v>4820.79</v>
      </c>
      <c r="AG143" s="9">
        <f t="shared" si="54"/>
        <v>26276.25</v>
      </c>
      <c r="AI143" s="21">
        <f t="shared" si="55"/>
        <v>5.45061079200712</v>
      </c>
    </row>
    <row r="144" spans="1:35" ht="12.75" outlineLevel="1">
      <c r="A144" s="1" t="s">
        <v>345</v>
      </c>
      <c r="B144" s="16" t="s">
        <v>346</v>
      </c>
      <c r="C144" s="1" t="s">
        <v>1139</v>
      </c>
      <c r="E144" s="5">
        <v>532</v>
      </c>
      <c r="G144" s="5">
        <v>36.17</v>
      </c>
      <c r="I144" s="9">
        <f t="shared" si="48"/>
        <v>495.83</v>
      </c>
      <c r="K144" s="21" t="str">
        <f t="shared" si="49"/>
        <v>N.M.</v>
      </c>
      <c r="M144" s="9">
        <v>243.66</v>
      </c>
      <c r="O144" s="9">
        <v>-10638.29</v>
      </c>
      <c r="Q144" s="9">
        <f t="shared" si="50"/>
        <v>10881.95</v>
      </c>
      <c r="S144" s="21">
        <f t="shared" si="51"/>
        <v>1.0229040569490022</v>
      </c>
      <c r="U144" s="9">
        <v>243.66</v>
      </c>
      <c r="W144" s="9">
        <v>-10638.29</v>
      </c>
      <c r="Y144" s="9">
        <f t="shared" si="52"/>
        <v>10881.95</v>
      </c>
      <c r="AA144" s="21">
        <f t="shared" si="53"/>
        <v>1.0229040569490022</v>
      </c>
      <c r="AC144" s="9">
        <v>11525.09</v>
      </c>
      <c r="AE144" s="9">
        <v>48625.89</v>
      </c>
      <c r="AG144" s="9">
        <f t="shared" si="54"/>
        <v>-37100.8</v>
      </c>
      <c r="AI144" s="21">
        <f t="shared" si="55"/>
        <v>-0.7629844924175168</v>
      </c>
    </row>
    <row r="145" spans="1:35" ht="12.75" outlineLevel="1">
      <c r="A145" s="1" t="s">
        <v>347</v>
      </c>
      <c r="B145" s="16" t="s">
        <v>348</v>
      </c>
      <c r="C145" s="1" t="s">
        <v>1140</v>
      </c>
      <c r="E145" s="5">
        <v>3610.55</v>
      </c>
      <c r="G145" s="5">
        <v>2118.2</v>
      </c>
      <c r="I145" s="9">
        <f t="shared" si="48"/>
        <v>1492.3500000000004</v>
      </c>
      <c r="K145" s="21">
        <f t="shared" si="49"/>
        <v>0.7045368709281468</v>
      </c>
      <c r="M145" s="9">
        <v>2380.4500000000003</v>
      </c>
      <c r="O145" s="9">
        <v>-115237.26000000001</v>
      </c>
      <c r="Q145" s="9">
        <f t="shared" si="50"/>
        <v>117617.71</v>
      </c>
      <c r="S145" s="21">
        <f t="shared" si="51"/>
        <v>1.0206569472408489</v>
      </c>
      <c r="U145" s="9">
        <v>2380.4500000000003</v>
      </c>
      <c r="W145" s="9">
        <v>-115237.26000000001</v>
      </c>
      <c r="Y145" s="9">
        <f t="shared" si="52"/>
        <v>117617.71</v>
      </c>
      <c r="AA145" s="21">
        <f t="shared" si="53"/>
        <v>1.0206569472408489</v>
      </c>
      <c r="AC145" s="9">
        <v>26496.64</v>
      </c>
      <c r="AE145" s="9">
        <v>-125473.49</v>
      </c>
      <c r="AG145" s="9">
        <f t="shared" si="54"/>
        <v>151970.13</v>
      </c>
      <c r="AI145" s="21">
        <f t="shared" si="55"/>
        <v>1.2111732127639074</v>
      </c>
    </row>
    <row r="146" spans="1:35" ht="12.75" outlineLevel="1">
      <c r="A146" s="1" t="s">
        <v>349</v>
      </c>
      <c r="B146" s="16" t="s">
        <v>350</v>
      </c>
      <c r="C146" s="1" t="s">
        <v>1141</v>
      </c>
      <c r="E146" s="5">
        <v>1298.95</v>
      </c>
      <c r="G146" s="5">
        <v>4726.01</v>
      </c>
      <c r="I146" s="9">
        <f t="shared" si="48"/>
        <v>-3427.0600000000004</v>
      </c>
      <c r="K146" s="21">
        <f t="shared" si="49"/>
        <v>-0.7251486983734694</v>
      </c>
      <c r="M146" s="9">
        <v>29394.07</v>
      </c>
      <c r="O146" s="9">
        <v>-23806.98</v>
      </c>
      <c r="Q146" s="9">
        <f t="shared" si="50"/>
        <v>53201.05</v>
      </c>
      <c r="S146" s="21">
        <f t="shared" si="51"/>
        <v>2.2346828535160697</v>
      </c>
      <c r="U146" s="9">
        <v>29394.07</v>
      </c>
      <c r="W146" s="9">
        <v>-23806.98</v>
      </c>
      <c r="Y146" s="9">
        <f t="shared" si="52"/>
        <v>53201.05</v>
      </c>
      <c r="AA146" s="21">
        <f t="shared" si="53"/>
        <v>2.2346828535160697</v>
      </c>
      <c r="AC146" s="9">
        <v>82716.41</v>
      </c>
      <c r="AE146" s="9">
        <v>356568.57</v>
      </c>
      <c r="AG146" s="9">
        <f t="shared" si="54"/>
        <v>-273852.16000000003</v>
      </c>
      <c r="AI146" s="21">
        <f t="shared" si="55"/>
        <v>-0.7680210288865338</v>
      </c>
    </row>
    <row r="147" spans="1:35" ht="12.75" outlineLevel="1">
      <c r="A147" s="1" t="s">
        <v>351</v>
      </c>
      <c r="B147" s="16" t="s">
        <v>352</v>
      </c>
      <c r="C147" s="1" t="s">
        <v>1142</v>
      </c>
      <c r="E147" s="5">
        <v>197349.9</v>
      </c>
      <c r="G147" s="5">
        <v>185872.63</v>
      </c>
      <c r="I147" s="9">
        <f t="shared" si="48"/>
        <v>11477.26999999999</v>
      </c>
      <c r="K147" s="21">
        <f t="shared" si="49"/>
        <v>0.06174803681424204</v>
      </c>
      <c r="M147" s="9">
        <v>523457</v>
      </c>
      <c r="O147" s="9">
        <v>503738.48000000004</v>
      </c>
      <c r="Q147" s="9">
        <f t="shared" si="50"/>
        <v>19718.51999999996</v>
      </c>
      <c r="S147" s="21">
        <f t="shared" si="51"/>
        <v>0.03914435919209499</v>
      </c>
      <c r="U147" s="9">
        <v>523457</v>
      </c>
      <c r="W147" s="9">
        <v>503738.48000000004</v>
      </c>
      <c r="Y147" s="9">
        <f t="shared" si="52"/>
        <v>19718.51999999996</v>
      </c>
      <c r="AA147" s="21">
        <f t="shared" si="53"/>
        <v>0.03914435919209499</v>
      </c>
      <c r="AC147" s="9">
        <v>2126167.74</v>
      </c>
      <c r="AE147" s="9">
        <v>2051309.06</v>
      </c>
      <c r="AG147" s="9">
        <f t="shared" si="54"/>
        <v>74858.68000000017</v>
      </c>
      <c r="AI147" s="21">
        <f t="shared" si="55"/>
        <v>0.036493126004133264</v>
      </c>
    </row>
    <row r="148" spans="1:35" ht="12.75" outlineLevel="1">
      <c r="A148" s="1" t="s">
        <v>353</v>
      </c>
      <c r="B148" s="16" t="s">
        <v>354</v>
      </c>
      <c r="C148" s="1" t="s">
        <v>1143</v>
      </c>
      <c r="E148" s="5">
        <v>-190606.59</v>
      </c>
      <c r="G148" s="5">
        <v>-157048.11000000002</v>
      </c>
      <c r="I148" s="9">
        <f t="shared" si="48"/>
        <v>-33558.47999999998</v>
      </c>
      <c r="K148" s="21">
        <f t="shared" si="49"/>
        <v>-0.21368280076722973</v>
      </c>
      <c r="M148" s="9">
        <v>-510379.07</v>
      </c>
      <c r="O148" s="9">
        <v>-451727.76</v>
      </c>
      <c r="Q148" s="9">
        <f t="shared" si="50"/>
        <v>-58651.31</v>
      </c>
      <c r="S148" s="21">
        <f t="shared" si="51"/>
        <v>-0.12983773678199453</v>
      </c>
      <c r="U148" s="9">
        <v>-510379.07</v>
      </c>
      <c r="W148" s="9">
        <v>-451727.76</v>
      </c>
      <c r="Y148" s="9">
        <f t="shared" si="52"/>
        <v>-58651.31</v>
      </c>
      <c r="AA148" s="21">
        <f t="shared" si="53"/>
        <v>-0.12983773678199453</v>
      </c>
      <c r="AC148" s="9">
        <v>-1960516.6300000001</v>
      </c>
      <c r="AE148" s="9">
        <v>-1817859.3800000001</v>
      </c>
      <c r="AG148" s="9">
        <f t="shared" si="54"/>
        <v>-142657.25</v>
      </c>
      <c r="AI148" s="21">
        <f t="shared" si="55"/>
        <v>-0.07847540440669289</v>
      </c>
    </row>
    <row r="149" spans="1:35" ht="12.75" outlineLevel="1">
      <c r="A149" s="1" t="s">
        <v>355</v>
      </c>
      <c r="B149" s="16" t="s">
        <v>356</v>
      </c>
      <c r="C149" s="1" t="s">
        <v>1144</v>
      </c>
      <c r="E149" s="5">
        <v>4418.77</v>
      </c>
      <c r="G149" s="5">
        <v>4736.650000000001</v>
      </c>
      <c r="I149" s="9">
        <f t="shared" si="48"/>
        <v>-317.8800000000001</v>
      </c>
      <c r="K149" s="21">
        <f t="shared" si="49"/>
        <v>-0.06711072171260281</v>
      </c>
      <c r="M149" s="9">
        <v>13296.78</v>
      </c>
      <c r="O149" s="9">
        <v>13203.84</v>
      </c>
      <c r="Q149" s="9">
        <f t="shared" si="50"/>
        <v>92.94000000000051</v>
      </c>
      <c r="S149" s="21">
        <f t="shared" si="51"/>
        <v>0.007038861422131782</v>
      </c>
      <c r="U149" s="9">
        <v>13296.78</v>
      </c>
      <c r="W149" s="9">
        <v>13203.84</v>
      </c>
      <c r="Y149" s="9">
        <f t="shared" si="52"/>
        <v>92.94000000000051</v>
      </c>
      <c r="AA149" s="21">
        <f t="shared" si="53"/>
        <v>0.007038861422131782</v>
      </c>
      <c r="AC149" s="9">
        <v>53910.32</v>
      </c>
      <c r="AE149" s="9">
        <v>46374.34</v>
      </c>
      <c r="AG149" s="9">
        <f t="shared" si="54"/>
        <v>7535.980000000003</v>
      </c>
      <c r="AI149" s="21">
        <f t="shared" si="55"/>
        <v>0.16250322915646895</v>
      </c>
    </row>
    <row r="150" spans="1:35" ht="12.75" outlineLevel="1">
      <c r="A150" s="1" t="s">
        <v>357</v>
      </c>
      <c r="B150" s="16" t="s">
        <v>358</v>
      </c>
      <c r="C150" s="1" t="s">
        <v>1145</v>
      </c>
      <c r="E150" s="5">
        <v>-1926.49</v>
      </c>
      <c r="G150" s="5">
        <v>-1916.68</v>
      </c>
      <c r="I150" s="9">
        <f t="shared" si="48"/>
        <v>-9.809999999999945</v>
      </c>
      <c r="K150" s="21">
        <f t="shared" si="49"/>
        <v>-0.00511822526451987</v>
      </c>
      <c r="M150" s="9">
        <v>-5821.36</v>
      </c>
      <c r="O150" s="9">
        <v>-5697.24</v>
      </c>
      <c r="Q150" s="9">
        <f t="shared" si="50"/>
        <v>-124.11999999999989</v>
      </c>
      <c r="S150" s="21">
        <f t="shared" si="51"/>
        <v>-0.021785987601013804</v>
      </c>
      <c r="U150" s="9">
        <v>-5821.36</v>
      </c>
      <c r="W150" s="9">
        <v>-5697.24</v>
      </c>
      <c r="Y150" s="9">
        <f t="shared" si="52"/>
        <v>-124.11999999999989</v>
      </c>
      <c r="AA150" s="21">
        <f t="shared" si="53"/>
        <v>-0.021785987601013804</v>
      </c>
      <c r="AC150" s="9">
        <v>-23258.14</v>
      </c>
      <c r="AE150" s="9">
        <v>-22815.92</v>
      </c>
      <c r="AG150" s="9">
        <f t="shared" si="54"/>
        <v>-442.22000000000116</v>
      </c>
      <c r="AI150" s="21">
        <f t="shared" si="55"/>
        <v>-0.019382080582330284</v>
      </c>
    </row>
    <row r="151" spans="1:35" ht="12.75" outlineLevel="1">
      <c r="A151" s="1" t="s">
        <v>359</v>
      </c>
      <c r="B151" s="16" t="s">
        <v>360</v>
      </c>
      <c r="C151" s="1" t="s">
        <v>1146</v>
      </c>
      <c r="E151" s="5">
        <v>220055.25</v>
      </c>
      <c r="G151" s="5">
        <v>422716.82</v>
      </c>
      <c r="I151" s="9">
        <f t="shared" si="48"/>
        <v>-202661.57</v>
      </c>
      <c r="K151" s="21">
        <f t="shared" si="49"/>
        <v>-0.4794263213846092</v>
      </c>
      <c r="M151" s="9">
        <v>853662.5700000001</v>
      </c>
      <c r="O151" s="9">
        <v>1274061.3900000001</v>
      </c>
      <c r="Q151" s="9">
        <f t="shared" si="50"/>
        <v>-420398.82000000007</v>
      </c>
      <c r="S151" s="21">
        <f t="shared" si="51"/>
        <v>-0.32996747511515123</v>
      </c>
      <c r="U151" s="9">
        <v>853662.5700000001</v>
      </c>
      <c r="W151" s="9">
        <v>1274061.3900000001</v>
      </c>
      <c r="Y151" s="9">
        <f t="shared" si="52"/>
        <v>-420398.82000000007</v>
      </c>
      <c r="AA151" s="21">
        <f t="shared" si="53"/>
        <v>-0.32996747511515123</v>
      </c>
      <c r="AC151" s="9">
        <v>5537429.92</v>
      </c>
      <c r="AE151" s="9">
        <v>5511672.9399999995</v>
      </c>
      <c r="AG151" s="9">
        <f t="shared" si="54"/>
        <v>25756.980000000447</v>
      </c>
      <c r="AI151" s="21">
        <f t="shared" si="55"/>
        <v>0.0046731691594168595</v>
      </c>
    </row>
    <row r="152" spans="1:35" ht="12.75" outlineLevel="1">
      <c r="A152" s="1" t="s">
        <v>361</v>
      </c>
      <c r="B152" s="16" t="s">
        <v>362</v>
      </c>
      <c r="C152" s="1" t="s">
        <v>1147</v>
      </c>
      <c r="E152" s="5">
        <v>-66565.09</v>
      </c>
      <c r="G152" s="5">
        <v>-133757.33000000002</v>
      </c>
      <c r="I152" s="9">
        <f t="shared" si="48"/>
        <v>67192.24000000002</v>
      </c>
      <c r="K152" s="21">
        <f t="shared" si="49"/>
        <v>0.5023443575017534</v>
      </c>
      <c r="M152" s="9">
        <v>-145385.35</v>
      </c>
      <c r="O152" s="9">
        <v>-323080.38</v>
      </c>
      <c r="Q152" s="9">
        <f t="shared" si="50"/>
        <v>177695.03</v>
      </c>
      <c r="S152" s="21">
        <f t="shared" si="51"/>
        <v>0.5500025411632857</v>
      </c>
      <c r="U152" s="9">
        <v>-145385.35</v>
      </c>
      <c r="W152" s="9">
        <v>-323080.38</v>
      </c>
      <c r="Y152" s="9">
        <f t="shared" si="52"/>
        <v>177695.03</v>
      </c>
      <c r="AA152" s="21">
        <f t="shared" si="53"/>
        <v>0.5500025411632857</v>
      </c>
      <c r="AC152" s="9">
        <v>-2054358.73</v>
      </c>
      <c r="AE152" s="9">
        <v>-2043089.4300000002</v>
      </c>
      <c r="AG152" s="9">
        <f t="shared" si="54"/>
        <v>-11269.299999999814</v>
      </c>
      <c r="AI152" s="21">
        <f t="shared" si="55"/>
        <v>-0.005515813372887849</v>
      </c>
    </row>
    <row r="153" spans="1:35" ht="12.75" outlineLevel="1">
      <c r="A153" s="1" t="s">
        <v>363</v>
      </c>
      <c r="B153" s="16" t="s">
        <v>364</v>
      </c>
      <c r="C153" s="1" t="s">
        <v>1148</v>
      </c>
      <c r="E153" s="5">
        <v>2385701.32</v>
      </c>
      <c r="G153" s="5">
        <v>2433061.7800000003</v>
      </c>
      <c r="I153" s="9">
        <f t="shared" si="48"/>
        <v>-47360.46000000043</v>
      </c>
      <c r="K153" s="21">
        <f t="shared" si="49"/>
        <v>-0.01946537502224889</v>
      </c>
      <c r="M153" s="9">
        <v>5640507.49</v>
      </c>
      <c r="O153" s="9">
        <v>7401443.43</v>
      </c>
      <c r="Q153" s="9">
        <f t="shared" si="50"/>
        <v>-1760935.9399999995</v>
      </c>
      <c r="S153" s="21">
        <f t="shared" si="51"/>
        <v>-0.23791790839911878</v>
      </c>
      <c r="U153" s="9">
        <v>5640507.49</v>
      </c>
      <c r="W153" s="9">
        <v>7401443.43</v>
      </c>
      <c r="Y153" s="9">
        <f t="shared" si="52"/>
        <v>-1760935.9399999995</v>
      </c>
      <c r="AA153" s="21">
        <f t="shared" si="53"/>
        <v>-0.23791790839911878</v>
      </c>
      <c r="AC153" s="9">
        <v>24890481.86</v>
      </c>
      <c r="AE153" s="9">
        <v>27364734.09</v>
      </c>
      <c r="AG153" s="9">
        <f t="shared" si="54"/>
        <v>-2474252.2300000004</v>
      </c>
      <c r="AI153" s="21">
        <f t="shared" si="55"/>
        <v>-0.0904175506278417</v>
      </c>
    </row>
    <row r="154" spans="1:35" ht="12.75" outlineLevel="1">
      <c r="A154" s="1" t="s">
        <v>365</v>
      </c>
      <c r="B154" s="16" t="s">
        <v>366</v>
      </c>
      <c r="C154" s="1" t="s">
        <v>1149</v>
      </c>
      <c r="E154" s="5">
        <v>6257.110000000001</v>
      </c>
      <c r="G154" s="5">
        <v>38494.06</v>
      </c>
      <c r="I154" s="9">
        <f t="shared" si="48"/>
        <v>-32236.949999999997</v>
      </c>
      <c r="K154" s="21">
        <f t="shared" si="49"/>
        <v>-0.8374525835934167</v>
      </c>
      <c r="M154" s="9">
        <v>17360.12</v>
      </c>
      <c r="O154" s="9">
        <v>117131.19</v>
      </c>
      <c r="Q154" s="9">
        <f t="shared" si="50"/>
        <v>-99771.07</v>
      </c>
      <c r="S154" s="21">
        <f t="shared" si="51"/>
        <v>-0.8517890922136111</v>
      </c>
      <c r="U154" s="9">
        <v>17360.12</v>
      </c>
      <c r="W154" s="9">
        <v>117131.19</v>
      </c>
      <c r="Y154" s="9">
        <f t="shared" si="52"/>
        <v>-99771.07</v>
      </c>
      <c r="AA154" s="21">
        <f t="shared" si="53"/>
        <v>-0.8517890922136111</v>
      </c>
      <c r="AC154" s="9">
        <v>200764.05</v>
      </c>
      <c r="AE154" s="9">
        <v>155477.65</v>
      </c>
      <c r="AG154" s="9">
        <f t="shared" si="54"/>
        <v>45286.399999999994</v>
      </c>
      <c r="AI154" s="21">
        <f t="shared" si="55"/>
        <v>0.2912727327689864</v>
      </c>
    </row>
    <row r="155" spans="1:35" ht="12.75" outlineLevel="1">
      <c r="A155" s="1" t="s">
        <v>367</v>
      </c>
      <c r="B155" s="16" t="s">
        <v>368</v>
      </c>
      <c r="C155" s="1" t="s">
        <v>1150</v>
      </c>
      <c r="E155" s="5">
        <v>-6604.81</v>
      </c>
      <c r="G155" s="5">
        <v>-1342.22</v>
      </c>
      <c r="I155" s="9">
        <f t="shared" si="48"/>
        <v>-5262.59</v>
      </c>
      <c r="K155" s="21">
        <f t="shared" si="49"/>
        <v>-3.9208102993548004</v>
      </c>
      <c r="M155" s="9">
        <v>-7571.84</v>
      </c>
      <c r="O155" s="9">
        <v>-1926.81</v>
      </c>
      <c r="Q155" s="9">
        <f t="shared" si="50"/>
        <v>-5645.030000000001</v>
      </c>
      <c r="S155" s="21">
        <f t="shared" si="51"/>
        <v>-2.929728411208163</v>
      </c>
      <c r="U155" s="9">
        <v>-7571.84</v>
      </c>
      <c r="W155" s="9">
        <v>-1926.81</v>
      </c>
      <c r="Y155" s="9">
        <f t="shared" si="52"/>
        <v>-5645.030000000001</v>
      </c>
      <c r="AA155" s="21">
        <f t="shared" si="53"/>
        <v>-2.929728411208163</v>
      </c>
      <c r="AC155" s="9">
        <v>-9259.52</v>
      </c>
      <c r="AE155" s="9">
        <v>-6957.379999999999</v>
      </c>
      <c r="AG155" s="9">
        <f t="shared" si="54"/>
        <v>-2302.1400000000012</v>
      </c>
      <c r="AI155" s="21">
        <f t="shared" si="55"/>
        <v>-0.33089180122402423</v>
      </c>
    </row>
    <row r="156" spans="1:35" ht="12.75" outlineLevel="1">
      <c r="A156" s="1" t="s">
        <v>369</v>
      </c>
      <c r="B156" s="16" t="s">
        <v>370</v>
      </c>
      <c r="C156" s="1" t="s">
        <v>1151</v>
      </c>
      <c r="E156" s="5">
        <v>-9201.16</v>
      </c>
      <c r="G156" s="5">
        <v>134897.21</v>
      </c>
      <c r="I156" s="9">
        <f t="shared" si="48"/>
        <v>-144098.37</v>
      </c>
      <c r="K156" s="21">
        <f t="shared" si="49"/>
        <v>-1.0682086753313875</v>
      </c>
      <c r="M156" s="9">
        <v>7003.47</v>
      </c>
      <c r="O156" s="9">
        <v>411194.55</v>
      </c>
      <c r="Q156" s="9">
        <f t="shared" si="50"/>
        <v>-404191.08</v>
      </c>
      <c r="S156" s="21">
        <f t="shared" si="51"/>
        <v>-0.9829679892401298</v>
      </c>
      <c r="U156" s="9">
        <v>7003.47</v>
      </c>
      <c r="W156" s="9">
        <v>411194.55</v>
      </c>
      <c r="Y156" s="9">
        <f t="shared" si="52"/>
        <v>-404191.08</v>
      </c>
      <c r="AA156" s="21">
        <f t="shared" si="53"/>
        <v>-0.9829679892401298</v>
      </c>
      <c r="AC156" s="9">
        <v>1841995.27</v>
      </c>
      <c r="AE156" s="9">
        <v>1704351.4400000002</v>
      </c>
      <c r="AG156" s="9">
        <f t="shared" si="54"/>
        <v>137643.82999999984</v>
      </c>
      <c r="AI156" s="21">
        <f t="shared" si="55"/>
        <v>0.08076023921451307</v>
      </c>
    </row>
    <row r="157" spans="1:35" ht="12.75" outlineLevel="1">
      <c r="A157" s="1" t="s">
        <v>371</v>
      </c>
      <c r="B157" s="16" t="s">
        <v>372</v>
      </c>
      <c r="C157" s="1" t="s">
        <v>1152</v>
      </c>
      <c r="E157" s="5">
        <v>-3118.55</v>
      </c>
      <c r="G157" s="5">
        <v>0</v>
      </c>
      <c r="I157" s="9">
        <f t="shared" si="48"/>
        <v>-3118.55</v>
      </c>
      <c r="K157" s="21" t="str">
        <f t="shared" si="49"/>
        <v>N.M.</v>
      </c>
      <c r="M157" s="9">
        <v>333.54</v>
      </c>
      <c r="O157" s="9">
        <v>0</v>
      </c>
      <c r="Q157" s="9">
        <f t="shared" si="50"/>
        <v>333.54</v>
      </c>
      <c r="S157" s="21" t="str">
        <f t="shared" si="51"/>
        <v>N.M.</v>
      </c>
      <c r="U157" s="9">
        <v>333.54</v>
      </c>
      <c r="W157" s="9">
        <v>0</v>
      </c>
      <c r="Y157" s="9">
        <f t="shared" si="52"/>
        <v>333.54</v>
      </c>
      <c r="AA157" s="21" t="str">
        <f t="shared" si="53"/>
        <v>N.M.</v>
      </c>
      <c r="AC157" s="9">
        <v>503.40000000000003</v>
      </c>
      <c r="AE157" s="9">
        <v>0</v>
      </c>
      <c r="AG157" s="9">
        <f t="shared" si="54"/>
        <v>503.40000000000003</v>
      </c>
      <c r="AI157" s="21" t="str">
        <f t="shared" si="55"/>
        <v>N.M.</v>
      </c>
    </row>
    <row r="158" spans="1:35" ht="12.75" outlineLevel="1">
      <c r="A158" s="1" t="s">
        <v>373</v>
      </c>
      <c r="B158" s="16" t="s">
        <v>374</v>
      </c>
      <c r="C158" s="1" t="s">
        <v>1153</v>
      </c>
      <c r="E158" s="5">
        <v>0</v>
      </c>
      <c r="G158" s="5">
        <v>0</v>
      </c>
      <c r="I158" s="9">
        <f t="shared" si="48"/>
        <v>0</v>
      </c>
      <c r="K158" s="21">
        <f t="shared" si="49"/>
        <v>0</v>
      </c>
      <c r="M158" s="9">
        <v>0</v>
      </c>
      <c r="O158" s="9">
        <v>0</v>
      </c>
      <c r="Q158" s="9">
        <f t="shared" si="50"/>
        <v>0</v>
      </c>
      <c r="S158" s="21">
        <f t="shared" si="51"/>
        <v>0</v>
      </c>
      <c r="U158" s="9">
        <v>0</v>
      </c>
      <c r="W158" s="9">
        <v>0</v>
      </c>
      <c r="Y158" s="9">
        <f t="shared" si="52"/>
        <v>0</v>
      </c>
      <c r="AA158" s="21">
        <f t="shared" si="53"/>
        <v>0</v>
      </c>
      <c r="AC158" s="9">
        <v>1894984.96</v>
      </c>
      <c r="AE158" s="9">
        <v>0</v>
      </c>
      <c r="AG158" s="9">
        <f t="shared" si="54"/>
        <v>1894984.96</v>
      </c>
      <c r="AI158" s="21" t="str">
        <f t="shared" si="55"/>
        <v>N.M.</v>
      </c>
    </row>
    <row r="159" spans="1:35" ht="12.75" outlineLevel="1">
      <c r="A159" s="1" t="s">
        <v>375</v>
      </c>
      <c r="B159" s="16" t="s">
        <v>376</v>
      </c>
      <c r="C159" s="1" t="s">
        <v>1154</v>
      </c>
      <c r="E159" s="5">
        <v>1002674.75</v>
      </c>
      <c r="G159" s="5">
        <v>0</v>
      </c>
      <c r="I159" s="9">
        <f t="shared" si="48"/>
        <v>1002674.75</v>
      </c>
      <c r="K159" s="21" t="str">
        <f t="shared" si="49"/>
        <v>N.M.</v>
      </c>
      <c r="M159" s="9">
        <v>1432808.24</v>
      </c>
      <c r="O159" s="9">
        <v>0</v>
      </c>
      <c r="Q159" s="9">
        <f t="shared" si="50"/>
        <v>1432808.24</v>
      </c>
      <c r="S159" s="21" t="str">
        <f t="shared" si="51"/>
        <v>N.M.</v>
      </c>
      <c r="U159" s="9">
        <v>1432808.24</v>
      </c>
      <c r="W159" s="9">
        <v>0</v>
      </c>
      <c r="Y159" s="9">
        <f t="shared" si="52"/>
        <v>1432808.24</v>
      </c>
      <c r="AA159" s="21" t="str">
        <f t="shared" si="53"/>
        <v>N.M.</v>
      </c>
      <c r="AC159" s="9">
        <v>1432808.24</v>
      </c>
      <c r="AE159" s="9">
        <v>0</v>
      </c>
      <c r="AG159" s="9">
        <f t="shared" si="54"/>
        <v>1432808.24</v>
      </c>
      <c r="AI159" s="21" t="str">
        <f t="shared" si="55"/>
        <v>N.M.</v>
      </c>
    </row>
    <row r="160" spans="1:35" ht="12.75" outlineLevel="1">
      <c r="A160" s="1" t="s">
        <v>377</v>
      </c>
      <c r="B160" s="16" t="s">
        <v>378</v>
      </c>
      <c r="C160" s="1" t="s">
        <v>1155</v>
      </c>
      <c r="E160" s="5">
        <v>-107540.36</v>
      </c>
      <c r="G160" s="5">
        <v>0</v>
      </c>
      <c r="I160" s="9">
        <f t="shared" si="48"/>
        <v>-107540.36</v>
      </c>
      <c r="K160" s="21" t="str">
        <f t="shared" si="49"/>
        <v>N.M.</v>
      </c>
      <c r="M160" s="9">
        <v>0</v>
      </c>
      <c r="O160" s="9">
        <v>0</v>
      </c>
      <c r="Q160" s="9">
        <f t="shared" si="50"/>
        <v>0</v>
      </c>
      <c r="S160" s="21">
        <f t="shared" si="51"/>
        <v>0</v>
      </c>
      <c r="U160" s="9">
        <v>0</v>
      </c>
      <c r="W160" s="9">
        <v>0</v>
      </c>
      <c r="Y160" s="9">
        <f t="shared" si="52"/>
        <v>0</v>
      </c>
      <c r="AA160" s="21">
        <f t="shared" si="53"/>
        <v>0</v>
      </c>
      <c r="AC160" s="9">
        <v>0</v>
      </c>
      <c r="AE160" s="9">
        <v>0</v>
      </c>
      <c r="AG160" s="9">
        <f t="shared" si="54"/>
        <v>0</v>
      </c>
      <c r="AI160" s="21">
        <f t="shared" si="55"/>
        <v>0</v>
      </c>
    </row>
    <row r="161" spans="1:35" ht="12.75" outlineLevel="1">
      <c r="A161" s="1" t="s">
        <v>379</v>
      </c>
      <c r="B161" s="16" t="s">
        <v>380</v>
      </c>
      <c r="C161" s="1" t="s">
        <v>1156</v>
      </c>
      <c r="E161" s="5">
        <v>-335696.91000000003</v>
      </c>
      <c r="G161" s="5">
        <v>0</v>
      </c>
      <c r="I161" s="9">
        <f t="shared" si="48"/>
        <v>-335696.91000000003</v>
      </c>
      <c r="K161" s="21" t="str">
        <f t="shared" si="49"/>
        <v>N.M.</v>
      </c>
      <c r="M161" s="9">
        <v>0</v>
      </c>
      <c r="O161" s="9">
        <v>0</v>
      </c>
      <c r="Q161" s="9">
        <f t="shared" si="50"/>
        <v>0</v>
      </c>
      <c r="S161" s="21">
        <f t="shared" si="51"/>
        <v>0</v>
      </c>
      <c r="U161" s="9">
        <v>0</v>
      </c>
      <c r="W161" s="9">
        <v>0</v>
      </c>
      <c r="Y161" s="9">
        <f t="shared" si="52"/>
        <v>0</v>
      </c>
      <c r="AA161" s="21">
        <f t="shared" si="53"/>
        <v>0</v>
      </c>
      <c r="AC161" s="9">
        <v>0</v>
      </c>
      <c r="AE161" s="9">
        <v>0</v>
      </c>
      <c r="AG161" s="9">
        <f t="shared" si="54"/>
        <v>0</v>
      </c>
      <c r="AI161" s="21">
        <f t="shared" si="55"/>
        <v>0</v>
      </c>
    </row>
    <row r="162" spans="1:35" ht="12.75" outlineLevel="1">
      <c r="A162" s="1" t="s">
        <v>381</v>
      </c>
      <c r="B162" s="16" t="s">
        <v>382</v>
      </c>
      <c r="C162" s="1" t="s">
        <v>1157</v>
      </c>
      <c r="E162" s="5">
        <v>-16320.07</v>
      </c>
      <c r="G162" s="5">
        <v>0</v>
      </c>
      <c r="I162" s="9">
        <f t="shared" si="48"/>
        <v>-16320.07</v>
      </c>
      <c r="K162" s="21" t="str">
        <f t="shared" si="49"/>
        <v>N.M.</v>
      </c>
      <c r="M162" s="9">
        <v>0</v>
      </c>
      <c r="O162" s="9">
        <v>0</v>
      </c>
      <c r="Q162" s="9">
        <f t="shared" si="50"/>
        <v>0</v>
      </c>
      <c r="S162" s="21">
        <f t="shared" si="51"/>
        <v>0</v>
      </c>
      <c r="U162" s="9">
        <v>0</v>
      </c>
      <c r="W162" s="9">
        <v>0</v>
      </c>
      <c r="Y162" s="9">
        <f t="shared" si="52"/>
        <v>0</v>
      </c>
      <c r="AA162" s="21">
        <f t="shared" si="53"/>
        <v>0</v>
      </c>
      <c r="AC162" s="9">
        <v>0</v>
      </c>
      <c r="AE162" s="9">
        <v>0</v>
      </c>
      <c r="AG162" s="9">
        <f t="shared" si="54"/>
        <v>0</v>
      </c>
      <c r="AI162" s="21">
        <f t="shared" si="55"/>
        <v>0</v>
      </c>
    </row>
    <row r="163" spans="1:35" ht="12.75" outlineLevel="1">
      <c r="A163" s="1" t="s">
        <v>383</v>
      </c>
      <c r="B163" s="16" t="s">
        <v>384</v>
      </c>
      <c r="C163" s="1" t="s">
        <v>1158</v>
      </c>
      <c r="E163" s="5">
        <v>-813743.8</v>
      </c>
      <c r="G163" s="5">
        <v>0</v>
      </c>
      <c r="I163" s="9">
        <f t="shared" si="48"/>
        <v>-813743.8</v>
      </c>
      <c r="K163" s="21" t="str">
        <f t="shared" si="49"/>
        <v>N.M.</v>
      </c>
      <c r="M163" s="9">
        <v>0</v>
      </c>
      <c r="O163" s="9">
        <v>0</v>
      </c>
      <c r="Q163" s="9">
        <f t="shared" si="50"/>
        <v>0</v>
      </c>
      <c r="S163" s="21">
        <f t="shared" si="51"/>
        <v>0</v>
      </c>
      <c r="U163" s="9">
        <v>0</v>
      </c>
      <c r="W163" s="9">
        <v>0</v>
      </c>
      <c r="Y163" s="9">
        <f t="shared" si="52"/>
        <v>0</v>
      </c>
      <c r="AA163" s="21">
        <f t="shared" si="53"/>
        <v>0</v>
      </c>
      <c r="AC163" s="9">
        <v>0</v>
      </c>
      <c r="AE163" s="9">
        <v>0</v>
      </c>
      <c r="AG163" s="9">
        <f t="shared" si="54"/>
        <v>0</v>
      </c>
      <c r="AI163" s="21">
        <f t="shared" si="55"/>
        <v>0</v>
      </c>
    </row>
    <row r="164" spans="1:35" ht="12.75" outlineLevel="1">
      <c r="A164" s="1" t="s">
        <v>385</v>
      </c>
      <c r="B164" s="16" t="s">
        <v>386</v>
      </c>
      <c r="C164" s="1" t="s">
        <v>1159</v>
      </c>
      <c r="E164" s="5">
        <v>967840.71</v>
      </c>
      <c r="G164" s="5">
        <v>0</v>
      </c>
      <c r="I164" s="9">
        <f t="shared" si="48"/>
        <v>967840.71</v>
      </c>
      <c r="K164" s="21" t="str">
        <f t="shared" si="49"/>
        <v>N.M.</v>
      </c>
      <c r="M164" s="9">
        <v>4617611.45</v>
      </c>
      <c r="O164" s="9">
        <v>0</v>
      </c>
      <c r="Q164" s="9">
        <f t="shared" si="50"/>
        <v>4617611.45</v>
      </c>
      <c r="S164" s="21" t="str">
        <f t="shared" si="51"/>
        <v>N.M.</v>
      </c>
      <c r="U164" s="9">
        <v>4617611.45</v>
      </c>
      <c r="W164" s="9">
        <v>0</v>
      </c>
      <c r="Y164" s="9">
        <f t="shared" si="52"/>
        <v>4617611.45</v>
      </c>
      <c r="AA164" s="21" t="str">
        <f t="shared" si="53"/>
        <v>N.M.</v>
      </c>
      <c r="AC164" s="9">
        <v>4617611.45</v>
      </c>
      <c r="AE164" s="9">
        <v>0</v>
      </c>
      <c r="AG164" s="9">
        <f t="shared" si="54"/>
        <v>4617611.45</v>
      </c>
      <c r="AI164" s="21" t="str">
        <f t="shared" si="55"/>
        <v>N.M.</v>
      </c>
    </row>
    <row r="165" spans="1:35" ht="12.75" outlineLevel="1">
      <c r="A165" s="1" t="s">
        <v>387</v>
      </c>
      <c r="B165" s="16" t="s">
        <v>388</v>
      </c>
      <c r="C165" s="1" t="s">
        <v>1160</v>
      </c>
      <c r="E165" s="5">
        <v>130327.93000000001</v>
      </c>
      <c r="G165" s="5">
        <v>0</v>
      </c>
      <c r="I165" s="9">
        <f t="shared" si="48"/>
        <v>130327.93000000001</v>
      </c>
      <c r="K165" s="21" t="str">
        <f t="shared" si="49"/>
        <v>N.M.</v>
      </c>
      <c r="M165" s="9">
        <v>588068.11</v>
      </c>
      <c r="O165" s="9">
        <v>0</v>
      </c>
      <c r="Q165" s="9">
        <f t="shared" si="50"/>
        <v>588068.11</v>
      </c>
      <c r="S165" s="21" t="str">
        <f t="shared" si="51"/>
        <v>N.M.</v>
      </c>
      <c r="U165" s="9">
        <v>588068.11</v>
      </c>
      <c r="W165" s="9">
        <v>0</v>
      </c>
      <c r="Y165" s="9">
        <f t="shared" si="52"/>
        <v>588068.11</v>
      </c>
      <c r="AA165" s="21" t="str">
        <f t="shared" si="53"/>
        <v>N.M.</v>
      </c>
      <c r="AC165" s="9">
        <v>588068.11</v>
      </c>
      <c r="AE165" s="9">
        <v>0</v>
      </c>
      <c r="AG165" s="9">
        <f t="shared" si="54"/>
        <v>588068.11</v>
      </c>
      <c r="AI165" s="21" t="str">
        <f t="shared" si="55"/>
        <v>N.M.</v>
      </c>
    </row>
    <row r="166" spans="1:35" ht="12.75" outlineLevel="1">
      <c r="A166" s="1" t="s">
        <v>389</v>
      </c>
      <c r="B166" s="16" t="s">
        <v>390</v>
      </c>
      <c r="C166" s="1" t="s">
        <v>1161</v>
      </c>
      <c r="E166" s="5">
        <v>3793</v>
      </c>
      <c r="G166" s="5">
        <v>0</v>
      </c>
      <c r="I166" s="9">
        <f t="shared" si="48"/>
        <v>3793</v>
      </c>
      <c r="K166" s="21" t="str">
        <f t="shared" si="49"/>
        <v>N.M.</v>
      </c>
      <c r="M166" s="9">
        <v>57106</v>
      </c>
      <c r="O166" s="9">
        <v>0</v>
      </c>
      <c r="Q166" s="9">
        <f t="shared" si="50"/>
        <v>57106</v>
      </c>
      <c r="S166" s="21" t="str">
        <f t="shared" si="51"/>
        <v>N.M.</v>
      </c>
      <c r="U166" s="9">
        <v>57106</v>
      </c>
      <c r="W166" s="9">
        <v>0</v>
      </c>
      <c r="Y166" s="9">
        <f t="shared" si="52"/>
        <v>57106</v>
      </c>
      <c r="AA166" s="21" t="str">
        <f t="shared" si="53"/>
        <v>N.M.</v>
      </c>
      <c r="AC166" s="9">
        <v>57106</v>
      </c>
      <c r="AE166" s="9">
        <v>0</v>
      </c>
      <c r="AG166" s="9">
        <f t="shared" si="54"/>
        <v>57106</v>
      </c>
      <c r="AI166" s="21" t="str">
        <f t="shared" si="55"/>
        <v>N.M.</v>
      </c>
    </row>
    <row r="167" spans="1:35" ht="12.75" outlineLevel="1">
      <c r="A167" s="1" t="s">
        <v>391</v>
      </c>
      <c r="B167" s="16" t="s">
        <v>392</v>
      </c>
      <c r="C167" s="1" t="s">
        <v>1162</v>
      </c>
      <c r="E167" s="5">
        <v>1763256</v>
      </c>
      <c r="G167" s="5">
        <v>0</v>
      </c>
      <c r="I167" s="9">
        <f t="shared" si="48"/>
        <v>1763256</v>
      </c>
      <c r="K167" s="21" t="str">
        <f t="shared" si="49"/>
        <v>N.M.</v>
      </c>
      <c r="M167" s="9">
        <v>6135596</v>
      </c>
      <c r="O167" s="9">
        <v>0</v>
      </c>
      <c r="Q167" s="9">
        <f t="shared" si="50"/>
        <v>6135596</v>
      </c>
      <c r="S167" s="21" t="str">
        <f t="shared" si="51"/>
        <v>N.M.</v>
      </c>
      <c r="U167" s="9">
        <v>6135596</v>
      </c>
      <c r="W167" s="9">
        <v>0</v>
      </c>
      <c r="Y167" s="9">
        <f t="shared" si="52"/>
        <v>6135596</v>
      </c>
      <c r="AA167" s="21" t="str">
        <f t="shared" si="53"/>
        <v>N.M.</v>
      </c>
      <c r="AC167" s="9">
        <v>6135596</v>
      </c>
      <c r="AE167" s="9">
        <v>0</v>
      </c>
      <c r="AG167" s="9">
        <f t="shared" si="54"/>
        <v>6135596</v>
      </c>
      <c r="AI167" s="21" t="str">
        <f t="shared" si="55"/>
        <v>N.M.</v>
      </c>
    </row>
    <row r="168" spans="1:68" s="90" customFormat="1" ht="12.75">
      <c r="A168" s="90" t="s">
        <v>92</v>
      </c>
      <c r="B168" s="91"/>
      <c r="C168" s="77" t="s">
        <v>1163</v>
      </c>
      <c r="D168" s="105"/>
      <c r="E168" s="105">
        <v>6479530.779999998</v>
      </c>
      <c r="F168" s="105"/>
      <c r="G168" s="105">
        <v>3725433.49</v>
      </c>
      <c r="H168" s="105"/>
      <c r="I168" s="9">
        <f aca="true" t="shared" si="56" ref="I168:I174">+E168-G168</f>
        <v>2754097.289999998</v>
      </c>
      <c r="J168" s="37" t="str">
        <f>IF((+E168-G168)=(I168),"  ",$AO$528)</f>
        <v>  </v>
      </c>
      <c r="K168" s="38">
        <f aca="true" t="shared" si="57" ref="K168:K174">IF(G168&lt;0,IF(I168=0,0,IF(OR(G168=0,E168=0),"N.M.",IF(ABS(I168/G168)&gt;=10,"N.M.",I168/(-G168)))),IF(I168=0,0,IF(OR(G168=0,E168=0),"N.M.",IF(ABS(I168/G168)&gt;=10,"N.M.",I168/G168))))</f>
        <v>0.7392689461220251</v>
      </c>
      <c r="L168" s="39"/>
      <c r="M168" s="5">
        <v>21883355.349999998</v>
      </c>
      <c r="N168" s="9"/>
      <c r="O168" s="5">
        <v>11167334.709999999</v>
      </c>
      <c r="P168" s="9"/>
      <c r="Q168" s="9">
        <f aca="true" t="shared" si="58" ref="Q168:Q174">(+M168-O168)</f>
        <v>10716020.639999999</v>
      </c>
      <c r="R168" s="37" t="str">
        <f>IF((+M168-O168)=(Q168),"  ",$AO$528)</f>
        <v>  </v>
      </c>
      <c r="S168" s="38">
        <f aca="true" t="shared" si="59" ref="S168:S174">IF(O168&lt;0,IF(Q168=0,0,IF(OR(O168=0,M168=0),"N.M.",IF(ABS(Q168/O168)&gt;=10,"N.M.",Q168/(-O168)))),IF(Q168=0,0,IF(OR(O168=0,M168=0),"N.M.",IF(ABS(Q168/O168)&gt;=10,"N.M.",Q168/O168))))</f>
        <v>0.9595862323714661</v>
      </c>
      <c r="T168" s="39"/>
      <c r="U168" s="9">
        <v>21883355.349999998</v>
      </c>
      <c r="V168" s="9"/>
      <c r="W168" s="9">
        <v>11167334.709999999</v>
      </c>
      <c r="X168" s="9"/>
      <c r="Y168" s="9">
        <f aca="true" t="shared" si="60" ref="Y168:Y174">(+U168-W168)</f>
        <v>10716020.639999999</v>
      </c>
      <c r="Z168" s="37" t="str">
        <f>IF((+U168-W168)=(Y168),"  ",$AO$528)</f>
        <v>  </v>
      </c>
      <c r="AA168" s="38">
        <f aca="true" t="shared" si="61" ref="AA168:AA174">IF(W168&lt;0,IF(Y168=0,0,IF(OR(W168=0,U168=0),"N.M.",IF(ABS(Y168/W168)&gt;=10,"N.M.",Y168/(-W168)))),IF(Y168=0,0,IF(OR(W168=0,U168=0),"N.M.",IF(ABS(Y168/W168)&gt;=10,"N.M.",Y168/W168))))</f>
        <v>0.9595862323714661</v>
      </c>
      <c r="AB168" s="39"/>
      <c r="AC168" s="9">
        <v>63524299.48999999</v>
      </c>
      <c r="AD168" s="9"/>
      <c r="AE168" s="9">
        <v>45611037.81999999</v>
      </c>
      <c r="AF168" s="9"/>
      <c r="AG168" s="9">
        <f aca="true" t="shared" si="62" ref="AG168:AG174">(+AC168-AE168)</f>
        <v>17913261.669999994</v>
      </c>
      <c r="AH168" s="37" t="str">
        <f>IF((+AC168-AE168)=(AG168),"  ",$AO$528)</f>
        <v>  </v>
      </c>
      <c r="AI168" s="38">
        <f aca="true" t="shared" si="63" ref="AI168:AI174">IF(AE168&lt;0,IF(AG168=0,0,IF(OR(AE168=0,AC168=0),"N.M.",IF(ABS(AG168/AE168)&gt;=10,"N.M.",AG168/(-AE168)))),IF(AG168=0,0,IF(OR(AE168=0,AC168=0),"N.M.",IF(ABS(AG168/AE168)&gt;=10,"N.M.",AG168/AE168))))</f>
        <v>0.3927396201922247</v>
      </c>
      <c r="AJ168" s="105"/>
      <c r="AK168" s="105"/>
      <c r="AL168" s="105"/>
      <c r="AM168" s="105"/>
      <c r="AN168" s="105"/>
      <c r="AO168" s="105"/>
      <c r="AP168" s="106"/>
      <c r="AQ168" s="107"/>
      <c r="AR168" s="108"/>
      <c r="AS168" s="105"/>
      <c r="AT168" s="105"/>
      <c r="AU168" s="105"/>
      <c r="AV168" s="105"/>
      <c r="AW168" s="105"/>
      <c r="AX168" s="106"/>
      <c r="AY168" s="107"/>
      <c r="AZ168" s="108"/>
      <c r="BA168" s="105"/>
      <c r="BB168" s="105"/>
      <c r="BC168" s="105"/>
      <c r="BD168" s="106"/>
      <c r="BE168" s="107"/>
      <c r="BF168" s="108"/>
      <c r="BG168" s="105"/>
      <c r="BH168" s="109"/>
      <c r="BI168" s="105"/>
      <c r="BJ168" s="109"/>
      <c r="BK168" s="105"/>
      <c r="BL168" s="109"/>
      <c r="BM168" s="105"/>
      <c r="BN168" s="97"/>
      <c r="BO168" s="97"/>
      <c r="BP168" s="97"/>
    </row>
    <row r="169" spans="1:35" ht="12.75" outlineLevel="1">
      <c r="A169" s="1" t="s">
        <v>393</v>
      </c>
      <c r="B169" s="16" t="s">
        <v>394</v>
      </c>
      <c r="C169" s="1" t="s">
        <v>1164</v>
      </c>
      <c r="E169" s="5">
        <v>0</v>
      </c>
      <c r="G169" s="5">
        <v>24368.41</v>
      </c>
      <c r="I169" s="9">
        <f t="shared" si="56"/>
        <v>-24368.41</v>
      </c>
      <c r="K169" s="21" t="str">
        <f t="shared" si="57"/>
        <v>N.M.</v>
      </c>
      <c r="M169" s="9">
        <v>332.08</v>
      </c>
      <c r="O169" s="9">
        <v>125306.23</v>
      </c>
      <c r="Q169" s="9">
        <f t="shared" si="58"/>
        <v>-124974.15</v>
      </c>
      <c r="S169" s="21">
        <f t="shared" si="59"/>
        <v>-0.9973498524375045</v>
      </c>
      <c r="U169" s="9">
        <v>332.08</v>
      </c>
      <c r="W169" s="9">
        <v>125306.23</v>
      </c>
      <c r="Y169" s="9">
        <f t="shared" si="60"/>
        <v>-124974.15</v>
      </c>
      <c r="AA169" s="21">
        <f t="shared" si="61"/>
        <v>-0.9973498524375045</v>
      </c>
      <c r="AC169" s="9">
        <v>329226.64</v>
      </c>
      <c r="AE169" s="9">
        <v>427692.06</v>
      </c>
      <c r="AG169" s="9">
        <f t="shared" si="62"/>
        <v>-98465.41999999998</v>
      </c>
      <c r="AI169" s="21">
        <f t="shared" si="63"/>
        <v>-0.23022503620946339</v>
      </c>
    </row>
    <row r="170" spans="1:35" ht="12.75" outlineLevel="1">
      <c r="A170" s="1" t="s">
        <v>395</v>
      </c>
      <c r="B170" s="16" t="s">
        <v>396</v>
      </c>
      <c r="C170" s="1" t="s">
        <v>1165</v>
      </c>
      <c r="E170" s="5">
        <v>4271128</v>
      </c>
      <c r="G170" s="5">
        <v>3728979</v>
      </c>
      <c r="I170" s="9">
        <f t="shared" si="56"/>
        <v>542149</v>
      </c>
      <c r="K170" s="21">
        <f t="shared" si="57"/>
        <v>0.14538805394184307</v>
      </c>
      <c r="M170" s="9">
        <v>13919203</v>
      </c>
      <c r="O170" s="9">
        <v>11396544</v>
      </c>
      <c r="Q170" s="9">
        <f t="shared" si="58"/>
        <v>2522659</v>
      </c>
      <c r="S170" s="21">
        <f t="shared" si="59"/>
        <v>0.22135298209702872</v>
      </c>
      <c r="U170" s="9">
        <v>13919203</v>
      </c>
      <c r="W170" s="9">
        <v>11396544</v>
      </c>
      <c r="Y170" s="9">
        <f t="shared" si="60"/>
        <v>2522659</v>
      </c>
      <c r="AA170" s="21">
        <f t="shared" si="61"/>
        <v>0.22135298209702872</v>
      </c>
      <c r="AC170" s="9">
        <v>53571034</v>
      </c>
      <c r="AE170" s="9">
        <v>41742576</v>
      </c>
      <c r="AG170" s="9">
        <f t="shared" si="62"/>
        <v>11828458</v>
      </c>
      <c r="AI170" s="21">
        <f t="shared" si="63"/>
        <v>0.28336674765831416</v>
      </c>
    </row>
    <row r="171" spans="1:35" ht="12.75" outlineLevel="1">
      <c r="A171" s="1" t="s">
        <v>397</v>
      </c>
      <c r="B171" s="16" t="s">
        <v>398</v>
      </c>
      <c r="C171" s="1" t="s">
        <v>1166</v>
      </c>
      <c r="E171" s="5">
        <v>39930</v>
      </c>
      <c r="G171" s="5">
        <v>4185695</v>
      </c>
      <c r="I171" s="9">
        <f t="shared" si="56"/>
        <v>-4145765</v>
      </c>
      <c r="K171" s="21">
        <f t="shared" si="57"/>
        <v>-0.9904603656023672</v>
      </c>
      <c r="M171" s="9">
        <v>929761</v>
      </c>
      <c r="O171" s="9">
        <v>17185664</v>
      </c>
      <c r="Q171" s="9">
        <f t="shared" si="58"/>
        <v>-16255903</v>
      </c>
      <c r="S171" s="21">
        <f t="shared" si="59"/>
        <v>-0.9458990353820487</v>
      </c>
      <c r="U171" s="9">
        <v>929761</v>
      </c>
      <c r="W171" s="9">
        <v>17185664</v>
      </c>
      <c r="Y171" s="9">
        <f t="shared" si="60"/>
        <v>-16255903</v>
      </c>
      <c r="AA171" s="21">
        <f t="shared" si="61"/>
        <v>-0.9458990353820487</v>
      </c>
      <c r="AC171" s="9">
        <v>60364319</v>
      </c>
      <c r="AE171" s="9">
        <v>63757987.06</v>
      </c>
      <c r="AG171" s="9">
        <f t="shared" si="62"/>
        <v>-3393668.0600000024</v>
      </c>
      <c r="AI171" s="21">
        <f t="shared" si="63"/>
        <v>-0.05322734007907687</v>
      </c>
    </row>
    <row r="172" spans="1:35" ht="12.75" outlineLevel="1">
      <c r="A172" s="1" t="s">
        <v>399</v>
      </c>
      <c r="B172" s="16" t="s">
        <v>400</v>
      </c>
      <c r="C172" s="1" t="s">
        <v>1167</v>
      </c>
      <c r="E172" s="5">
        <v>3190708.28</v>
      </c>
      <c r="G172" s="5">
        <v>3504944</v>
      </c>
      <c r="I172" s="9">
        <f t="shared" si="56"/>
        <v>-314235.7200000002</v>
      </c>
      <c r="K172" s="21">
        <f t="shared" si="57"/>
        <v>-0.08965499020811751</v>
      </c>
      <c r="M172" s="9">
        <v>10334999</v>
      </c>
      <c r="O172" s="9">
        <v>10342774</v>
      </c>
      <c r="Q172" s="9">
        <f t="shared" si="58"/>
        <v>-7775</v>
      </c>
      <c r="S172" s="21">
        <f t="shared" si="59"/>
        <v>-0.0007517325622700447</v>
      </c>
      <c r="U172" s="9">
        <v>10334999</v>
      </c>
      <c r="W172" s="9">
        <v>10342774</v>
      </c>
      <c r="Y172" s="9">
        <f t="shared" si="60"/>
        <v>-7775</v>
      </c>
      <c r="AA172" s="21">
        <f t="shared" si="61"/>
        <v>-0.0007517325622700447</v>
      </c>
      <c r="AC172" s="9">
        <v>40154636</v>
      </c>
      <c r="AE172" s="9">
        <v>42586706</v>
      </c>
      <c r="AG172" s="9">
        <f t="shared" si="62"/>
        <v>-2432070</v>
      </c>
      <c r="AI172" s="21">
        <f t="shared" si="63"/>
        <v>-0.05710866672806298</v>
      </c>
    </row>
    <row r="173" spans="1:35" ht="12.75" outlineLevel="1">
      <c r="A173" s="1" t="s">
        <v>401</v>
      </c>
      <c r="B173" s="16" t="s">
        <v>402</v>
      </c>
      <c r="C173" s="1" t="s">
        <v>1168</v>
      </c>
      <c r="E173" s="5">
        <v>5100693.94</v>
      </c>
      <c r="G173" s="5">
        <v>4315470</v>
      </c>
      <c r="I173" s="9">
        <f t="shared" si="56"/>
        <v>785223.9400000004</v>
      </c>
      <c r="K173" s="21">
        <f t="shared" si="57"/>
        <v>0.18195560159148375</v>
      </c>
      <c r="M173" s="9">
        <v>16809235.79</v>
      </c>
      <c r="O173" s="9">
        <v>15139534</v>
      </c>
      <c r="Q173" s="9">
        <f t="shared" si="58"/>
        <v>1669701.789999999</v>
      </c>
      <c r="S173" s="21">
        <f t="shared" si="59"/>
        <v>0.11028752866501698</v>
      </c>
      <c r="U173" s="9">
        <v>16809235.79</v>
      </c>
      <c r="W173" s="9">
        <v>15139534</v>
      </c>
      <c r="Y173" s="9">
        <f t="shared" si="60"/>
        <v>1669701.789999999</v>
      </c>
      <c r="AA173" s="21">
        <f t="shared" si="61"/>
        <v>0.11028752866501698</v>
      </c>
      <c r="AC173" s="9">
        <v>67763726.78999999</v>
      </c>
      <c r="AE173" s="9">
        <v>47816290</v>
      </c>
      <c r="AG173" s="9">
        <f t="shared" si="62"/>
        <v>19947436.78999999</v>
      </c>
      <c r="AI173" s="21">
        <f t="shared" si="63"/>
        <v>0.41716822425997485</v>
      </c>
    </row>
    <row r="174" spans="1:68" s="90" customFormat="1" ht="12.75">
      <c r="A174" s="90" t="s">
        <v>93</v>
      </c>
      <c r="B174" s="91"/>
      <c r="C174" s="77" t="s">
        <v>1169</v>
      </c>
      <c r="D174" s="105"/>
      <c r="E174" s="105">
        <v>12602460.219999999</v>
      </c>
      <c r="F174" s="105"/>
      <c r="G174" s="105">
        <v>15759456.41</v>
      </c>
      <c r="H174" s="105"/>
      <c r="I174" s="9">
        <f t="shared" si="56"/>
        <v>-3156996.1900000013</v>
      </c>
      <c r="J174" s="37" t="str">
        <f>IF((+E174-G174)=(I174),"  ",$AO$528)</f>
        <v>  </v>
      </c>
      <c r="K174" s="38">
        <f t="shared" si="57"/>
        <v>-0.2003239266550312</v>
      </c>
      <c r="L174" s="39"/>
      <c r="M174" s="5">
        <v>41993530.87</v>
      </c>
      <c r="N174" s="9"/>
      <c r="O174" s="5">
        <v>54189822.230000004</v>
      </c>
      <c r="P174" s="9"/>
      <c r="Q174" s="9">
        <f t="shared" si="58"/>
        <v>-12196291.360000007</v>
      </c>
      <c r="R174" s="37" t="str">
        <f>IF((+M174-O174)=(Q174),"  ",$AO$528)</f>
        <v>  </v>
      </c>
      <c r="S174" s="38">
        <f t="shared" si="59"/>
        <v>-0.22506608913081141</v>
      </c>
      <c r="T174" s="39"/>
      <c r="U174" s="9">
        <v>41993530.87</v>
      </c>
      <c r="V174" s="9"/>
      <c r="W174" s="9">
        <v>54189822.230000004</v>
      </c>
      <c r="X174" s="9"/>
      <c r="Y174" s="9">
        <f t="shared" si="60"/>
        <v>-12196291.360000007</v>
      </c>
      <c r="Z174" s="37" t="str">
        <f>IF((+U174-W174)=(Y174),"  ",$AO$528)</f>
        <v>  </v>
      </c>
      <c r="AA174" s="38">
        <f t="shared" si="61"/>
        <v>-0.22506608913081141</v>
      </c>
      <c r="AB174" s="39"/>
      <c r="AC174" s="9">
        <v>222182942.43</v>
      </c>
      <c r="AD174" s="9"/>
      <c r="AE174" s="9">
        <v>196331251.11999997</v>
      </c>
      <c r="AF174" s="9"/>
      <c r="AG174" s="9">
        <f t="shared" si="62"/>
        <v>25851691.310000032</v>
      </c>
      <c r="AH174" s="37" t="str">
        <f>IF((+AC174-AE174)=(AG174),"  ",$AO$528)</f>
        <v>  </v>
      </c>
      <c r="AI174" s="38">
        <f t="shared" si="63"/>
        <v>0.13167384796116424</v>
      </c>
      <c r="AJ174" s="105"/>
      <c r="AK174" s="105"/>
      <c r="AL174" s="105"/>
      <c r="AM174" s="105"/>
      <c r="AN174" s="105"/>
      <c r="AO174" s="105"/>
      <c r="AP174" s="106"/>
      <c r="AQ174" s="107"/>
      <c r="AR174" s="108"/>
      <c r="AS174" s="105"/>
      <c r="AT174" s="105"/>
      <c r="AU174" s="105"/>
      <c r="AV174" s="105"/>
      <c r="AW174" s="105"/>
      <c r="AX174" s="106"/>
      <c r="AY174" s="107"/>
      <c r="AZ174" s="108"/>
      <c r="BA174" s="105"/>
      <c r="BB174" s="105"/>
      <c r="BC174" s="105"/>
      <c r="BD174" s="106"/>
      <c r="BE174" s="107"/>
      <c r="BF174" s="108"/>
      <c r="BG174" s="105"/>
      <c r="BH174" s="109"/>
      <c r="BI174" s="105"/>
      <c r="BJ174" s="109"/>
      <c r="BK174" s="105"/>
      <c r="BL174" s="109"/>
      <c r="BM174" s="105"/>
      <c r="BN174" s="97"/>
      <c r="BO174" s="97"/>
      <c r="BP174" s="97"/>
    </row>
    <row r="175" spans="1:35" ht="12.75" outlineLevel="1">
      <c r="A175" s="1" t="s">
        <v>403</v>
      </c>
      <c r="B175" s="16" t="s">
        <v>404</v>
      </c>
      <c r="C175" s="1" t="s">
        <v>1170</v>
      </c>
      <c r="E175" s="5">
        <v>0</v>
      </c>
      <c r="G175" s="5">
        <v>0</v>
      </c>
      <c r="I175" s="9">
        <f aca="true" t="shared" si="64" ref="I175:I206">+E175-G175</f>
        <v>0</v>
      </c>
      <c r="K175" s="21">
        <f aca="true" t="shared" si="65" ref="K175:K206">IF(G175&lt;0,IF(I175=0,0,IF(OR(G175=0,E175=0),"N.M.",IF(ABS(I175/G175)&gt;=10,"N.M.",I175/(-G175)))),IF(I175=0,0,IF(OR(G175=0,E175=0),"N.M.",IF(ABS(I175/G175)&gt;=10,"N.M.",I175/G175))))</f>
        <v>0</v>
      </c>
      <c r="M175" s="9">
        <v>1274.82</v>
      </c>
      <c r="O175" s="9">
        <v>0</v>
      </c>
      <c r="Q175" s="9">
        <f aca="true" t="shared" si="66" ref="Q175:Q206">(+M175-O175)</f>
        <v>1274.82</v>
      </c>
      <c r="S175" s="21" t="str">
        <f aca="true" t="shared" si="67" ref="S175:S206">IF(O175&lt;0,IF(Q175=0,0,IF(OR(O175=0,M175=0),"N.M.",IF(ABS(Q175/O175)&gt;=10,"N.M.",Q175/(-O175)))),IF(Q175=0,0,IF(OR(O175=0,M175=0),"N.M.",IF(ABS(Q175/O175)&gt;=10,"N.M.",Q175/O175))))</f>
        <v>N.M.</v>
      </c>
      <c r="U175" s="9">
        <v>1274.82</v>
      </c>
      <c r="W175" s="9">
        <v>0</v>
      </c>
      <c r="Y175" s="9">
        <f aca="true" t="shared" si="68" ref="Y175:Y206">(+U175-W175)</f>
        <v>1274.82</v>
      </c>
      <c r="AA175" s="21" t="str">
        <f aca="true" t="shared" si="69" ref="AA175:AA206">IF(W175&lt;0,IF(Y175=0,0,IF(OR(W175=0,U175=0),"N.M.",IF(ABS(Y175/W175)&gt;=10,"N.M.",Y175/(-W175)))),IF(Y175=0,0,IF(OR(W175=0,U175=0),"N.M.",IF(ABS(Y175/W175)&gt;=10,"N.M.",Y175/W175))))</f>
        <v>N.M.</v>
      </c>
      <c r="AC175" s="9">
        <v>0</v>
      </c>
      <c r="AE175" s="9">
        <v>0</v>
      </c>
      <c r="AG175" s="9">
        <f aca="true" t="shared" si="70" ref="AG175:AG206">(+AC175-AE175)</f>
        <v>0</v>
      </c>
      <c r="AI175" s="21">
        <f aca="true" t="shared" si="71" ref="AI175:AI206">IF(AE175&lt;0,IF(AG175=0,0,IF(OR(AE175=0,AC175=0),"N.M.",IF(ABS(AG175/AE175)&gt;=10,"N.M.",AG175/(-AE175)))),IF(AG175=0,0,IF(OR(AE175=0,AC175=0),"N.M.",IF(ABS(AG175/AE175)&gt;=10,"N.M.",AG175/AE175))))</f>
        <v>0</v>
      </c>
    </row>
    <row r="176" spans="1:35" ht="12.75" outlineLevel="1">
      <c r="A176" s="1" t="s">
        <v>405</v>
      </c>
      <c r="B176" s="16" t="s">
        <v>406</v>
      </c>
      <c r="C176" s="1" t="s">
        <v>1171</v>
      </c>
      <c r="E176" s="5">
        <v>-155</v>
      </c>
      <c r="G176" s="5">
        <v>-155</v>
      </c>
      <c r="I176" s="9">
        <f t="shared" si="64"/>
        <v>0</v>
      </c>
      <c r="K176" s="21">
        <f t="shared" si="65"/>
        <v>0</v>
      </c>
      <c r="M176" s="9">
        <v>-466</v>
      </c>
      <c r="O176" s="9">
        <v>-466</v>
      </c>
      <c r="Q176" s="9">
        <f t="shared" si="66"/>
        <v>0</v>
      </c>
      <c r="S176" s="21">
        <f t="shared" si="67"/>
        <v>0</v>
      </c>
      <c r="U176" s="9">
        <v>-466</v>
      </c>
      <c r="W176" s="9">
        <v>-466</v>
      </c>
      <c r="Y176" s="9">
        <f t="shared" si="68"/>
        <v>0</v>
      </c>
      <c r="AA176" s="21">
        <f t="shared" si="69"/>
        <v>0</v>
      </c>
      <c r="AC176" s="9">
        <v>-1861</v>
      </c>
      <c r="AE176" s="9">
        <v>-1690</v>
      </c>
      <c r="AG176" s="9">
        <f t="shared" si="70"/>
        <v>-171</v>
      </c>
      <c r="AI176" s="21">
        <f t="shared" si="71"/>
        <v>-0.10118343195266272</v>
      </c>
    </row>
    <row r="177" spans="1:35" ht="12.75" outlineLevel="1">
      <c r="A177" s="1" t="s">
        <v>407</v>
      </c>
      <c r="B177" s="16" t="s">
        <v>408</v>
      </c>
      <c r="C177" s="1" t="s">
        <v>1172</v>
      </c>
      <c r="E177" s="5">
        <v>105689.62</v>
      </c>
      <c r="G177" s="5">
        <v>179223.46</v>
      </c>
      <c r="I177" s="9">
        <f t="shared" si="64"/>
        <v>-73533.84</v>
      </c>
      <c r="K177" s="21">
        <f t="shared" si="65"/>
        <v>-0.4102913759169698</v>
      </c>
      <c r="M177" s="9">
        <v>394181.96</v>
      </c>
      <c r="O177" s="9">
        <v>645673</v>
      </c>
      <c r="Q177" s="9">
        <f t="shared" si="66"/>
        <v>-251491.03999999998</v>
      </c>
      <c r="S177" s="21">
        <f t="shared" si="67"/>
        <v>-0.3895021783472439</v>
      </c>
      <c r="U177" s="9">
        <v>394181.96</v>
      </c>
      <c r="W177" s="9">
        <v>645673</v>
      </c>
      <c r="Y177" s="9">
        <f t="shared" si="68"/>
        <v>-251491.03999999998</v>
      </c>
      <c r="AA177" s="21">
        <f t="shared" si="69"/>
        <v>-0.3895021783472439</v>
      </c>
      <c r="AC177" s="9">
        <v>1691295.1099999999</v>
      </c>
      <c r="AE177" s="9">
        <v>2456815.24</v>
      </c>
      <c r="AG177" s="9">
        <f t="shared" si="70"/>
        <v>-765520.1300000004</v>
      </c>
      <c r="AI177" s="21">
        <f t="shared" si="71"/>
        <v>-0.311590435266105</v>
      </c>
    </row>
    <row r="178" spans="1:35" ht="12.75" outlineLevel="1">
      <c r="A178" s="1" t="s">
        <v>409</v>
      </c>
      <c r="B178" s="16" t="s">
        <v>410</v>
      </c>
      <c r="C178" s="1" t="s">
        <v>1173</v>
      </c>
      <c r="E178" s="5">
        <v>96239.37</v>
      </c>
      <c r="G178" s="5">
        <v>90198.37</v>
      </c>
      <c r="I178" s="9">
        <f t="shared" si="64"/>
        <v>6041</v>
      </c>
      <c r="K178" s="21">
        <f t="shared" si="65"/>
        <v>0.0669746027561252</v>
      </c>
      <c r="M178" s="9">
        <v>326858.31</v>
      </c>
      <c r="O178" s="9">
        <v>336269.08</v>
      </c>
      <c r="Q178" s="9">
        <f t="shared" si="66"/>
        <v>-9410.770000000019</v>
      </c>
      <c r="S178" s="21">
        <f t="shared" si="67"/>
        <v>-0.02798583206044403</v>
      </c>
      <c r="U178" s="9">
        <v>326858.31</v>
      </c>
      <c r="W178" s="9">
        <v>336269.08</v>
      </c>
      <c r="Y178" s="9">
        <f t="shared" si="68"/>
        <v>-9410.770000000019</v>
      </c>
      <c r="AA178" s="21">
        <f t="shared" si="69"/>
        <v>-0.02798583206044403</v>
      </c>
      <c r="AC178" s="9">
        <v>1286858.25</v>
      </c>
      <c r="AE178" s="9">
        <v>1242189.36</v>
      </c>
      <c r="AG178" s="9">
        <f t="shared" si="70"/>
        <v>44668.8899999999</v>
      </c>
      <c r="AI178" s="21">
        <f t="shared" si="71"/>
        <v>0.035959807287352624</v>
      </c>
    </row>
    <row r="179" spans="1:35" ht="12.75" outlineLevel="1">
      <c r="A179" s="1" t="s">
        <v>411</v>
      </c>
      <c r="B179" s="16" t="s">
        <v>412</v>
      </c>
      <c r="C179" s="1" t="s">
        <v>1174</v>
      </c>
      <c r="E179" s="5">
        <v>357216.59</v>
      </c>
      <c r="G179" s="5">
        <v>381882.448</v>
      </c>
      <c r="I179" s="9">
        <f t="shared" si="64"/>
        <v>-24665.85799999995</v>
      </c>
      <c r="K179" s="21">
        <f t="shared" si="65"/>
        <v>-0.06459018509276956</v>
      </c>
      <c r="M179" s="9">
        <v>1458627.45</v>
      </c>
      <c r="O179" s="9">
        <v>1292996.839</v>
      </c>
      <c r="Q179" s="9">
        <f t="shared" si="66"/>
        <v>165630.61100000003</v>
      </c>
      <c r="S179" s="21">
        <f t="shared" si="67"/>
        <v>0.12809823350233268</v>
      </c>
      <c r="U179" s="9">
        <v>1458627.45</v>
      </c>
      <c r="W179" s="9">
        <v>1292996.839</v>
      </c>
      <c r="Y179" s="9">
        <f t="shared" si="68"/>
        <v>165630.61100000003</v>
      </c>
      <c r="AA179" s="21">
        <f t="shared" si="69"/>
        <v>0.12809823350233268</v>
      </c>
      <c r="AC179" s="9">
        <v>5622860.547</v>
      </c>
      <c r="AE179" s="9">
        <v>4565957.897</v>
      </c>
      <c r="AG179" s="9">
        <f t="shared" si="70"/>
        <v>1056902.6500000004</v>
      </c>
      <c r="AI179" s="21">
        <f t="shared" si="71"/>
        <v>0.23147446249875053</v>
      </c>
    </row>
    <row r="180" spans="1:35" ht="12.75" outlineLevel="1">
      <c r="A180" s="1" t="s">
        <v>413</v>
      </c>
      <c r="B180" s="16" t="s">
        <v>414</v>
      </c>
      <c r="C180" s="1" t="s">
        <v>1175</v>
      </c>
      <c r="E180" s="5">
        <v>-239.29</v>
      </c>
      <c r="G180" s="5">
        <v>0</v>
      </c>
      <c r="I180" s="9">
        <f t="shared" si="64"/>
        <v>-239.29</v>
      </c>
      <c r="K180" s="21" t="str">
        <f t="shared" si="65"/>
        <v>N.M.</v>
      </c>
      <c r="M180" s="9">
        <v>20220.7</v>
      </c>
      <c r="O180" s="9">
        <v>14864.6</v>
      </c>
      <c r="Q180" s="9">
        <f t="shared" si="66"/>
        <v>5356.1</v>
      </c>
      <c r="S180" s="21">
        <f t="shared" si="67"/>
        <v>0.3603258748974073</v>
      </c>
      <c r="U180" s="9">
        <v>20220.7</v>
      </c>
      <c r="W180" s="9">
        <v>14864.6</v>
      </c>
      <c r="Y180" s="9">
        <f t="shared" si="68"/>
        <v>5356.1</v>
      </c>
      <c r="AA180" s="21">
        <f t="shared" si="69"/>
        <v>0.3603258748974073</v>
      </c>
      <c r="AC180" s="9">
        <v>21677.915</v>
      </c>
      <c r="AE180" s="9">
        <v>14864.6</v>
      </c>
      <c r="AG180" s="9">
        <f t="shared" si="70"/>
        <v>6813.3150000000005</v>
      </c>
      <c r="AI180" s="21">
        <f t="shared" si="71"/>
        <v>0.4583584489323628</v>
      </c>
    </row>
    <row r="181" spans="1:35" ht="12.75" outlineLevel="1">
      <c r="A181" s="1" t="s">
        <v>415</v>
      </c>
      <c r="B181" s="16" t="s">
        <v>416</v>
      </c>
      <c r="C181" s="1" t="s">
        <v>1176</v>
      </c>
      <c r="E181" s="5">
        <v>134981.95</v>
      </c>
      <c r="G181" s="5">
        <v>124766.088</v>
      </c>
      <c r="I181" s="9">
        <f t="shared" si="64"/>
        <v>10215.862000000008</v>
      </c>
      <c r="K181" s="21">
        <f t="shared" si="65"/>
        <v>0.08188011793717542</v>
      </c>
      <c r="M181" s="9">
        <v>447485.7</v>
      </c>
      <c r="O181" s="9">
        <v>375686.509</v>
      </c>
      <c r="Q181" s="9">
        <f t="shared" si="66"/>
        <v>71799.19099999999</v>
      </c>
      <c r="S181" s="21">
        <f t="shared" si="67"/>
        <v>0.19111463755010694</v>
      </c>
      <c r="U181" s="9">
        <v>447485.7</v>
      </c>
      <c r="W181" s="9">
        <v>375686.509</v>
      </c>
      <c r="Y181" s="9">
        <f t="shared" si="68"/>
        <v>71799.19099999999</v>
      </c>
      <c r="AA181" s="21">
        <f t="shared" si="69"/>
        <v>0.19111463755010694</v>
      </c>
      <c r="AC181" s="9">
        <v>1819949.361</v>
      </c>
      <c r="AE181" s="9">
        <v>1431208.78</v>
      </c>
      <c r="AG181" s="9">
        <f t="shared" si="70"/>
        <v>388740.581</v>
      </c>
      <c r="AI181" s="21">
        <f t="shared" si="71"/>
        <v>0.2716169621318282</v>
      </c>
    </row>
    <row r="182" spans="1:35" ht="12.75" outlineLevel="1">
      <c r="A182" s="1" t="s">
        <v>417</v>
      </c>
      <c r="B182" s="16" t="s">
        <v>418</v>
      </c>
      <c r="C182" s="1" t="s">
        <v>1177</v>
      </c>
      <c r="E182" s="5">
        <v>-0.48</v>
      </c>
      <c r="G182" s="5">
        <v>0</v>
      </c>
      <c r="I182" s="9">
        <f t="shared" si="64"/>
        <v>-0.48</v>
      </c>
      <c r="K182" s="21" t="str">
        <f t="shared" si="65"/>
        <v>N.M.</v>
      </c>
      <c r="M182" s="9">
        <v>1.35</v>
      </c>
      <c r="O182" s="9">
        <v>0</v>
      </c>
      <c r="Q182" s="9">
        <f t="shared" si="66"/>
        <v>1.35</v>
      </c>
      <c r="S182" s="21" t="str">
        <f t="shared" si="67"/>
        <v>N.M.</v>
      </c>
      <c r="U182" s="9">
        <v>1.35</v>
      </c>
      <c r="W182" s="9">
        <v>0</v>
      </c>
      <c r="Y182" s="9">
        <f t="shared" si="68"/>
        <v>1.35</v>
      </c>
      <c r="AA182" s="21" t="str">
        <f t="shared" si="69"/>
        <v>N.M.</v>
      </c>
      <c r="AC182" s="9">
        <v>1.35</v>
      </c>
      <c r="AE182" s="9">
        <v>0</v>
      </c>
      <c r="AG182" s="9">
        <f t="shared" si="70"/>
        <v>1.35</v>
      </c>
      <c r="AI182" s="21" t="str">
        <f t="shared" si="71"/>
        <v>N.M.</v>
      </c>
    </row>
    <row r="183" spans="1:35" ht="12.75" outlineLevel="1">
      <c r="A183" s="1" t="s">
        <v>419</v>
      </c>
      <c r="B183" s="16" t="s">
        <v>420</v>
      </c>
      <c r="C183" s="1" t="s">
        <v>1178</v>
      </c>
      <c r="E183" s="5">
        <v>303944.69</v>
      </c>
      <c r="G183" s="5">
        <v>0</v>
      </c>
      <c r="I183" s="9">
        <f t="shared" si="64"/>
        <v>303944.69</v>
      </c>
      <c r="K183" s="21" t="str">
        <f t="shared" si="65"/>
        <v>N.M.</v>
      </c>
      <c r="M183" s="9">
        <v>1033410.02</v>
      </c>
      <c r="O183" s="9">
        <v>0</v>
      </c>
      <c r="Q183" s="9">
        <f t="shared" si="66"/>
        <v>1033410.02</v>
      </c>
      <c r="S183" s="21" t="str">
        <f t="shared" si="67"/>
        <v>N.M.</v>
      </c>
      <c r="U183" s="9">
        <v>1033410.02</v>
      </c>
      <c r="W183" s="9">
        <v>0</v>
      </c>
      <c r="Y183" s="9">
        <f t="shared" si="68"/>
        <v>1033410.02</v>
      </c>
      <c r="AA183" s="21" t="str">
        <f t="shared" si="69"/>
        <v>N.M.</v>
      </c>
      <c r="AC183" s="9">
        <v>3496524.43</v>
      </c>
      <c r="AE183" s="9">
        <v>1729129.8399999999</v>
      </c>
      <c r="AG183" s="9">
        <f t="shared" si="70"/>
        <v>1767394.5900000003</v>
      </c>
      <c r="AI183" s="21">
        <f t="shared" si="71"/>
        <v>1.0221294833475318</v>
      </c>
    </row>
    <row r="184" spans="1:35" ht="12.75" outlineLevel="1">
      <c r="A184" s="1" t="s">
        <v>421</v>
      </c>
      <c r="B184" s="16" t="s">
        <v>422</v>
      </c>
      <c r="C184" s="1" t="s">
        <v>1179</v>
      </c>
      <c r="E184" s="5">
        <v>-7.66</v>
      </c>
      <c r="G184" s="5">
        <v>0</v>
      </c>
      <c r="I184" s="9">
        <f t="shared" si="64"/>
        <v>-7.66</v>
      </c>
      <c r="K184" s="21" t="str">
        <f t="shared" si="65"/>
        <v>N.M.</v>
      </c>
      <c r="M184" s="9">
        <v>-16.25</v>
      </c>
      <c r="O184" s="9">
        <v>0</v>
      </c>
      <c r="Q184" s="9">
        <f t="shared" si="66"/>
        <v>-16.25</v>
      </c>
      <c r="S184" s="21" t="str">
        <f t="shared" si="67"/>
        <v>N.M.</v>
      </c>
      <c r="U184" s="9">
        <v>-16.25</v>
      </c>
      <c r="W184" s="9">
        <v>0</v>
      </c>
      <c r="Y184" s="9">
        <f t="shared" si="68"/>
        <v>-16.25</v>
      </c>
      <c r="AA184" s="21" t="str">
        <f t="shared" si="69"/>
        <v>N.M.</v>
      </c>
      <c r="AC184" s="9">
        <v>4.050000000000001</v>
      </c>
      <c r="AE184" s="9">
        <v>0</v>
      </c>
      <c r="AG184" s="9">
        <f t="shared" si="70"/>
        <v>4.050000000000001</v>
      </c>
      <c r="AI184" s="21" t="str">
        <f t="shared" si="71"/>
        <v>N.M.</v>
      </c>
    </row>
    <row r="185" spans="1:35" ht="12.75" outlineLevel="1">
      <c r="A185" s="1" t="s">
        <v>423</v>
      </c>
      <c r="B185" s="16" t="s">
        <v>424</v>
      </c>
      <c r="C185" s="1" t="s">
        <v>1180</v>
      </c>
      <c r="E185" s="5">
        <v>9273.65</v>
      </c>
      <c r="G185" s="5">
        <v>4731.5740000000005</v>
      </c>
      <c r="I185" s="9">
        <f t="shared" si="64"/>
        <v>4542.075999999999</v>
      </c>
      <c r="K185" s="21">
        <f t="shared" si="65"/>
        <v>0.9599503251983376</v>
      </c>
      <c r="M185" s="9">
        <v>25233.27</v>
      </c>
      <c r="O185" s="9">
        <v>11452.807</v>
      </c>
      <c r="Q185" s="9">
        <f t="shared" si="66"/>
        <v>13780.463</v>
      </c>
      <c r="S185" s="21">
        <f t="shared" si="67"/>
        <v>1.2032389090290265</v>
      </c>
      <c r="U185" s="9">
        <v>25233.27</v>
      </c>
      <c r="W185" s="9">
        <v>11452.807</v>
      </c>
      <c r="Y185" s="9">
        <f t="shared" si="68"/>
        <v>13780.463</v>
      </c>
      <c r="AA185" s="21">
        <f t="shared" si="69"/>
        <v>1.2032389090290265</v>
      </c>
      <c r="AC185" s="9">
        <v>82374.748</v>
      </c>
      <c r="AE185" s="9">
        <v>58394.983</v>
      </c>
      <c r="AG185" s="9">
        <f t="shared" si="70"/>
        <v>23979.765000000007</v>
      </c>
      <c r="AI185" s="21">
        <f t="shared" si="71"/>
        <v>0.41064769211423535</v>
      </c>
    </row>
    <row r="186" spans="1:35" ht="12.75" outlineLevel="1">
      <c r="A186" s="1" t="s">
        <v>425</v>
      </c>
      <c r="B186" s="16" t="s">
        <v>426</v>
      </c>
      <c r="C186" s="1" t="s">
        <v>1181</v>
      </c>
      <c r="E186" s="5">
        <v>239750.772</v>
      </c>
      <c r="G186" s="5">
        <v>309702.527</v>
      </c>
      <c r="I186" s="9">
        <f t="shared" si="64"/>
        <v>-69951.755</v>
      </c>
      <c r="K186" s="21">
        <f t="shared" si="65"/>
        <v>-0.22586756290819676</v>
      </c>
      <c r="M186" s="9">
        <v>97818.602</v>
      </c>
      <c r="O186" s="9">
        <v>895308.145</v>
      </c>
      <c r="Q186" s="9">
        <f t="shared" si="66"/>
        <v>-797489.5430000001</v>
      </c>
      <c r="S186" s="21">
        <f t="shared" si="67"/>
        <v>-0.8907430893527726</v>
      </c>
      <c r="U186" s="9">
        <v>97818.602</v>
      </c>
      <c r="W186" s="9">
        <v>895308.145</v>
      </c>
      <c r="Y186" s="9">
        <f t="shared" si="68"/>
        <v>-797489.5430000001</v>
      </c>
      <c r="AA186" s="21">
        <f t="shared" si="69"/>
        <v>-0.8907430893527726</v>
      </c>
      <c r="AC186" s="9">
        <v>5293451.79</v>
      </c>
      <c r="AE186" s="9">
        <v>3928414.923</v>
      </c>
      <c r="AG186" s="9">
        <f t="shared" si="70"/>
        <v>1365036.867</v>
      </c>
      <c r="AI186" s="21">
        <f t="shared" si="71"/>
        <v>0.34747777252550677</v>
      </c>
    </row>
    <row r="187" spans="1:35" ht="12.75" outlineLevel="1">
      <c r="A187" s="1" t="s">
        <v>427</v>
      </c>
      <c r="B187" s="16" t="s">
        <v>428</v>
      </c>
      <c r="C187" s="1" t="s">
        <v>1182</v>
      </c>
      <c r="E187" s="5">
        <v>1120</v>
      </c>
      <c r="G187" s="5">
        <v>1145</v>
      </c>
      <c r="I187" s="9">
        <f t="shared" si="64"/>
        <v>-25</v>
      </c>
      <c r="K187" s="21">
        <f t="shared" si="65"/>
        <v>-0.021834061135371178</v>
      </c>
      <c r="M187" s="9">
        <v>2719</v>
      </c>
      <c r="O187" s="9">
        <v>3069</v>
      </c>
      <c r="Q187" s="9">
        <f t="shared" si="66"/>
        <v>-350</v>
      </c>
      <c r="S187" s="21">
        <f t="shared" si="67"/>
        <v>-0.11404366243075921</v>
      </c>
      <c r="U187" s="9">
        <v>2719</v>
      </c>
      <c r="W187" s="9">
        <v>3069</v>
      </c>
      <c r="Y187" s="9">
        <f t="shared" si="68"/>
        <v>-350</v>
      </c>
      <c r="AA187" s="21">
        <f t="shared" si="69"/>
        <v>-0.11404366243075921</v>
      </c>
      <c r="AC187" s="9">
        <v>6258</v>
      </c>
      <c r="AE187" s="9">
        <v>10369</v>
      </c>
      <c r="AG187" s="9">
        <f t="shared" si="70"/>
        <v>-4111</v>
      </c>
      <c r="AI187" s="21">
        <f t="shared" si="71"/>
        <v>-0.3964702478541807</v>
      </c>
    </row>
    <row r="188" spans="1:35" ht="12.75" outlineLevel="1">
      <c r="A188" s="1" t="s">
        <v>429</v>
      </c>
      <c r="B188" s="16" t="s">
        <v>430</v>
      </c>
      <c r="C188" s="1" t="s">
        <v>1183</v>
      </c>
      <c r="E188" s="5">
        <v>0</v>
      </c>
      <c r="G188" s="5">
        <v>0.73</v>
      </c>
      <c r="I188" s="9">
        <f t="shared" si="64"/>
        <v>-0.73</v>
      </c>
      <c r="K188" s="21" t="str">
        <f t="shared" si="65"/>
        <v>N.M.</v>
      </c>
      <c r="M188" s="9">
        <v>0</v>
      </c>
      <c r="O188" s="9">
        <v>141.51</v>
      </c>
      <c r="Q188" s="9">
        <f t="shared" si="66"/>
        <v>-141.51</v>
      </c>
      <c r="S188" s="21" t="str">
        <f t="shared" si="67"/>
        <v>N.M.</v>
      </c>
      <c r="U188" s="9">
        <v>0</v>
      </c>
      <c r="W188" s="9">
        <v>141.51</v>
      </c>
      <c r="Y188" s="9">
        <f t="shared" si="68"/>
        <v>-141.51</v>
      </c>
      <c r="AA188" s="21" t="str">
        <f t="shared" si="69"/>
        <v>N.M.</v>
      </c>
      <c r="AC188" s="9">
        <v>-141.51</v>
      </c>
      <c r="AE188" s="9">
        <v>49.86999999999999</v>
      </c>
      <c r="AG188" s="9">
        <f t="shared" si="70"/>
        <v>-191.38</v>
      </c>
      <c r="AI188" s="21">
        <f t="shared" si="71"/>
        <v>-3.8375777020252664</v>
      </c>
    </row>
    <row r="189" spans="1:35" ht="12.75" outlineLevel="1">
      <c r="A189" s="1" t="s">
        <v>431</v>
      </c>
      <c r="B189" s="16" t="s">
        <v>432</v>
      </c>
      <c r="C189" s="1" t="s">
        <v>1184</v>
      </c>
      <c r="E189" s="5">
        <v>-1627.69</v>
      </c>
      <c r="G189" s="5">
        <v>0</v>
      </c>
      <c r="I189" s="9">
        <f t="shared" si="64"/>
        <v>-1627.69</v>
      </c>
      <c r="K189" s="21" t="str">
        <f t="shared" si="65"/>
        <v>N.M.</v>
      </c>
      <c r="M189" s="9">
        <v>-1627.69</v>
      </c>
      <c r="O189" s="9">
        <v>-8.49</v>
      </c>
      <c r="Q189" s="9">
        <f t="shared" si="66"/>
        <v>-1619.2</v>
      </c>
      <c r="S189" s="21" t="str">
        <f t="shared" si="67"/>
        <v>N.M.</v>
      </c>
      <c r="U189" s="9">
        <v>-1627.69</v>
      </c>
      <c r="W189" s="9">
        <v>-8.49</v>
      </c>
      <c r="Y189" s="9">
        <f t="shared" si="68"/>
        <v>-1619.2</v>
      </c>
      <c r="AA189" s="21" t="str">
        <f t="shared" si="69"/>
        <v>N.M.</v>
      </c>
      <c r="AC189" s="9">
        <v>-87107.43000000001</v>
      </c>
      <c r="AE189" s="9">
        <v>4230161.51</v>
      </c>
      <c r="AG189" s="9">
        <f t="shared" si="70"/>
        <v>-4317268.9399999995</v>
      </c>
      <c r="AI189" s="21">
        <f t="shared" si="71"/>
        <v>-1.0205919868057236</v>
      </c>
    </row>
    <row r="190" spans="1:35" ht="12.75" outlineLevel="1">
      <c r="A190" s="1" t="s">
        <v>433</v>
      </c>
      <c r="B190" s="16" t="s">
        <v>434</v>
      </c>
      <c r="C190" s="1" t="s">
        <v>1185</v>
      </c>
      <c r="E190" s="5">
        <v>0</v>
      </c>
      <c r="G190" s="5">
        <v>0</v>
      </c>
      <c r="I190" s="9">
        <f t="shared" si="64"/>
        <v>0</v>
      </c>
      <c r="K190" s="21">
        <f t="shared" si="65"/>
        <v>0</v>
      </c>
      <c r="M190" s="9">
        <v>26.650000000000002</v>
      </c>
      <c r="O190" s="9">
        <v>0</v>
      </c>
      <c r="Q190" s="9">
        <f t="shared" si="66"/>
        <v>26.650000000000002</v>
      </c>
      <c r="S190" s="21" t="str">
        <f t="shared" si="67"/>
        <v>N.M.</v>
      </c>
      <c r="U190" s="9">
        <v>26.650000000000002</v>
      </c>
      <c r="W190" s="9">
        <v>0</v>
      </c>
      <c r="Y190" s="9">
        <f t="shared" si="68"/>
        <v>26.650000000000002</v>
      </c>
      <c r="AA190" s="21" t="str">
        <f t="shared" si="69"/>
        <v>N.M.</v>
      </c>
      <c r="AC190" s="9">
        <v>17214.97</v>
      </c>
      <c r="AE190" s="9">
        <v>0</v>
      </c>
      <c r="AG190" s="9">
        <f t="shared" si="70"/>
        <v>17214.97</v>
      </c>
      <c r="AI190" s="21" t="str">
        <f t="shared" si="71"/>
        <v>N.M.</v>
      </c>
    </row>
    <row r="191" spans="1:35" ht="12.75" outlineLevel="1">
      <c r="A191" s="1" t="s">
        <v>435</v>
      </c>
      <c r="B191" s="16" t="s">
        <v>436</v>
      </c>
      <c r="C191" s="1" t="s">
        <v>1186</v>
      </c>
      <c r="E191" s="5">
        <v>7.34</v>
      </c>
      <c r="G191" s="5">
        <v>0</v>
      </c>
      <c r="I191" s="9">
        <f t="shared" si="64"/>
        <v>7.34</v>
      </c>
      <c r="K191" s="21" t="str">
        <f t="shared" si="65"/>
        <v>N.M.</v>
      </c>
      <c r="M191" s="9">
        <v>26.44</v>
      </c>
      <c r="O191" s="9">
        <v>0</v>
      </c>
      <c r="Q191" s="9">
        <f t="shared" si="66"/>
        <v>26.44</v>
      </c>
      <c r="S191" s="21" t="str">
        <f t="shared" si="67"/>
        <v>N.M.</v>
      </c>
      <c r="U191" s="9">
        <v>26.44</v>
      </c>
      <c r="W191" s="9">
        <v>0</v>
      </c>
      <c r="Y191" s="9">
        <f t="shared" si="68"/>
        <v>26.44</v>
      </c>
      <c r="AA191" s="21" t="str">
        <f t="shared" si="69"/>
        <v>N.M.</v>
      </c>
      <c r="AC191" s="9">
        <v>26.44</v>
      </c>
      <c r="AE191" s="9">
        <v>0</v>
      </c>
      <c r="AG191" s="9">
        <f t="shared" si="70"/>
        <v>26.44</v>
      </c>
      <c r="AI191" s="21" t="str">
        <f t="shared" si="71"/>
        <v>N.M.</v>
      </c>
    </row>
    <row r="192" spans="1:35" ht="12.75" outlineLevel="1">
      <c r="A192" s="1" t="s">
        <v>437</v>
      </c>
      <c r="B192" s="16" t="s">
        <v>438</v>
      </c>
      <c r="C192" s="1" t="s">
        <v>1187</v>
      </c>
      <c r="E192" s="5">
        <v>116656.62</v>
      </c>
      <c r="G192" s="5">
        <v>209157.25</v>
      </c>
      <c r="I192" s="9">
        <f t="shared" si="64"/>
        <v>-92500.63</v>
      </c>
      <c r="K192" s="21">
        <f t="shared" si="65"/>
        <v>-0.44225399788914804</v>
      </c>
      <c r="M192" s="9">
        <v>351674.93</v>
      </c>
      <c r="O192" s="9">
        <v>576132.05</v>
      </c>
      <c r="Q192" s="9">
        <f t="shared" si="66"/>
        <v>-224457.12000000005</v>
      </c>
      <c r="S192" s="21">
        <f t="shared" si="67"/>
        <v>-0.38959318440972</v>
      </c>
      <c r="U192" s="9">
        <v>351674.93</v>
      </c>
      <c r="W192" s="9">
        <v>576132.05</v>
      </c>
      <c r="Y192" s="9">
        <f t="shared" si="68"/>
        <v>-224457.12000000005</v>
      </c>
      <c r="AA192" s="21">
        <f t="shared" si="69"/>
        <v>-0.38959318440972</v>
      </c>
      <c r="AC192" s="9">
        <v>1612319.32</v>
      </c>
      <c r="AE192" s="9">
        <v>2062804.93</v>
      </c>
      <c r="AG192" s="9">
        <f t="shared" si="70"/>
        <v>-450485.60999999987</v>
      </c>
      <c r="AI192" s="21">
        <f t="shared" si="71"/>
        <v>-0.21838497836050833</v>
      </c>
    </row>
    <row r="193" spans="1:35" ht="12.75" outlineLevel="1">
      <c r="A193" s="1" t="s">
        <v>439</v>
      </c>
      <c r="B193" s="16" t="s">
        <v>440</v>
      </c>
      <c r="C193" s="1" t="s">
        <v>1188</v>
      </c>
      <c r="E193" s="5">
        <v>0</v>
      </c>
      <c r="G193" s="5">
        <v>0</v>
      </c>
      <c r="I193" s="9">
        <f t="shared" si="64"/>
        <v>0</v>
      </c>
      <c r="K193" s="21">
        <f t="shared" si="65"/>
        <v>0</v>
      </c>
      <c r="M193" s="9">
        <v>0</v>
      </c>
      <c r="O193" s="9">
        <v>0</v>
      </c>
      <c r="Q193" s="9">
        <f t="shared" si="66"/>
        <v>0</v>
      </c>
      <c r="S193" s="21">
        <f t="shared" si="67"/>
        <v>0</v>
      </c>
      <c r="U193" s="9">
        <v>0</v>
      </c>
      <c r="W193" s="9">
        <v>0</v>
      </c>
      <c r="Y193" s="9">
        <f t="shared" si="68"/>
        <v>0</v>
      </c>
      <c r="AA193" s="21">
        <f t="shared" si="69"/>
        <v>0</v>
      </c>
      <c r="AC193" s="9">
        <v>0</v>
      </c>
      <c r="AE193" s="9">
        <v>0.52</v>
      </c>
      <c r="AG193" s="9">
        <f t="shared" si="70"/>
        <v>-0.52</v>
      </c>
      <c r="AI193" s="21" t="str">
        <f t="shared" si="71"/>
        <v>N.M.</v>
      </c>
    </row>
    <row r="194" spans="1:35" ht="12.75" outlineLevel="1">
      <c r="A194" s="1" t="s">
        <v>441</v>
      </c>
      <c r="B194" s="16" t="s">
        <v>442</v>
      </c>
      <c r="C194" s="1" t="s">
        <v>1189</v>
      </c>
      <c r="E194" s="5">
        <v>0</v>
      </c>
      <c r="G194" s="5">
        <v>535.99</v>
      </c>
      <c r="I194" s="9">
        <f t="shared" si="64"/>
        <v>-535.99</v>
      </c>
      <c r="K194" s="21" t="str">
        <f t="shared" si="65"/>
        <v>N.M.</v>
      </c>
      <c r="M194" s="9">
        <v>0</v>
      </c>
      <c r="O194" s="9">
        <v>1505.63</v>
      </c>
      <c r="Q194" s="9">
        <f t="shared" si="66"/>
        <v>-1505.63</v>
      </c>
      <c r="S194" s="21" t="str">
        <f t="shared" si="67"/>
        <v>N.M.</v>
      </c>
      <c r="U194" s="9">
        <v>0</v>
      </c>
      <c r="W194" s="9">
        <v>1505.63</v>
      </c>
      <c r="Y194" s="9">
        <f t="shared" si="68"/>
        <v>-1505.63</v>
      </c>
      <c r="AA194" s="21" t="str">
        <f t="shared" si="69"/>
        <v>N.M.</v>
      </c>
      <c r="AC194" s="9">
        <v>-1505.63</v>
      </c>
      <c r="AE194" s="9">
        <v>4243.05</v>
      </c>
      <c r="AG194" s="9">
        <f t="shared" si="70"/>
        <v>-5748.68</v>
      </c>
      <c r="AI194" s="21">
        <f t="shared" si="71"/>
        <v>-1.3548461601913717</v>
      </c>
    </row>
    <row r="195" spans="1:35" ht="12.75" outlineLevel="1">
      <c r="A195" s="1" t="s">
        <v>443</v>
      </c>
      <c r="B195" s="16" t="s">
        <v>444</v>
      </c>
      <c r="C195" s="1" t="s">
        <v>1190</v>
      </c>
      <c r="E195" s="5">
        <v>0</v>
      </c>
      <c r="G195" s="5">
        <v>0</v>
      </c>
      <c r="I195" s="9">
        <f t="shared" si="64"/>
        <v>0</v>
      </c>
      <c r="K195" s="21">
        <f t="shared" si="65"/>
        <v>0</v>
      </c>
      <c r="M195" s="9">
        <v>0</v>
      </c>
      <c r="O195" s="9">
        <v>0</v>
      </c>
      <c r="Q195" s="9">
        <f t="shared" si="66"/>
        <v>0</v>
      </c>
      <c r="S195" s="21">
        <f t="shared" si="67"/>
        <v>0</v>
      </c>
      <c r="U195" s="9">
        <v>0</v>
      </c>
      <c r="W195" s="9">
        <v>0</v>
      </c>
      <c r="Y195" s="9">
        <f t="shared" si="68"/>
        <v>0</v>
      </c>
      <c r="AA195" s="21">
        <f t="shared" si="69"/>
        <v>0</v>
      </c>
      <c r="AC195" s="9">
        <v>0</v>
      </c>
      <c r="AE195" s="9">
        <v>-27.88</v>
      </c>
      <c r="AG195" s="9">
        <f t="shared" si="70"/>
        <v>27.88</v>
      </c>
      <c r="AI195" s="21" t="str">
        <f t="shared" si="71"/>
        <v>N.M.</v>
      </c>
    </row>
    <row r="196" spans="1:35" ht="12.75" outlineLevel="1">
      <c r="A196" s="1" t="s">
        <v>445</v>
      </c>
      <c r="B196" s="16" t="s">
        <v>446</v>
      </c>
      <c r="C196" s="1" t="s">
        <v>1191</v>
      </c>
      <c r="E196" s="5">
        <v>27785.09</v>
      </c>
      <c r="G196" s="5">
        <v>36791.51</v>
      </c>
      <c r="I196" s="9">
        <f t="shared" si="64"/>
        <v>-9006.420000000002</v>
      </c>
      <c r="K196" s="21">
        <f t="shared" si="65"/>
        <v>-0.24479614998134083</v>
      </c>
      <c r="M196" s="9">
        <v>97213.38</v>
      </c>
      <c r="O196" s="9">
        <v>114519.53</v>
      </c>
      <c r="Q196" s="9">
        <f t="shared" si="66"/>
        <v>-17306.149999999994</v>
      </c>
      <c r="S196" s="21">
        <f t="shared" si="67"/>
        <v>-0.1511196387201379</v>
      </c>
      <c r="U196" s="9">
        <v>97213.38</v>
      </c>
      <c r="W196" s="9">
        <v>114519.53</v>
      </c>
      <c r="Y196" s="9">
        <f t="shared" si="68"/>
        <v>-17306.149999999994</v>
      </c>
      <c r="AA196" s="21">
        <f t="shared" si="69"/>
        <v>-0.1511196387201379</v>
      </c>
      <c r="AC196" s="9">
        <v>387581.19</v>
      </c>
      <c r="AE196" s="9">
        <v>387997.94999999995</v>
      </c>
      <c r="AG196" s="9">
        <f t="shared" si="70"/>
        <v>-416.7599999999511</v>
      </c>
      <c r="AI196" s="21">
        <f t="shared" si="71"/>
        <v>-0.0010741293865082306</v>
      </c>
    </row>
    <row r="197" spans="1:35" ht="12.75" outlineLevel="1">
      <c r="A197" s="1" t="s">
        <v>447</v>
      </c>
      <c r="B197" s="16" t="s">
        <v>448</v>
      </c>
      <c r="C197" s="1" t="s">
        <v>1192</v>
      </c>
      <c r="E197" s="5">
        <v>153468.56</v>
      </c>
      <c r="G197" s="5">
        <v>206003.86000000002</v>
      </c>
      <c r="I197" s="9">
        <f t="shared" si="64"/>
        <v>-52535.30000000002</v>
      </c>
      <c r="K197" s="21">
        <f t="shared" si="65"/>
        <v>-0.25502094960744914</v>
      </c>
      <c r="M197" s="9">
        <v>660862.59</v>
      </c>
      <c r="O197" s="9">
        <v>658790.8</v>
      </c>
      <c r="Q197" s="9">
        <f t="shared" si="66"/>
        <v>2071.789999999921</v>
      </c>
      <c r="S197" s="21">
        <f t="shared" si="67"/>
        <v>0.0031448374810333123</v>
      </c>
      <c r="U197" s="9">
        <v>660862.59</v>
      </c>
      <c r="W197" s="9">
        <v>658790.8</v>
      </c>
      <c r="Y197" s="9">
        <f t="shared" si="68"/>
        <v>2071.789999999921</v>
      </c>
      <c r="AA197" s="21">
        <f t="shared" si="69"/>
        <v>0.0031448374810333123</v>
      </c>
      <c r="AC197" s="9">
        <v>2545505.7199999997</v>
      </c>
      <c r="AE197" s="9">
        <v>2690127.34</v>
      </c>
      <c r="AG197" s="9">
        <f t="shared" si="70"/>
        <v>-144621.6200000001</v>
      </c>
      <c r="AI197" s="21">
        <f t="shared" si="71"/>
        <v>-0.05376013910181669</v>
      </c>
    </row>
    <row r="198" spans="1:35" ht="12.75" outlineLevel="1">
      <c r="A198" s="1" t="s">
        <v>449</v>
      </c>
      <c r="B198" s="16" t="s">
        <v>450</v>
      </c>
      <c r="C198" s="1" t="s">
        <v>1193</v>
      </c>
      <c r="E198" s="5">
        <v>0</v>
      </c>
      <c r="G198" s="5">
        <v>0</v>
      </c>
      <c r="I198" s="9">
        <f t="shared" si="64"/>
        <v>0</v>
      </c>
      <c r="K198" s="21">
        <f t="shared" si="65"/>
        <v>0</v>
      </c>
      <c r="M198" s="9">
        <v>0</v>
      </c>
      <c r="O198" s="9">
        <v>0</v>
      </c>
      <c r="Q198" s="9">
        <f t="shared" si="66"/>
        <v>0</v>
      </c>
      <c r="S198" s="21">
        <f t="shared" si="67"/>
        <v>0</v>
      </c>
      <c r="U198" s="9">
        <v>0</v>
      </c>
      <c r="W198" s="9">
        <v>0</v>
      </c>
      <c r="Y198" s="9">
        <f t="shared" si="68"/>
        <v>0</v>
      </c>
      <c r="AA198" s="21">
        <f t="shared" si="69"/>
        <v>0</v>
      </c>
      <c r="AC198" s="9">
        <v>0</v>
      </c>
      <c r="AE198" s="9">
        <v>-453.53000000000003</v>
      </c>
      <c r="AG198" s="9">
        <f t="shared" si="70"/>
        <v>453.53000000000003</v>
      </c>
      <c r="AI198" s="21" t="str">
        <f t="shared" si="71"/>
        <v>N.M.</v>
      </c>
    </row>
    <row r="199" spans="1:35" ht="12.75" outlineLevel="1">
      <c r="A199" s="1" t="s">
        <v>451</v>
      </c>
      <c r="B199" s="16" t="s">
        <v>452</v>
      </c>
      <c r="C199" s="1" t="s">
        <v>1194</v>
      </c>
      <c r="E199" s="5">
        <v>3280.57</v>
      </c>
      <c r="G199" s="5">
        <v>-99.26</v>
      </c>
      <c r="I199" s="9">
        <f t="shared" si="64"/>
        <v>3379.8300000000004</v>
      </c>
      <c r="K199" s="21" t="str">
        <f t="shared" si="65"/>
        <v>N.M.</v>
      </c>
      <c r="M199" s="9">
        <v>3297.9500000000003</v>
      </c>
      <c r="O199" s="9">
        <v>812.5500000000001</v>
      </c>
      <c r="Q199" s="9">
        <f t="shared" si="66"/>
        <v>2485.4</v>
      </c>
      <c r="S199" s="21">
        <f t="shared" si="67"/>
        <v>3.0587656144237276</v>
      </c>
      <c r="U199" s="9">
        <v>3297.9500000000003</v>
      </c>
      <c r="W199" s="9">
        <v>812.5500000000001</v>
      </c>
      <c r="Y199" s="9">
        <f t="shared" si="68"/>
        <v>2485.4</v>
      </c>
      <c r="AA199" s="21">
        <f t="shared" si="69"/>
        <v>3.0587656144237276</v>
      </c>
      <c r="AC199" s="9">
        <v>5517.05</v>
      </c>
      <c r="AE199" s="9">
        <v>2533.83</v>
      </c>
      <c r="AG199" s="9">
        <f t="shared" si="70"/>
        <v>2983.2200000000003</v>
      </c>
      <c r="AI199" s="21">
        <f t="shared" si="71"/>
        <v>1.1773560183595586</v>
      </c>
    </row>
    <row r="200" spans="1:35" ht="12.75" outlineLevel="1">
      <c r="A200" s="1" t="s">
        <v>453</v>
      </c>
      <c r="B200" s="16" t="s">
        <v>454</v>
      </c>
      <c r="C200" s="1" t="s">
        <v>1195</v>
      </c>
      <c r="E200" s="5">
        <v>36</v>
      </c>
      <c r="G200" s="5">
        <v>0</v>
      </c>
      <c r="I200" s="9">
        <f t="shared" si="64"/>
        <v>36</v>
      </c>
      <c r="K200" s="21" t="str">
        <f t="shared" si="65"/>
        <v>N.M.</v>
      </c>
      <c r="M200" s="9">
        <v>128.68</v>
      </c>
      <c r="O200" s="9">
        <v>0</v>
      </c>
      <c r="Q200" s="9">
        <f t="shared" si="66"/>
        <v>128.68</v>
      </c>
      <c r="S200" s="21" t="str">
        <f t="shared" si="67"/>
        <v>N.M.</v>
      </c>
      <c r="U200" s="9">
        <v>128.68</v>
      </c>
      <c r="W200" s="9">
        <v>0</v>
      </c>
      <c r="Y200" s="9">
        <f t="shared" si="68"/>
        <v>128.68</v>
      </c>
      <c r="AA200" s="21" t="str">
        <f t="shared" si="69"/>
        <v>N.M.</v>
      </c>
      <c r="AC200" s="9">
        <v>188.18</v>
      </c>
      <c r="AE200" s="9">
        <v>0</v>
      </c>
      <c r="AG200" s="9">
        <f t="shared" si="70"/>
        <v>188.18</v>
      </c>
      <c r="AI200" s="21" t="str">
        <f t="shared" si="71"/>
        <v>N.M.</v>
      </c>
    </row>
    <row r="201" spans="1:35" ht="12.75" outlineLevel="1">
      <c r="A201" s="1" t="s">
        <v>455</v>
      </c>
      <c r="B201" s="16" t="s">
        <v>456</v>
      </c>
      <c r="C201" s="1" t="s">
        <v>1174</v>
      </c>
      <c r="E201" s="5">
        <v>36962.58</v>
      </c>
      <c r="G201" s="5">
        <v>41917.954</v>
      </c>
      <c r="I201" s="9">
        <f t="shared" si="64"/>
        <v>-4955.373999999996</v>
      </c>
      <c r="K201" s="21">
        <f t="shared" si="65"/>
        <v>-0.11821602743301823</v>
      </c>
      <c r="M201" s="9">
        <v>136618.73</v>
      </c>
      <c r="O201" s="9">
        <v>147905.422</v>
      </c>
      <c r="Q201" s="9">
        <f t="shared" si="66"/>
        <v>-11286.69199999998</v>
      </c>
      <c r="S201" s="21">
        <f t="shared" si="67"/>
        <v>-0.07631019774244639</v>
      </c>
      <c r="U201" s="9">
        <v>136618.73</v>
      </c>
      <c r="W201" s="9">
        <v>147905.422</v>
      </c>
      <c r="Y201" s="9">
        <f t="shared" si="68"/>
        <v>-11286.69199999998</v>
      </c>
      <c r="AA201" s="21">
        <f t="shared" si="69"/>
        <v>-0.07631019774244639</v>
      </c>
      <c r="AC201" s="9">
        <v>553552.142</v>
      </c>
      <c r="AE201" s="9">
        <v>450952.556</v>
      </c>
      <c r="AG201" s="9">
        <f t="shared" si="70"/>
        <v>102599.58600000001</v>
      </c>
      <c r="AI201" s="21">
        <f t="shared" si="71"/>
        <v>0.2275174730354561</v>
      </c>
    </row>
    <row r="202" spans="1:35" ht="12.75" outlineLevel="1">
      <c r="A202" s="1" t="s">
        <v>457</v>
      </c>
      <c r="B202" s="16" t="s">
        <v>458</v>
      </c>
      <c r="C202" s="1" t="s">
        <v>1196</v>
      </c>
      <c r="E202" s="5">
        <v>59.92</v>
      </c>
      <c r="G202" s="5">
        <v>84.85000000000001</v>
      </c>
      <c r="I202" s="9">
        <f t="shared" si="64"/>
        <v>-24.930000000000007</v>
      </c>
      <c r="K202" s="21">
        <f t="shared" si="65"/>
        <v>-0.29381261048909846</v>
      </c>
      <c r="M202" s="9">
        <v>158.32</v>
      </c>
      <c r="O202" s="9">
        <v>224.32</v>
      </c>
      <c r="Q202" s="9">
        <f t="shared" si="66"/>
        <v>-66</v>
      </c>
      <c r="S202" s="21">
        <f t="shared" si="67"/>
        <v>-0.2942225392296719</v>
      </c>
      <c r="U202" s="9">
        <v>158.32</v>
      </c>
      <c r="W202" s="9">
        <v>224.32</v>
      </c>
      <c r="Y202" s="9">
        <f t="shared" si="68"/>
        <v>-66</v>
      </c>
      <c r="AA202" s="21">
        <f t="shared" si="69"/>
        <v>-0.2942225392296719</v>
      </c>
      <c r="AC202" s="9">
        <v>1440.06</v>
      </c>
      <c r="AE202" s="9">
        <v>4293.6230000000005</v>
      </c>
      <c r="AG202" s="9">
        <f t="shared" si="70"/>
        <v>-2853.5630000000006</v>
      </c>
      <c r="AI202" s="21">
        <f t="shared" si="71"/>
        <v>-0.664604926888085</v>
      </c>
    </row>
    <row r="203" spans="1:35" ht="12.75" outlineLevel="1">
      <c r="A203" s="1" t="s">
        <v>459</v>
      </c>
      <c r="B203" s="16" t="s">
        <v>460</v>
      </c>
      <c r="C203" s="1" t="s">
        <v>1197</v>
      </c>
      <c r="E203" s="5">
        <v>648.26</v>
      </c>
      <c r="G203" s="5">
        <v>836.99</v>
      </c>
      <c r="I203" s="9">
        <f t="shared" si="64"/>
        <v>-188.73000000000002</v>
      </c>
      <c r="K203" s="21">
        <f t="shared" si="65"/>
        <v>-0.22548656495298633</v>
      </c>
      <c r="M203" s="9">
        <v>3116.66</v>
      </c>
      <c r="O203" s="9">
        <v>3703.69</v>
      </c>
      <c r="Q203" s="9">
        <f t="shared" si="66"/>
        <v>-587.0300000000002</v>
      </c>
      <c r="S203" s="21">
        <f t="shared" si="67"/>
        <v>-0.1584986864451399</v>
      </c>
      <c r="U203" s="9">
        <v>3116.66</v>
      </c>
      <c r="W203" s="9">
        <v>3703.69</v>
      </c>
      <c r="Y203" s="9">
        <f t="shared" si="68"/>
        <v>-587.0300000000002</v>
      </c>
      <c r="AA203" s="21">
        <f t="shared" si="69"/>
        <v>-0.1584986864451399</v>
      </c>
      <c r="AC203" s="9">
        <v>10226.189999999999</v>
      </c>
      <c r="AE203" s="9">
        <v>8467</v>
      </c>
      <c r="AG203" s="9">
        <f t="shared" si="70"/>
        <v>1759.1899999999987</v>
      </c>
      <c r="AI203" s="21">
        <f t="shared" si="71"/>
        <v>0.20777016652887667</v>
      </c>
    </row>
    <row r="204" spans="1:35" ht="12.75" outlineLevel="1">
      <c r="A204" s="1" t="s">
        <v>461</v>
      </c>
      <c r="B204" s="16" t="s">
        <v>462</v>
      </c>
      <c r="C204" s="1" t="s">
        <v>1198</v>
      </c>
      <c r="E204" s="5">
        <v>50914.380000000005</v>
      </c>
      <c r="G204" s="5">
        <v>65374.21</v>
      </c>
      <c r="I204" s="9">
        <f t="shared" si="64"/>
        <v>-14459.829999999994</v>
      </c>
      <c r="K204" s="21">
        <f t="shared" si="65"/>
        <v>-0.2211855409036682</v>
      </c>
      <c r="M204" s="9">
        <v>204626.06</v>
      </c>
      <c r="O204" s="9">
        <v>228109.54</v>
      </c>
      <c r="Q204" s="9">
        <f t="shared" si="66"/>
        <v>-23483.48000000001</v>
      </c>
      <c r="S204" s="21">
        <f t="shared" si="67"/>
        <v>-0.10294825898118952</v>
      </c>
      <c r="U204" s="9">
        <v>204626.06</v>
      </c>
      <c r="W204" s="9">
        <v>228109.54</v>
      </c>
      <c r="Y204" s="9">
        <f t="shared" si="68"/>
        <v>-23483.48000000001</v>
      </c>
      <c r="AA204" s="21">
        <f t="shared" si="69"/>
        <v>-0.10294825898118952</v>
      </c>
      <c r="AC204" s="9">
        <v>779683.612</v>
      </c>
      <c r="AE204" s="9">
        <v>784556.8600000001</v>
      </c>
      <c r="AG204" s="9">
        <f t="shared" si="70"/>
        <v>-4873.248000000138</v>
      </c>
      <c r="AI204" s="21">
        <f t="shared" si="71"/>
        <v>-0.006211465667383416</v>
      </c>
    </row>
    <row r="205" spans="1:35" ht="12.75" outlineLevel="1">
      <c r="A205" s="1" t="s">
        <v>463</v>
      </c>
      <c r="B205" s="16" t="s">
        <v>464</v>
      </c>
      <c r="C205" s="1" t="s">
        <v>1199</v>
      </c>
      <c r="E205" s="5">
        <v>270.06</v>
      </c>
      <c r="G205" s="5">
        <v>0.03</v>
      </c>
      <c r="I205" s="9">
        <f t="shared" si="64"/>
        <v>270.03000000000003</v>
      </c>
      <c r="K205" s="21" t="str">
        <f t="shared" si="65"/>
        <v>N.M.</v>
      </c>
      <c r="M205" s="9">
        <v>931.41</v>
      </c>
      <c r="O205" s="9">
        <v>25.37</v>
      </c>
      <c r="Q205" s="9">
        <f t="shared" si="66"/>
        <v>906.04</v>
      </c>
      <c r="S205" s="21" t="str">
        <f t="shared" si="67"/>
        <v>N.M.</v>
      </c>
      <c r="U205" s="9">
        <v>931.41</v>
      </c>
      <c r="W205" s="9">
        <v>25.37</v>
      </c>
      <c r="Y205" s="9">
        <f t="shared" si="68"/>
        <v>906.04</v>
      </c>
      <c r="AA205" s="21" t="str">
        <f t="shared" si="69"/>
        <v>N.M.</v>
      </c>
      <c r="AC205" s="9">
        <v>1133.02</v>
      </c>
      <c r="AE205" s="9">
        <v>25.37</v>
      </c>
      <c r="AG205" s="9">
        <f t="shared" si="70"/>
        <v>1107.65</v>
      </c>
      <c r="AI205" s="21" t="str">
        <f t="shared" si="71"/>
        <v>N.M.</v>
      </c>
    </row>
    <row r="206" spans="1:35" ht="12.75" outlineLevel="1">
      <c r="A206" s="1" t="s">
        <v>465</v>
      </c>
      <c r="B206" s="16" t="s">
        <v>466</v>
      </c>
      <c r="C206" s="1" t="s">
        <v>1200</v>
      </c>
      <c r="E206" s="5">
        <v>8566.24</v>
      </c>
      <c r="G206" s="5">
        <v>14021.06</v>
      </c>
      <c r="I206" s="9">
        <f t="shared" si="64"/>
        <v>-5454.82</v>
      </c>
      <c r="K206" s="21">
        <f t="shared" si="65"/>
        <v>-0.3890447655170151</v>
      </c>
      <c r="M206" s="9">
        <v>24185.66</v>
      </c>
      <c r="O206" s="9">
        <v>44258.44</v>
      </c>
      <c r="Q206" s="9">
        <f t="shared" si="66"/>
        <v>-20072.780000000002</v>
      </c>
      <c r="S206" s="21">
        <f t="shared" si="67"/>
        <v>-0.4535356420153987</v>
      </c>
      <c r="U206" s="9">
        <v>24185.66</v>
      </c>
      <c r="W206" s="9">
        <v>44258.44</v>
      </c>
      <c r="Y206" s="9">
        <f t="shared" si="68"/>
        <v>-20072.780000000002</v>
      </c>
      <c r="AA206" s="21">
        <f t="shared" si="69"/>
        <v>-0.4535356420153987</v>
      </c>
      <c r="AC206" s="9">
        <v>79097.28</v>
      </c>
      <c r="AE206" s="9">
        <v>185658.86000000002</v>
      </c>
      <c r="AG206" s="9">
        <f t="shared" si="70"/>
        <v>-106561.58000000002</v>
      </c>
      <c r="AI206" s="21">
        <f t="shared" si="71"/>
        <v>-0.573964420550681</v>
      </c>
    </row>
    <row r="207" spans="1:35" ht="12.75" outlineLevel="1">
      <c r="A207" s="1" t="s">
        <v>467</v>
      </c>
      <c r="B207" s="16" t="s">
        <v>468</v>
      </c>
      <c r="C207" s="1" t="s">
        <v>1201</v>
      </c>
      <c r="E207" s="5">
        <v>101660.52</v>
      </c>
      <c r="G207" s="5">
        <v>122609.6</v>
      </c>
      <c r="I207" s="9">
        <f aca="true" t="shared" si="72" ref="I207:I238">+E207-G207</f>
        <v>-20949.08</v>
      </c>
      <c r="K207" s="21">
        <f aca="true" t="shared" si="73" ref="K207:K238">IF(G207&lt;0,IF(I207=0,0,IF(OR(G207=0,E207=0),"N.M.",IF(ABS(I207/G207)&gt;=10,"N.M.",I207/(-G207)))),IF(I207=0,0,IF(OR(G207=0,E207=0),"N.M.",IF(ABS(I207/G207)&gt;=10,"N.M.",I207/G207))))</f>
        <v>-0.17086003053594498</v>
      </c>
      <c r="M207" s="9">
        <v>337428.28</v>
      </c>
      <c r="O207" s="9">
        <v>381583.2</v>
      </c>
      <c r="Q207" s="9">
        <f aca="true" t="shared" si="74" ref="Q207:Q238">(+M207-O207)</f>
        <v>-44154.919999999984</v>
      </c>
      <c r="S207" s="21">
        <f aca="true" t="shared" si="75" ref="S207:S238">IF(O207&lt;0,IF(Q207=0,0,IF(OR(O207=0,M207=0),"N.M.",IF(ABS(Q207/O207)&gt;=10,"N.M.",Q207/(-O207)))),IF(Q207=0,0,IF(OR(O207=0,M207=0),"N.M.",IF(ABS(Q207/O207)&gt;=10,"N.M.",Q207/O207))))</f>
        <v>-0.11571505244465685</v>
      </c>
      <c r="U207" s="9">
        <v>337428.28</v>
      </c>
      <c r="W207" s="9">
        <v>381583.2</v>
      </c>
      <c r="Y207" s="9">
        <f aca="true" t="shared" si="76" ref="Y207:Y238">(+U207-W207)</f>
        <v>-44154.919999999984</v>
      </c>
      <c r="AA207" s="21">
        <f aca="true" t="shared" si="77" ref="AA207:AA238">IF(W207&lt;0,IF(Y207=0,0,IF(OR(W207=0,U207=0),"N.M.",IF(ABS(Y207/W207)&gt;=10,"N.M.",Y207/(-W207)))),IF(Y207=0,0,IF(OR(W207=0,U207=0),"N.M.",IF(ABS(Y207/W207)&gt;=10,"N.M.",Y207/W207))))</f>
        <v>-0.11571505244465685</v>
      </c>
      <c r="AC207" s="9">
        <v>832847.1000000001</v>
      </c>
      <c r="AE207" s="9">
        <v>1404682.74</v>
      </c>
      <c r="AG207" s="9">
        <f aca="true" t="shared" si="78" ref="AG207:AG238">(+AC207-AE207)</f>
        <v>-571835.6399999999</v>
      </c>
      <c r="AI207" s="21">
        <f aca="true" t="shared" si="79" ref="AI207:AI238">IF(AE207&lt;0,IF(AG207=0,0,IF(OR(AE207=0,AC207=0),"N.M.",IF(ABS(AG207/AE207)&gt;=10,"N.M.",AG207/(-AE207)))),IF(AG207=0,0,IF(OR(AE207=0,AC207=0),"N.M.",IF(ABS(AG207/AE207)&gt;=10,"N.M.",AG207/AE207))))</f>
        <v>-0.40709238016265503</v>
      </c>
    </row>
    <row r="208" spans="1:35" ht="12.75" outlineLevel="1">
      <c r="A208" s="1" t="s">
        <v>469</v>
      </c>
      <c r="B208" s="16" t="s">
        <v>470</v>
      </c>
      <c r="C208" s="1" t="s">
        <v>1202</v>
      </c>
      <c r="E208" s="5">
        <v>422.94</v>
      </c>
      <c r="G208" s="5">
        <v>162383.68</v>
      </c>
      <c r="I208" s="9">
        <f t="shared" si="72"/>
        <v>-161960.74</v>
      </c>
      <c r="K208" s="21">
        <f t="shared" si="73"/>
        <v>-0.9973954279149234</v>
      </c>
      <c r="M208" s="9">
        <v>422.94</v>
      </c>
      <c r="O208" s="9">
        <v>145576.7</v>
      </c>
      <c r="Q208" s="9">
        <f t="shared" si="74"/>
        <v>-145153.76</v>
      </c>
      <c r="S208" s="21">
        <f t="shared" si="75"/>
        <v>-0.9970947273842586</v>
      </c>
      <c r="U208" s="9">
        <v>422.94</v>
      </c>
      <c r="W208" s="9">
        <v>145576.7</v>
      </c>
      <c r="Y208" s="9">
        <f t="shared" si="76"/>
        <v>-145153.76</v>
      </c>
      <c r="AA208" s="21">
        <f t="shared" si="77"/>
        <v>-0.9970947273842586</v>
      </c>
      <c r="AC208" s="9">
        <v>24145.91</v>
      </c>
      <c r="AE208" s="9">
        <v>256496</v>
      </c>
      <c r="AG208" s="9">
        <f t="shared" si="78"/>
        <v>-232350.09</v>
      </c>
      <c r="AI208" s="21">
        <f t="shared" si="79"/>
        <v>-0.9058624306032063</v>
      </c>
    </row>
    <row r="209" spans="1:35" ht="12.75" outlineLevel="1">
      <c r="A209" s="1" t="s">
        <v>471</v>
      </c>
      <c r="B209" s="16" t="s">
        <v>472</v>
      </c>
      <c r="C209" s="1" t="s">
        <v>1203</v>
      </c>
      <c r="E209" s="5">
        <v>36.69</v>
      </c>
      <c r="G209" s="5">
        <v>23081.55</v>
      </c>
      <c r="I209" s="9">
        <f t="shared" si="72"/>
        <v>-23044.86</v>
      </c>
      <c r="K209" s="21">
        <f t="shared" si="73"/>
        <v>-0.9984104187110485</v>
      </c>
      <c r="M209" s="9">
        <v>36.69</v>
      </c>
      <c r="O209" s="9">
        <v>28237.57</v>
      </c>
      <c r="Q209" s="9">
        <f t="shared" si="74"/>
        <v>-28200.88</v>
      </c>
      <c r="S209" s="21">
        <f t="shared" si="75"/>
        <v>-0.9987006672316351</v>
      </c>
      <c r="U209" s="9">
        <v>36.69</v>
      </c>
      <c r="W209" s="9">
        <v>28237.57</v>
      </c>
      <c r="Y209" s="9">
        <f t="shared" si="76"/>
        <v>-28200.88</v>
      </c>
      <c r="AA209" s="21">
        <f t="shared" si="77"/>
        <v>-0.9987006672316351</v>
      </c>
      <c r="AC209" s="9">
        <v>7495.179999999999</v>
      </c>
      <c r="AE209" s="9">
        <v>41764.92</v>
      </c>
      <c r="AG209" s="9">
        <f t="shared" si="78"/>
        <v>-34269.74</v>
      </c>
      <c r="AI209" s="21">
        <f t="shared" si="79"/>
        <v>-0.820538863716248</v>
      </c>
    </row>
    <row r="210" spans="1:35" ht="12.75" outlineLevel="1">
      <c r="A210" s="1" t="s">
        <v>473</v>
      </c>
      <c r="B210" s="16" t="s">
        <v>474</v>
      </c>
      <c r="C210" s="1" t="s">
        <v>1204</v>
      </c>
      <c r="E210" s="5">
        <v>1880.07</v>
      </c>
      <c r="G210" s="5">
        <v>1023.9200000000001</v>
      </c>
      <c r="I210" s="9">
        <f t="shared" si="72"/>
        <v>856.1499999999999</v>
      </c>
      <c r="K210" s="21">
        <f t="shared" si="73"/>
        <v>0.8361493085397295</v>
      </c>
      <c r="M210" s="9">
        <v>6381.83</v>
      </c>
      <c r="O210" s="9">
        <v>1939.77</v>
      </c>
      <c r="Q210" s="9">
        <f t="shared" si="74"/>
        <v>4442.0599999999995</v>
      </c>
      <c r="S210" s="21">
        <f t="shared" si="75"/>
        <v>2.2899931435170147</v>
      </c>
      <c r="U210" s="9">
        <v>6381.83</v>
      </c>
      <c r="W210" s="9">
        <v>1939.77</v>
      </c>
      <c r="Y210" s="9">
        <f t="shared" si="76"/>
        <v>4442.0599999999995</v>
      </c>
      <c r="AA210" s="21">
        <f t="shared" si="77"/>
        <v>2.2899931435170147</v>
      </c>
      <c r="AC210" s="9">
        <v>21368.48</v>
      </c>
      <c r="AE210" s="9">
        <v>8536.65</v>
      </c>
      <c r="AG210" s="9">
        <f t="shared" si="78"/>
        <v>12831.83</v>
      </c>
      <c r="AI210" s="21">
        <f t="shared" si="79"/>
        <v>1.503145847610011</v>
      </c>
    </row>
    <row r="211" spans="1:35" ht="12.75" outlineLevel="1">
      <c r="A211" s="1" t="s">
        <v>475</v>
      </c>
      <c r="B211" s="16" t="s">
        <v>476</v>
      </c>
      <c r="C211" s="1" t="s">
        <v>1205</v>
      </c>
      <c r="E211" s="5">
        <v>1431.24</v>
      </c>
      <c r="G211" s="5">
        <v>2187.84</v>
      </c>
      <c r="I211" s="9">
        <f t="shared" si="72"/>
        <v>-756.6000000000001</v>
      </c>
      <c r="K211" s="21">
        <f t="shared" si="73"/>
        <v>-0.3458205353225099</v>
      </c>
      <c r="M211" s="9">
        <v>4594</v>
      </c>
      <c r="O211" s="9">
        <v>13057.74</v>
      </c>
      <c r="Q211" s="9">
        <f t="shared" si="74"/>
        <v>-8463.74</v>
      </c>
      <c r="S211" s="21">
        <f t="shared" si="75"/>
        <v>-0.6481780154911952</v>
      </c>
      <c r="U211" s="9">
        <v>4594</v>
      </c>
      <c r="W211" s="9">
        <v>13057.74</v>
      </c>
      <c r="Y211" s="9">
        <f t="shared" si="76"/>
        <v>-8463.74</v>
      </c>
      <c r="AA211" s="21">
        <f t="shared" si="77"/>
        <v>-0.6481780154911952</v>
      </c>
      <c r="AC211" s="9">
        <v>17892.59</v>
      </c>
      <c r="AE211" s="9">
        <v>27649.42</v>
      </c>
      <c r="AG211" s="9">
        <f t="shared" si="78"/>
        <v>-9756.829999999998</v>
      </c>
      <c r="AI211" s="21">
        <f t="shared" si="79"/>
        <v>-0.35287647986829374</v>
      </c>
    </row>
    <row r="212" spans="1:35" ht="12.75" outlineLevel="1">
      <c r="A212" s="1" t="s">
        <v>477</v>
      </c>
      <c r="B212" s="16" t="s">
        <v>478</v>
      </c>
      <c r="C212" s="1" t="s">
        <v>1206</v>
      </c>
      <c r="E212" s="5">
        <v>16465.87</v>
      </c>
      <c r="G212" s="5">
        <v>18761.99</v>
      </c>
      <c r="I212" s="9">
        <f t="shared" si="72"/>
        <v>-2296.1200000000026</v>
      </c>
      <c r="K212" s="21">
        <f t="shared" si="73"/>
        <v>-0.1223814744597989</v>
      </c>
      <c r="M212" s="9">
        <v>59110.22</v>
      </c>
      <c r="O212" s="9">
        <v>59586.01</v>
      </c>
      <c r="Q212" s="9">
        <f t="shared" si="74"/>
        <v>-475.7900000000009</v>
      </c>
      <c r="S212" s="21">
        <f t="shared" si="75"/>
        <v>-0.0079849280057517</v>
      </c>
      <c r="U212" s="9">
        <v>59110.22</v>
      </c>
      <c r="W212" s="9">
        <v>59586.01</v>
      </c>
      <c r="Y212" s="9">
        <f t="shared" si="76"/>
        <v>-475.7900000000009</v>
      </c>
      <c r="AA212" s="21">
        <f t="shared" si="77"/>
        <v>-0.0079849280057517</v>
      </c>
      <c r="AC212" s="9">
        <v>178201.11</v>
      </c>
      <c r="AE212" s="9">
        <v>216282.18000000002</v>
      </c>
      <c r="AG212" s="9">
        <f t="shared" si="78"/>
        <v>-38081.070000000036</v>
      </c>
      <c r="AI212" s="21">
        <f t="shared" si="79"/>
        <v>-0.17607123249821152</v>
      </c>
    </row>
    <row r="213" spans="1:35" ht="12.75" outlineLevel="1">
      <c r="A213" s="1" t="s">
        <v>479</v>
      </c>
      <c r="B213" s="16" t="s">
        <v>480</v>
      </c>
      <c r="C213" s="1" t="s">
        <v>1207</v>
      </c>
      <c r="E213" s="5">
        <v>11671.07</v>
      </c>
      <c r="G213" s="5">
        <v>10333.87</v>
      </c>
      <c r="I213" s="9">
        <f t="shared" si="72"/>
        <v>1337.199999999999</v>
      </c>
      <c r="K213" s="21">
        <f t="shared" si="73"/>
        <v>0.12939973117525175</v>
      </c>
      <c r="M213" s="9">
        <v>36163.12</v>
      </c>
      <c r="O213" s="9">
        <v>38753.288</v>
      </c>
      <c r="Q213" s="9">
        <f t="shared" si="74"/>
        <v>-2590.167999999998</v>
      </c>
      <c r="S213" s="21">
        <f t="shared" si="75"/>
        <v>-0.06683737390231244</v>
      </c>
      <c r="U213" s="9">
        <v>36163.12</v>
      </c>
      <c r="W213" s="9">
        <v>38753.288</v>
      </c>
      <c r="Y213" s="9">
        <f t="shared" si="76"/>
        <v>-2590.167999999998</v>
      </c>
      <c r="AA213" s="21">
        <f t="shared" si="77"/>
        <v>-0.06683737390231244</v>
      </c>
      <c r="AC213" s="9">
        <v>196819.859</v>
      </c>
      <c r="AE213" s="9">
        <v>189206</v>
      </c>
      <c r="AG213" s="9">
        <f t="shared" si="78"/>
        <v>7613.858999999997</v>
      </c>
      <c r="AI213" s="21">
        <f t="shared" si="79"/>
        <v>0.04024110757586967</v>
      </c>
    </row>
    <row r="214" spans="1:35" ht="12.75" outlineLevel="1">
      <c r="A214" s="1" t="s">
        <v>481</v>
      </c>
      <c r="B214" s="16" t="s">
        <v>482</v>
      </c>
      <c r="C214" s="1" t="s">
        <v>1208</v>
      </c>
      <c r="E214" s="5">
        <v>7525.85</v>
      </c>
      <c r="G214" s="5">
        <v>11188.631</v>
      </c>
      <c r="I214" s="9">
        <f t="shared" si="72"/>
        <v>-3662.780999999999</v>
      </c>
      <c r="K214" s="21">
        <f t="shared" si="73"/>
        <v>-0.32736632390504244</v>
      </c>
      <c r="M214" s="9">
        <v>85742.21</v>
      </c>
      <c r="O214" s="9">
        <v>78797.122</v>
      </c>
      <c r="Q214" s="9">
        <f t="shared" si="74"/>
        <v>6945.088000000003</v>
      </c>
      <c r="S214" s="21">
        <f t="shared" si="75"/>
        <v>0.08813885359924697</v>
      </c>
      <c r="U214" s="9">
        <v>85742.21</v>
      </c>
      <c r="W214" s="9">
        <v>78797.122</v>
      </c>
      <c r="Y214" s="9">
        <f t="shared" si="76"/>
        <v>6945.088000000003</v>
      </c>
      <c r="AA214" s="21">
        <f t="shared" si="77"/>
        <v>0.08813885359924697</v>
      </c>
      <c r="AC214" s="9">
        <v>303692.98600000003</v>
      </c>
      <c r="AE214" s="9">
        <v>395132.248</v>
      </c>
      <c r="AG214" s="9">
        <f t="shared" si="78"/>
        <v>-91439.26199999999</v>
      </c>
      <c r="AI214" s="21">
        <f t="shared" si="79"/>
        <v>-0.23141432384430435</v>
      </c>
    </row>
    <row r="215" spans="1:35" ht="12.75" outlineLevel="1">
      <c r="A215" s="1" t="s">
        <v>483</v>
      </c>
      <c r="B215" s="16" t="s">
        <v>484</v>
      </c>
      <c r="C215" s="1" t="s">
        <v>1209</v>
      </c>
      <c r="E215" s="5">
        <v>11817</v>
      </c>
      <c r="G215" s="5">
        <v>10813.5</v>
      </c>
      <c r="I215" s="9">
        <f t="shared" si="72"/>
        <v>1003.5</v>
      </c>
      <c r="K215" s="21">
        <f t="shared" si="73"/>
        <v>0.0928006658343737</v>
      </c>
      <c r="M215" s="9">
        <v>36843</v>
      </c>
      <c r="O215" s="9">
        <v>36285</v>
      </c>
      <c r="Q215" s="9">
        <f t="shared" si="74"/>
        <v>558</v>
      </c>
      <c r="S215" s="21">
        <f t="shared" si="75"/>
        <v>0.01537825547747003</v>
      </c>
      <c r="U215" s="9">
        <v>36843</v>
      </c>
      <c r="W215" s="9">
        <v>36285</v>
      </c>
      <c r="Y215" s="9">
        <f t="shared" si="76"/>
        <v>558</v>
      </c>
      <c r="AA215" s="21">
        <f t="shared" si="77"/>
        <v>0.01537825547747003</v>
      </c>
      <c r="AC215" s="9">
        <v>119512.5</v>
      </c>
      <c r="AE215" s="9">
        <v>119625</v>
      </c>
      <c r="AG215" s="9">
        <f t="shared" si="78"/>
        <v>-112.5</v>
      </c>
      <c r="AI215" s="21">
        <f t="shared" si="79"/>
        <v>-0.0009404388714733542</v>
      </c>
    </row>
    <row r="216" spans="1:35" ht="12.75" outlineLevel="1">
      <c r="A216" s="1" t="s">
        <v>485</v>
      </c>
      <c r="B216" s="16" t="s">
        <v>486</v>
      </c>
      <c r="C216" s="1" t="s">
        <v>1210</v>
      </c>
      <c r="E216" s="5">
        <v>-799954</v>
      </c>
      <c r="G216" s="5">
        <v>-145181</v>
      </c>
      <c r="I216" s="9">
        <f t="shared" si="72"/>
        <v>-654773</v>
      </c>
      <c r="K216" s="21">
        <f t="shared" si="73"/>
        <v>-4.510046080409971</v>
      </c>
      <c r="M216" s="9">
        <v>-2322310</v>
      </c>
      <c r="O216" s="9">
        <v>-537093</v>
      </c>
      <c r="Q216" s="9">
        <f t="shared" si="74"/>
        <v>-1785217</v>
      </c>
      <c r="S216" s="21">
        <f t="shared" si="75"/>
        <v>-3.3238508042368826</v>
      </c>
      <c r="U216" s="9">
        <v>-2322310</v>
      </c>
      <c r="W216" s="9">
        <v>-537093</v>
      </c>
      <c r="Y216" s="9">
        <f t="shared" si="76"/>
        <v>-1785217</v>
      </c>
      <c r="AA216" s="21">
        <f t="shared" si="77"/>
        <v>-3.3238508042368826</v>
      </c>
      <c r="AC216" s="9">
        <v>-3807787</v>
      </c>
      <c r="AE216" s="9">
        <v>-1423359</v>
      </c>
      <c r="AG216" s="9">
        <f t="shared" si="78"/>
        <v>-2384428</v>
      </c>
      <c r="AI216" s="21">
        <f t="shared" si="79"/>
        <v>-1.675211945826738</v>
      </c>
    </row>
    <row r="217" spans="1:35" ht="12.75" outlineLevel="1">
      <c r="A217" s="1" t="s">
        <v>487</v>
      </c>
      <c r="B217" s="16" t="s">
        <v>488</v>
      </c>
      <c r="C217" s="1" t="s">
        <v>1211</v>
      </c>
      <c r="E217" s="5">
        <v>55293.36</v>
      </c>
      <c r="G217" s="5">
        <v>5408.78</v>
      </c>
      <c r="I217" s="9">
        <f t="shared" si="72"/>
        <v>49884.58</v>
      </c>
      <c r="K217" s="21">
        <f t="shared" si="73"/>
        <v>9.222889450116293</v>
      </c>
      <c r="M217" s="9">
        <v>168741.39</v>
      </c>
      <c r="O217" s="9">
        <v>29895.09</v>
      </c>
      <c r="Q217" s="9">
        <f t="shared" si="74"/>
        <v>138846.30000000002</v>
      </c>
      <c r="S217" s="21">
        <f t="shared" si="75"/>
        <v>4.644451647410997</v>
      </c>
      <c r="U217" s="9">
        <v>168741.39</v>
      </c>
      <c r="W217" s="9">
        <v>29895.09</v>
      </c>
      <c r="Y217" s="9">
        <f t="shared" si="76"/>
        <v>138846.30000000002</v>
      </c>
      <c r="AA217" s="21">
        <f t="shared" si="77"/>
        <v>4.644451647410997</v>
      </c>
      <c r="AC217" s="9">
        <v>510844.36000000004</v>
      </c>
      <c r="AE217" s="9">
        <v>50189.520000000004</v>
      </c>
      <c r="AG217" s="9">
        <f t="shared" si="78"/>
        <v>460654.84</v>
      </c>
      <c r="AI217" s="21">
        <f t="shared" si="79"/>
        <v>9.178307343843894</v>
      </c>
    </row>
    <row r="218" spans="1:35" ht="12.75" outlineLevel="1">
      <c r="A218" s="1" t="s">
        <v>489</v>
      </c>
      <c r="B218" s="16" t="s">
        <v>490</v>
      </c>
      <c r="C218" s="1" t="s">
        <v>1212</v>
      </c>
      <c r="E218" s="5">
        <v>39821.484</v>
      </c>
      <c r="G218" s="5">
        <v>71227.791</v>
      </c>
      <c r="I218" s="9">
        <f t="shared" si="72"/>
        <v>-31406.307</v>
      </c>
      <c r="K218" s="21">
        <f t="shared" si="73"/>
        <v>-0.4409277131730788</v>
      </c>
      <c r="M218" s="9">
        <v>-90723.536</v>
      </c>
      <c r="O218" s="9">
        <v>194710.824</v>
      </c>
      <c r="Q218" s="9">
        <f t="shared" si="74"/>
        <v>-285434.36</v>
      </c>
      <c r="S218" s="21">
        <f t="shared" si="75"/>
        <v>-1.4659398698862267</v>
      </c>
      <c r="U218" s="9">
        <v>-90723.536</v>
      </c>
      <c r="W218" s="9">
        <v>194710.824</v>
      </c>
      <c r="Y218" s="9">
        <f t="shared" si="76"/>
        <v>-285434.36</v>
      </c>
      <c r="AA218" s="21">
        <f t="shared" si="77"/>
        <v>-1.4659398698862267</v>
      </c>
      <c r="AC218" s="9">
        <v>925118.4450000001</v>
      </c>
      <c r="AE218" s="9">
        <v>741769.204</v>
      </c>
      <c r="AG218" s="9">
        <f t="shared" si="78"/>
        <v>183349.24100000004</v>
      </c>
      <c r="AI218" s="21">
        <f t="shared" si="79"/>
        <v>0.247178286738364</v>
      </c>
    </row>
    <row r="219" spans="1:35" ht="12.75" outlineLevel="1">
      <c r="A219" s="1" t="s">
        <v>491</v>
      </c>
      <c r="B219" s="16" t="s">
        <v>492</v>
      </c>
      <c r="C219" s="1" t="s">
        <v>1213</v>
      </c>
      <c r="E219" s="5">
        <v>1662.72</v>
      </c>
      <c r="G219" s="5">
        <v>400</v>
      </c>
      <c r="I219" s="9">
        <f t="shared" si="72"/>
        <v>1262.72</v>
      </c>
      <c r="K219" s="21">
        <f t="shared" si="73"/>
        <v>3.1568</v>
      </c>
      <c r="M219" s="9">
        <v>4780.5</v>
      </c>
      <c r="O219" s="9">
        <v>1897.96</v>
      </c>
      <c r="Q219" s="9">
        <f t="shared" si="74"/>
        <v>2882.54</v>
      </c>
      <c r="S219" s="21">
        <f t="shared" si="75"/>
        <v>1.518756981179793</v>
      </c>
      <c r="U219" s="9">
        <v>4780.5</v>
      </c>
      <c r="W219" s="9">
        <v>1897.96</v>
      </c>
      <c r="Y219" s="9">
        <f t="shared" si="76"/>
        <v>2882.54</v>
      </c>
      <c r="AA219" s="21">
        <f t="shared" si="77"/>
        <v>1.518756981179793</v>
      </c>
      <c r="AC219" s="9">
        <v>4927.01</v>
      </c>
      <c r="AE219" s="9">
        <v>1997.96</v>
      </c>
      <c r="AG219" s="9">
        <f t="shared" si="78"/>
        <v>2929.05</v>
      </c>
      <c r="AI219" s="21">
        <f t="shared" si="79"/>
        <v>1.4660203407475625</v>
      </c>
    </row>
    <row r="220" spans="1:35" ht="12.75" outlineLevel="1">
      <c r="A220" s="1" t="s">
        <v>493</v>
      </c>
      <c r="B220" s="16" t="s">
        <v>494</v>
      </c>
      <c r="C220" s="1" t="s">
        <v>1214</v>
      </c>
      <c r="E220" s="5">
        <v>8244.94</v>
      </c>
      <c r="G220" s="5">
        <v>11859.99</v>
      </c>
      <c r="I220" s="9">
        <f t="shared" si="72"/>
        <v>-3615.0499999999993</v>
      </c>
      <c r="K220" s="21">
        <f t="shared" si="73"/>
        <v>-0.3048105436851127</v>
      </c>
      <c r="M220" s="9">
        <v>23346.75</v>
      </c>
      <c r="O220" s="9">
        <v>38986.270000000004</v>
      </c>
      <c r="Q220" s="9">
        <f t="shared" si="74"/>
        <v>-15639.520000000004</v>
      </c>
      <c r="S220" s="21">
        <f t="shared" si="75"/>
        <v>-0.40115456031059143</v>
      </c>
      <c r="U220" s="9">
        <v>23346.75</v>
      </c>
      <c r="W220" s="9">
        <v>38986.270000000004</v>
      </c>
      <c r="Y220" s="9">
        <f t="shared" si="76"/>
        <v>-15639.520000000004</v>
      </c>
      <c r="AA220" s="21">
        <f t="shared" si="77"/>
        <v>-0.40115456031059143</v>
      </c>
      <c r="AC220" s="9">
        <v>89047.49</v>
      </c>
      <c r="AE220" s="9">
        <v>163263.52000000002</v>
      </c>
      <c r="AG220" s="9">
        <f t="shared" si="78"/>
        <v>-74216.03000000001</v>
      </c>
      <c r="AI220" s="21">
        <f t="shared" si="79"/>
        <v>-0.45457815683503583</v>
      </c>
    </row>
    <row r="221" spans="1:35" ht="12.75" outlineLevel="1">
      <c r="A221" s="1" t="s">
        <v>495</v>
      </c>
      <c r="B221" s="16" t="s">
        <v>496</v>
      </c>
      <c r="C221" s="1" t="s">
        <v>1215</v>
      </c>
      <c r="E221" s="5">
        <v>101129.31</v>
      </c>
      <c r="G221" s="5">
        <v>102342.63</v>
      </c>
      <c r="I221" s="9">
        <f t="shared" si="72"/>
        <v>-1213.320000000007</v>
      </c>
      <c r="K221" s="21">
        <f t="shared" si="73"/>
        <v>-0.011855470198489202</v>
      </c>
      <c r="M221" s="9">
        <v>328748.71</v>
      </c>
      <c r="O221" s="9">
        <v>331694.54</v>
      </c>
      <c r="Q221" s="9">
        <f t="shared" si="74"/>
        <v>-2945.829999999958</v>
      </c>
      <c r="S221" s="21">
        <f t="shared" si="75"/>
        <v>-0.008881153123593648</v>
      </c>
      <c r="U221" s="9">
        <v>328748.71</v>
      </c>
      <c r="W221" s="9">
        <v>331694.54</v>
      </c>
      <c r="Y221" s="9">
        <f t="shared" si="76"/>
        <v>-2945.829999999958</v>
      </c>
      <c r="AA221" s="21">
        <f t="shared" si="77"/>
        <v>-0.008881153123593648</v>
      </c>
      <c r="AC221" s="9">
        <v>918753.48</v>
      </c>
      <c r="AE221" s="9">
        <v>1221968.85</v>
      </c>
      <c r="AG221" s="9">
        <f t="shared" si="78"/>
        <v>-303215.3700000001</v>
      </c>
      <c r="AI221" s="21">
        <f t="shared" si="79"/>
        <v>-0.24813674260190846</v>
      </c>
    </row>
    <row r="222" spans="1:35" ht="12.75" outlineLevel="1">
      <c r="A222" s="1" t="s">
        <v>497</v>
      </c>
      <c r="B222" s="16" t="s">
        <v>498</v>
      </c>
      <c r="C222" s="1" t="s">
        <v>1174</v>
      </c>
      <c r="E222" s="5">
        <v>-228712.15</v>
      </c>
      <c r="G222" s="5">
        <v>35980.042</v>
      </c>
      <c r="I222" s="9">
        <f t="shared" si="72"/>
        <v>-264692.192</v>
      </c>
      <c r="K222" s="21">
        <f t="shared" si="73"/>
        <v>-7.35663932799189</v>
      </c>
      <c r="M222" s="9">
        <v>166829.28</v>
      </c>
      <c r="O222" s="9">
        <v>196102.736</v>
      </c>
      <c r="Q222" s="9">
        <f t="shared" si="74"/>
        <v>-29273.456000000006</v>
      </c>
      <c r="S222" s="21">
        <f t="shared" si="75"/>
        <v>-0.14927612228724849</v>
      </c>
      <c r="U222" s="9">
        <v>166829.28</v>
      </c>
      <c r="W222" s="9">
        <v>196102.736</v>
      </c>
      <c r="Y222" s="9">
        <f t="shared" si="76"/>
        <v>-29273.456000000006</v>
      </c>
      <c r="AA222" s="21">
        <f t="shared" si="77"/>
        <v>-0.14927612228724849</v>
      </c>
      <c r="AC222" s="9">
        <v>1026462.018</v>
      </c>
      <c r="AE222" s="9">
        <v>960708.611</v>
      </c>
      <c r="AG222" s="9">
        <f t="shared" si="78"/>
        <v>65753.407</v>
      </c>
      <c r="AI222" s="21">
        <f t="shared" si="79"/>
        <v>0.06844261230422136</v>
      </c>
    </row>
    <row r="223" spans="1:35" ht="12.75" outlineLevel="1">
      <c r="A223" s="1" t="s">
        <v>499</v>
      </c>
      <c r="B223" s="16" t="s">
        <v>500</v>
      </c>
      <c r="C223" s="1" t="s">
        <v>1196</v>
      </c>
      <c r="E223" s="5">
        <v>267.04</v>
      </c>
      <c r="G223" s="5">
        <v>460.77</v>
      </c>
      <c r="I223" s="9">
        <f t="shared" si="72"/>
        <v>-193.72999999999996</v>
      </c>
      <c r="K223" s="21">
        <f t="shared" si="73"/>
        <v>-0.4204483798858432</v>
      </c>
      <c r="M223" s="9">
        <v>1356.64</v>
      </c>
      <c r="O223" s="9">
        <v>1991.8400000000001</v>
      </c>
      <c r="Q223" s="9">
        <f t="shared" si="74"/>
        <v>-635.2</v>
      </c>
      <c r="S223" s="21">
        <f t="shared" si="75"/>
        <v>-0.31890111655554665</v>
      </c>
      <c r="U223" s="9">
        <v>1356.64</v>
      </c>
      <c r="W223" s="9">
        <v>1991.8400000000001</v>
      </c>
      <c r="Y223" s="9">
        <f t="shared" si="76"/>
        <v>-635.2</v>
      </c>
      <c r="AA223" s="21">
        <f t="shared" si="77"/>
        <v>-0.31890111655554665</v>
      </c>
      <c r="AC223" s="9">
        <v>4452.6900000000005</v>
      </c>
      <c r="AE223" s="9">
        <v>11591.460000000001</v>
      </c>
      <c r="AG223" s="9">
        <f t="shared" si="78"/>
        <v>-7138.77</v>
      </c>
      <c r="AI223" s="21">
        <f t="shared" si="79"/>
        <v>-0.6158646106702693</v>
      </c>
    </row>
    <row r="224" spans="1:35" ht="12.75" outlineLevel="1">
      <c r="A224" s="1" t="s">
        <v>501</v>
      </c>
      <c r="B224" s="16" t="s">
        <v>502</v>
      </c>
      <c r="C224" s="1" t="s">
        <v>1216</v>
      </c>
      <c r="E224" s="5">
        <v>22854.66</v>
      </c>
      <c r="G224" s="5">
        <v>16657.207000000002</v>
      </c>
      <c r="I224" s="9">
        <f t="shared" si="72"/>
        <v>6197.452999999998</v>
      </c>
      <c r="K224" s="21">
        <f t="shared" si="73"/>
        <v>0.3720583528799274</v>
      </c>
      <c r="M224" s="9">
        <v>60773.74</v>
      </c>
      <c r="O224" s="9">
        <v>58219.255000000005</v>
      </c>
      <c r="Q224" s="9">
        <f t="shared" si="74"/>
        <v>2554.4849999999933</v>
      </c>
      <c r="S224" s="21">
        <f t="shared" si="75"/>
        <v>0.04387697850135652</v>
      </c>
      <c r="U224" s="9">
        <v>60773.74</v>
      </c>
      <c r="W224" s="9">
        <v>58219.255000000005</v>
      </c>
      <c r="Y224" s="9">
        <f t="shared" si="76"/>
        <v>2554.4849999999933</v>
      </c>
      <c r="AA224" s="21">
        <f t="shared" si="77"/>
        <v>0.04387697850135652</v>
      </c>
      <c r="AC224" s="9">
        <v>243159.367</v>
      </c>
      <c r="AE224" s="9">
        <v>229829.646</v>
      </c>
      <c r="AG224" s="9">
        <f t="shared" si="78"/>
        <v>13329.72099999999</v>
      </c>
      <c r="AI224" s="21">
        <f t="shared" si="79"/>
        <v>0.057998266246296136</v>
      </c>
    </row>
    <row r="225" spans="1:35" ht="12.75" outlineLevel="1">
      <c r="A225" s="1" t="s">
        <v>503</v>
      </c>
      <c r="B225" s="16" t="s">
        <v>504</v>
      </c>
      <c r="C225" s="1" t="s">
        <v>1208</v>
      </c>
      <c r="E225" s="5">
        <v>61056.24</v>
      </c>
      <c r="G225" s="5">
        <v>13112.562</v>
      </c>
      <c r="I225" s="9">
        <f t="shared" si="72"/>
        <v>47943.678</v>
      </c>
      <c r="K225" s="21">
        <f t="shared" si="73"/>
        <v>3.6563165916775073</v>
      </c>
      <c r="M225" s="9">
        <v>178555.97</v>
      </c>
      <c r="O225" s="9">
        <v>80281.337</v>
      </c>
      <c r="Q225" s="9">
        <f t="shared" si="74"/>
        <v>98274.633</v>
      </c>
      <c r="S225" s="21">
        <f t="shared" si="75"/>
        <v>1.2241280062388598</v>
      </c>
      <c r="U225" s="9">
        <v>178555.97</v>
      </c>
      <c r="W225" s="9">
        <v>80281.337</v>
      </c>
      <c r="Y225" s="9">
        <f t="shared" si="76"/>
        <v>98274.633</v>
      </c>
      <c r="AA225" s="21">
        <f t="shared" si="77"/>
        <v>1.2241280062388598</v>
      </c>
      <c r="AC225" s="9">
        <v>783839.279</v>
      </c>
      <c r="AE225" s="9">
        <v>228225.069</v>
      </c>
      <c r="AG225" s="9">
        <f t="shared" si="78"/>
        <v>555614.21</v>
      </c>
      <c r="AI225" s="21">
        <f t="shared" si="79"/>
        <v>2.43450122475371</v>
      </c>
    </row>
    <row r="226" spans="1:35" ht="12.75" outlineLevel="1">
      <c r="A226" s="1" t="s">
        <v>505</v>
      </c>
      <c r="B226" s="16" t="s">
        <v>506</v>
      </c>
      <c r="C226" s="1" t="s">
        <v>1217</v>
      </c>
      <c r="E226" s="5">
        <v>3504.42</v>
      </c>
      <c r="G226" s="5">
        <v>5689.313</v>
      </c>
      <c r="I226" s="9">
        <f t="shared" si="72"/>
        <v>-2184.893</v>
      </c>
      <c r="K226" s="21">
        <f t="shared" si="73"/>
        <v>-0.38403459257734635</v>
      </c>
      <c r="M226" s="9">
        <v>19489.670000000002</v>
      </c>
      <c r="O226" s="9">
        <v>19745.716</v>
      </c>
      <c r="Q226" s="9">
        <f t="shared" si="74"/>
        <v>-256.04599999999846</v>
      </c>
      <c r="S226" s="21">
        <f t="shared" si="75"/>
        <v>-0.01296716715666317</v>
      </c>
      <c r="U226" s="9">
        <v>19489.670000000002</v>
      </c>
      <c r="W226" s="9">
        <v>19745.716</v>
      </c>
      <c r="Y226" s="9">
        <f t="shared" si="76"/>
        <v>-256.04599999999846</v>
      </c>
      <c r="AA226" s="21">
        <f t="shared" si="77"/>
        <v>-0.01296716715666317</v>
      </c>
      <c r="AC226" s="9">
        <v>80816.796</v>
      </c>
      <c r="AE226" s="9">
        <v>106295.43000000001</v>
      </c>
      <c r="AG226" s="9">
        <f t="shared" si="78"/>
        <v>-25478.634000000005</v>
      </c>
      <c r="AI226" s="21">
        <f t="shared" si="79"/>
        <v>-0.2396964196861521</v>
      </c>
    </row>
    <row r="227" spans="1:35" ht="12.75" outlineLevel="1">
      <c r="A227" s="1" t="s">
        <v>507</v>
      </c>
      <c r="B227" s="16" t="s">
        <v>508</v>
      </c>
      <c r="C227" s="1" t="s">
        <v>1218</v>
      </c>
      <c r="E227" s="5">
        <v>2805.32</v>
      </c>
      <c r="G227" s="5">
        <v>5051.579000000001</v>
      </c>
      <c r="I227" s="9">
        <f t="shared" si="72"/>
        <v>-2246.2590000000005</v>
      </c>
      <c r="K227" s="21">
        <f t="shared" si="73"/>
        <v>-0.4446647276029931</v>
      </c>
      <c r="M227" s="9">
        <v>8687.23</v>
      </c>
      <c r="O227" s="9">
        <v>15849.824</v>
      </c>
      <c r="Q227" s="9">
        <f t="shared" si="74"/>
        <v>-7162.594000000001</v>
      </c>
      <c r="S227" s="21">
        <f t="shared" si="75"/>
        <v>-0.4519036930630902</v>
      </c>
      <c r="U227" s="9">
        <v>8687.23</v>
      </c>
      <c r="W227" s="9">
        <v>15849.824</v>
      </c>
      <c r="Y227" s="9">
        <f t="shared" si="76"/>
        <v>-7162.594000000001</v>
      </c>
      <c r="AA227" s="21">
        <f t="shared" si="77"/>
        <v>-0.4519036930630902</v>
      </c>
      <c r="AC227" s="9">
        <v>57682.793999999994</v>
      </c>
      <c r="AE227" s="9">
        <v>74883.218</v>
      </c>
      <c r="AG227" s="9">
        <f t="shared" si="78"/>
        <v>-17200.424</v>
      </c>
      <c r="AI227" s="21">
        <f t="shared" si="79"/>
        <v>-0.22969664578250365</v>
      </c>
    </row>
    <row r="228" spans="1:35" ht="12.75" outlineLevel="1">
      <c r="A228" s="1" t="s">
        <v>509</v>
      </c>
      <c r="B228" s="16" t="s">
        <v>510</v>
      </c>
      <c r="C228" s="1" t="s">
        <v>1219</v>
      </c>
      <c r="E228" s="5">
        <v>34500.85</v>
      </c>
      <c r="G228" s="5">
        <v>21634.462</v>
      </c>
      <c r="I228" s="9">
        <f t="shared" si="72"/>
        <v>12866.387999999999</v>
      </c>
      <c r="K228" s="21">
        <f t="shared" si="73"/>
        <v>0.5947172617465597</v>
      </c>
      <c r="M228" s="9">
        <v>166441.21</v>
      </c>
      <c r="O228" s="9">
        <v>94451.591</v>
      </c>
      <c r="Q228" s="9">
        <f t="shared" si="74"/>
        <v>71989.61899999999</v>
      </c>
      <c r="S228" s="21">
        <f t="shared" si="75"/>
        <v>0.7621853505887475</v>
      </c>
      <c r="U228" s="9">
        <v>166441.21</v>
      </c>
      <c r="W228" s="9">
        <v>94451.591</v>
      </c>
      <c r="Y228" s="9">
        <f t="shared" si="76"/>
        <v>71989.61899999999</v>
      </c>
      <c r="AA228" s="21">
        <f t="shared" si="77"/>
        <v>0.7621853505887475</v>
      </c>
      <c r="AC228" s="9">
        <v>625541.598</v>
      </c>
      <c r="AE228" s="9">
        <v>133068.228</v>
      </c>
      <c r="AG228" s="9">
        <f t="shared" si="78"/>
        <v>492473.37</v>
      </c>
      <c r="AI228" s="21">
        <f t="shared" si="79"/>
        <v>3.700908754868217</v>
      </c>
    </row>
    <row r="229" spans="1:35" ht="12.75" outlineLevel="1">
      <c r="A229" s="1" t="s">
        <v>511</v>
      </c>
      <c r="B229" s="16" t="s">
        <v>512</v>
      </c>
      <c r="C229" s="1" t="s">
        <v>1220</v>
      </c>
      <c r="E229" s="5">
        <v>9935.710000000001</v>
      </c>
      <c r="G229" s="5">
        <v>28059.668</v>
      </c>
      <c r="I229" s="9">
        <f t="shared" si="72"/>
        <v>-18123.958</v>
      </c>
      <c r="K229" s="21">
        <f t="shared" si="73"/>
        <v>-0.6459077847963133</v>
      </c>
      <c r="M229" s="9">
        <v>31148.91</v>
      </c>
      <c r="O229" s="9">
        <v>100848.601</v>
      </c>
      <c r="Q229" s="9">
        <f t="shared" si="74"/>
        <v>-69699.69099999999</v>
      </c>
      <c r="S229" s="21">
        <f t="shared" si="75"/>
        <v>-0.6911319572990408</v>
      </c>
      <c r="U229" s="9">
        <v>31148.91</v>
      </c>
      <c r="W229" s="9">
        <v>100848.601</v>
      </c>
      <c r="Y229" s="9">
        <f t="shared" si="76"/>
        <v>-69699.69099999999</v>
      </c>
      <c r="AA229" s="21">
        <f t="shared" si="77"/>
        <v>-0.6911319572990408</v>
      </c>
      <c r="AC229" s="9">
        <v>193170.727</v>
      </c>
      <c r="AE229" s="9">
        <v>389557.36899999995</v>
      </c>
      <c r="AG229" s="9">
        <f t="shared" si="78"/>
        <v>-196386.64199999993</v>
      </c>
      <c r="AI229" s="21">
        <f t="shared" si="79"/>
        <v>-0.5041276526333659</v>
      </c>
    </row>
    <row r="230" spans="1:35" ht="12.75" outlineLevel="1">
      <c r="A230" s="1" t="s">
        <v>513</v>
      </c>
      <c r="B230" s="16" t="s">
        <v>514</v>
      </c>
      <c r="C230" s="1" t="s">
        <v>1221</v>
      </c>
      <c r="E230" s="5">
        <v>211346.927</v>
      </c>
      <c r="G230" s="5">
        <v>320755.117</v>
      </c>
      <c r="I230" s="9">
        <f t="shared" si="72"/>
        <v>-109408.19000000003</v>
      </c>
      <c r="K230" s="21">
        <f t="shared" si="73"/>
        <v>-0.34109569637824366</v>
      </c>
      <c r="M230" s="9">
        <v>-118350.462</v>
      </c>
      <c r="O230" s="9">
        <v>759014.829</v>
      </c>
      <c r="Q230" s="9">
        <f t="shared" si="74"/>
        <v>-877365.291</v>
      </c>
      <c r="S230" s="21">
        <f t="shared" si="75"/>
        <v>-1.1559264160305358</v>
      </c>
      <c r="U230" s="9">
        <v>-118350.462</v>
      </c>
      <c r="W230" s="9">
        <v>759014.829</v>
      </c>
      <c r="Y230" s="9">
        <f t="shared" si="76"/>
        <v>-877365.291</v>
      </c>
      <c r="AA230" s="21">
        <f t="shared" si="77"/>
        <v>-1.1559264160305358</v>
      </c>
      <c r="AC230" s="9">
        <v>3240434.389</v>
      </c>
      <c r="AE230" s="9">
        <v>3641285.121</v>
      </c>
      <c r="AG230" s="9">
        <f t="shared" si="78"/>
        <v>-400850.73199999984</v>
      </c>
      <c r="AI230" s="21">
        <f t="shared" si="79"/>
        <v>-0.11008496140228506</v>
      </c>
    </row>
    <row r="231" spans="1:35" ht="12.75" outlineLevel="1">
      <c r="A231" s="1" t="s">
        <v>515</v>
      </c>
      <c r="B231" s="16" t="s">
        <v>516</v>
      </c>
      <c r="C231" s="1" t="s">
        <v>1213</v>
      </c>
      <c r="E231" s="5">
        <v>152304.63</v>
      </c>
      <c r="G231" s="5">
        <v>120972.69</v>
      </c>
      <c r="I231" s="9">
        <f t="shared" si="72"/>
        <v>31331.940000000002</v>
      </c>
      <c r="K231" s="21">
        <f t="shared" si="73"/>
        <v>0.25900010985950633</v>
      </c>
      <c r="M231" s="9">
        <v>388796.55</v>
      </c>
      <c r="O231" s="9">
        <v>363004.07</v>
      </c>
      <c r="Q231" s="9">
        <f t="shared" si="74"/>
        <v>25792.47999999998</v>
      </c>
      <c r="S231" s="21">
        <f t="shared" si="75"/>
        <v>0.0710528672584855</v>
      </c>
      <c r="U231" s="9">
        <v>388796.55</v>
      </c>
      <c r="W231" s="9">
        <v>363004.07</v>
      </c>
      <c r="Y231" s="9">
        <f t="shared" si="76"/>
        <v>25792.47999999998</v>
      </c>
      <c r="AA231" s="21">
        <f t="shared" si="77"/>
        <v>0.0710528672584855</v>
      </c>
      <c r="AC231" s="9">
        <v>1397772.75</v>
      </c>
      <c r="AE231" s="9">
        <v>1300950.12</v>
      </c>
      <c r="AG231" s="9">
        <f t="shared" si="78"/>
        <v>96822.62999999989</v>
      </c>
      <c r="AI231" s="21">
        <f t="shared" si="79"/>
        <v>0.07442455211119077</v>
      </c>
    </row>
    <row r="232" spans="1:35" ht="12.75" outlineLevel="1">
      <c r="A232" s="1" t="s">
        <v>517</v>
      </c>
      <c r="B232" s="16" t="s">
        <v>518</v>
      </c>
      <c r="C232" s="1" t="s">
        <v>1222</v>
      </c>
      <c r="E232" s="5">
        <v>5393.59</v>
      </c>
      <c r="G232" s="5">
        <v>5541.3</v>
      </c>
      <c r="I232" s="9">
        <f t="shared" si="72"/>
        <v>-147.71000000000004</v>
      </c>
      <c r="K232" s="21">
        <f t="shared" si="73"/>
        <v>-0.026656199808709154</v>
      </c>
      <c r="M232" s="9">
        <v>16180.77</v>
      </c>
      <c r="O232" s="9">
        <v>17527.16</v>
      </c>
      <c r="Q232" s="9">
        <f t="shared" si="74"/>
        <v>-1346.3899999999994</v>
      </c>
      <c r="S232" s="21">
        <f t="shared" si="75"/>
        <v>-0.07681735089997463</v>
      </c>
      <c r="U232" s="9">
        <v>16180.77</v>
      </c>
      <c r="W232" s="9">
        <v>17527.16</v>
      </c>
      <c r="Y232" s="9">
        <f t="shared" si="76"/>
        <v>-1346.3899999999994</v>
      </c>
      <c r="AA232" s="21">
        <f t="shared" si="77"/>
        <v>-0.07681735089997463</v>
      </c>
      <c r="AC232" s="9">
        <v>68762.28</v>
      </c>
      <c r="AE232" s="9">
        <v>45753.05</v>
      </c>
      <c r="AG232" s="9">
        <f t="shared" si="78"/>
        <v>23009.229999999996</v>
      </c>
      <c r="AI232" s="21">
        <f t="shared" si="79"/>
        <v>0.5029004623735466</v>
      </c>
    </row>
    <row r="233" spans="1:35" ht="12.75" outlineLevel="1">
      <c r="A233" s="1" t="s">
        <v>519</v>
      </c>
      <c r="B233" s="16" t="s">
        <v>520</v>
      </c>
      <c r="C233" s="1" t="s">
        <v>1223</v>
      </c>
      <c r="E233" s="5">
        <v>36585.69</v>
      </c>
      <c r="G233" s="5">
        <v>31512.581</v>
      </c>
      <c r="I233" s="9">
        <f t="shared" si="72"/>
        <v>5073.109000000004</v>
      </c>
      <c r="K233" s="21">
        <f t="shared" si="73"/>
        <v>0.1609867817555155</v>
      </c>
      <c r="M233" s="9">
        <v>106446</v>
      </c>
      <c r="O233" s="9">
        <v>99784.006</v>
      </c>
      <c r="Q233" s="9">
        <f t="shared" si="74"/>
        <v>6661.994000000006</v>
      </c>
      <c r="S233" s="21">
        <f t="shared" si="75"/>
        <v>0.06676414655070079</v>
      </c>
      <c r="U233" s="9">
        <v>106446</v>
      </c>
      <c r="W233" s="9">
        <v>99784.006</v>
      </c>
      <c r="Y233" s="9">
        <f t="shared" si="76"/>
        <v>6661.994000000006</v>
      </c>
      <c r="AA233" s="21">
        <f t="shared" si="77"/>
        <v>0.06676414655070079</v>
      </c>
      <c r="AC233" s="9">
        <v>407746.905</v>
      </c>
      <c r="AE233" s="9">
        <v>425063.505</v>
      </c>
      <c r="AG233" s="9">
        <f t="shared" si="78"/>
        <v>-17316.599999999977</v>
      </c>
      <c r="AI233" s="21">
        <f t="shared" si="79"/>
        <v>-0.04073885383314659</v>
      </c>
    </row>
    <row r="234" spans="1:35" ht="12.75" outlineLevel="1">
      <c r="A234" s="1" t="s">
        <v>521</v>
      </c>
      <c r="B234" s="16" t="s">
        <v>522</v>
      </c>
      <c r="C234" s="1" t="s">
        <v>1224</v>
      </c>
      <c r="E234" s="5">
        <v>1168.67</v>
      </c>
      <c r="G234" s="5">
        <v>1297.39</v>
      </c>
      <c r="I234" s="9">
        <f t="shared" si="72"/>
        <v>-128.72000000000003</v>
      </c>
      <c r="K234" s="21">
        <f t="shared" si="73"/>
        <v>-0.09921457695835487</v>
      </c>
      <c r="M234" s="9">
        <v>6057.88</v>
      </c>
      <c r="O234" s="9">
        <v>4174.701</v>
      </c>
      <c r="Q234" s="9">
        <f t="shared" si="74"/>
        <v>1883.179</v>
      </c>
      <c r="S234" s="21">
        <f t="shared" si="75"/>
        <v>0.4510931441557132</v>
      </c>
      <c r="U234" s="9">
        <v>6057.88</v>
      </c>
      <c r="W234" s="9">
        <v>4174.701</v>
      </c>
      <c r="Y234" s="9">
        <f t="shared" si="76"/>
        <v>1883.179</v>
      </c>
      <c r="AA234" s="21">
        <f t="shared" si="77"/>
        <v>0.4510931441557132</v>
      </c>
      <c r="AC234" s="9">
        <v>34463.246</v>
      </c>
      <c r="AE234" s="9">
        <v>47515.693</v>
      </c>
      <c r="AG234" s="9">
        <f t="shared" si="78"/>
        <v>-13052.447</v>
      </c>
      <c r="AI234" s="21">
        <f t="shared" si="79"/>
        <v>-0.27469760358961826</v>
      </c>
    </row>
    <row r="235" spans="1:35" ht="12.75" outlineLevel="1">
      <c r="A235" s="1" t="s">
        <v>523</v>
      </c>
      <c r="B235" s="16" t="s">
        <v>524</v>
      </c>
      <c r="C235" s="1" t="s">
        <v>1225</v>
      </c>
      <c r="E235" s="5">
        <v>1.6300000000000001</v>
      </c>
      <c r="G235" s="5">
        <v>0</v>
      </c>
      <c r="I235" s="9">
        <f t="shared" si="72"/>
        <v>1.6300000000000001</v>
      </c>
      <c r="K235" s="21" t="str">
        <f t="shared" si="73"/>
        <v>N.M.</v>
      </c>
      <c r="M235" s="9">
        <v>-4.5200000000000005</v>
      </c>
      <c r="O235" s="9">
        <v>0</v>
      </c>
      <c r="Q235" s="9">
        <f t="shared" si="74"/>
        <v>-4.5200000000000005</v>
      </c>
      <c r="S235" s="21" t="str">
        <f t="shared" si="75"/>
        <v>N.M.</v>
      </c>
      <c r="U235" s="9">
        <v>-4.5200000000000005</v>
      </c>
      <c r="W235" s="9">
        <v>0</v>
      </c>
      <c r="Y235" s="9">
        <f t="shared" si="76"/>
        <v>-4.5200000000000005</v>
      </c>
      <c r="AA235" s="21" t="str">
        <f t="shared" si="77"/>
        <v>N.M.</v>
      </c>
      <c r="AC235" s="9">
        <v>8.04</v>
      </c>
      <c r="AE235" s="9">
        <v>0</v>
      </c>
      <c r="AG235" s="9">
        <f t="shared" si="78"/>
        <v>8.04</v>
      </c>
      <c r="AI235" s="21" t="str">
        <f t="shared" si="79"/>
        <v>N.M.</v>
      </c>
    </row>
    <row r="236" spans="1:35" ht="12.75" outlineLevel="1">
      <c r="A236" s="1" t="s">
        <v>525</v>
      </c>
      <c r="B236" s="16" t="s">
        <v>526</v>
      </c>
      <c r="C236" s="1" t="s">
        <v>1226</v>
      </c>
      <c r="E236" s="5">
        <v>49478.55</v>
      </c>
      <c r="G236" s="5">
        <v>59049.46</v>
      </c>
      <c r="I236" s="9">
        <f t="shared" si="72"/>
        <v>-9570.909999999996</v>
      </c>
      <c r="K236" s="21">
        <f t="shared" si="73"/>
        <v>-0.16208293860773657</v>
      </c>
      <c r="M236" s="9">
        <v>170170.38</v>
      </c>
      <c r="O236" s="9">
        <v>236775.268</v>
      </c>
      <c r="Q236" s="9">
        <f t="shared" si="74"/>
        <v>-66604.888</v>
      </c>
      <c r="S236" s="21">
        <f t="shared" si="75"/>
        <v>-0.2813000215884034</v>
      </c>
      <c r="U236" s="9">
        <v>170170.38</v>
      </c>
      <c r="W236" s="9">
        <v>236775.268</v>
      </c>
      <c r="Y236" s="9">
        <f t="shared" si="76"/>
        <v>-66604.888</v>
      </c>
      <c r="AA236" s="21">
        <f t="shared" si="77"/>
        <v>-0.2813000215884034</v>
      </c>
      <c r="AC236" s="9">
        <v>758682.311</v>
      </c>
      <c r="AE236" s="9">
        <v>867087.344</v>
      </c>
      <c r="AG236" s="9">
        <f t="shared" si="78"/>
        <v>-108405.03300000005</v>
      </c>
      <c r="AI236" s="21">
        <f t="shared" si="79"/>
        <v>-0.12502204506862236</v>
      </c>
    </row>
    <row r="237" spans="1:35" ht="12.75" outlineLevel="1">
      <c r="A237" s="1" t="s">
        <v>527</v>
      </c>
      <c r="B237" s="16" t="s">
        <v>528</v>
      </c>
      <c r="C237" s="1" t="s">
        <v>1227</v>
      </c>
      <c r="E237" s="5">
        <v>2797.09</v>
      </c>
      <c r="G237" s="5">
        <v>3673.974</v>
      </c>
      <c r="I237" s="9">
        <f t="shared" si="72"/>
        <v>-876.884</v>
      </c>
      <c r="K237" s="21">
        <f t="shared" si="73"/>
        <v>-0.2386745251871679</v>
      </c>
      <c r="M237" s="9">
        <v>11460.4</v>
      </c>
      <c r="O237" s="9">
        <v>11815.131</v>
      </c>
      <c r="Q237" s="9">
        <f t="shared" si="74"/>
        <v>-354.73099999999977</v>
      </c>
      <c r="S237" s="21">
        <f t="shared" si="75"/>
        <v>-0.030023450438255807</v>
      </c>
      <c r="U237" s="9">
        <v>11460.4</v>
      </c>
      <c r="W237" s="9">
        <v>11815.131</v>
      </c>
      <c r="Y237" s="9">
        <f t="shared" si="76"/>
        <v>-354.73099999999977</v>
      </c>
      <c r="AA237" s="21">
        <f t="shared" si="77"/>
        <v>-0.030023450438255807</v>
      </c>
      <c r="AC237" s="9">
        <v>45958.928</v>
      </c>
      <c r="AE237" s="9">
        <v>49187.08</v>
      </c>
      <c r="AG237" s="9">
        <f t="shared" si="78"/>
        <v>-3228.152000000002</v>
      </c>
      <c r="AI237" s="21">
        <f t="shared" si="79"/>
        <v>-0.06563008009420364</v>
      </c>
    </row>
    <row r="238" spans="1:35" ht="12.75" outlineLevel="1">
      <c r="A238" s="1" t="s">
        <v>529</v>
      </c>
      <c r="B238" s="16" t="s">
        <v>530</v>
      </c>
      <c r="C238" s="1" t="s">
        <v>1228</v>
      </c>
      <c r="E238" s="5">
        <v>1058.08</v>
      </c>
      <c r="G238" s="5">
        <v>8223.559000000001</v>
      </c>
      <c r="I238" s="9">
        <f t="shared" si="72"/>
        <v>-7165.479000000001</v>
      </c>
      <c r="K238" s="21">
        <f t="shared" si="73"/>
        <v>-0.8713355130059869</v>
      </c>
      <c r="M238" s="9">
        <v>4986.89</v>
      </c>
      <c r="O238" s="9">
        <v>29369.525</v>
      </c>
      <c r="Q238" s="9">
        <f t="shared" si="74"/>
        <v>-24382.635000000002</v>
      </c>
      <c r="S238" s="21">
        <f t="shared" si="75"/>
        <v>-0.8302018844363332</v>
      </c>
      <c r="U238" s="9">
        <v>4986.89</v>
      </c>
      <c r="W238" s="9">
        <v>29369.525</v>
      </c>
      <c r="Y238" s="9">
        <f t="shared" si="76"/>
        <v>-24382.635000000002</v>
      </c>
      <c r="AA238" s="21">
        <f t="shared" si="77"/>
        <v>-0.8302018844363332</v>
      </c>
      <c r="AC238" s="9">
        <v>65394.282</v>
      </c>
      <c r="AE238" s="9">
        <v>130767.761</v>
      </c>
      <c r="AG238" s="9">
        <f t="shared" si="78"/>
        <v>-65373.479</v>
      </c>
      <c r="AI238" s="21">
        <f t="shared" si="79"/>
        <v>-0.4999204582236443</v>
      </c>
    </row>
    <row r="239" spans="1:35" ht="12.75" outlineLevel="1">
      <c r="A239" s="1" t="s">
        <v>531</v>
      </c>
      <c r="B239" s="16" t="s">
        <v>532</v>
      </c>
      <c r="C239" s="1" t="s">
        <v>1229</v>
      </c>
      <c r="E239" s="5">
        <v>33722.16</v>
      </c>
      <c r="G239" s="5">
        <v>41417.073</v>
      </c>
      <c r="I239" s="9">
        <f aca="true" t="shared" si="80" ref="I239:I270">+E239-G239</f>
        <v>-7694.912999999993</v>
      </c>
      <c r="K239" s="21">
        <f aca="true" t="shared" si="81" ref="K239:K270">IF(G239&lt;0,IF(I239=0,0,IF(OR(G239=0,E239=0),"N.M.",IF(ABS(I239/G239)&gt;=10,"N.M.",I239/(-G239)))),IF(I239=0,0,IF(OR(G239=0,E239=0),"N.M.",IF(ABS(I239/G239)&gt;=10,"N.M.",I239/G239))))</f>
        <v>-0.18579084523911174</v>
      </c>
      <c r="M239" s="9">
        <v>124430.41</v>
      </c>
      <c r="O239" s="9">
        <v>134281.136</v>
      </c>
      <c r="Q239" s="9">
        <f aca="true" t="shared" si="82" ref="Q239:Q270">(+M239-O239)</f>
        <v>-9850.725999999995</v>
      </c>
      <c r="S239" s="21">
        <f aca="true" t="shared" si="83" ref="S239:S270">IF(O239&lt;0,IF(Q239=0,0,IF(OR(O239=0,M239=0),"N.M.",IF(ABS(Q239/O239)&gt;=10,"N.M.",Q239/(-O239)))),IF(Q239=0,0,IF(OR(O239=0,M239=0),"N.M.",IF(ABS(Q239/O239)&gt;=10,"N.M.",Q239/O239))))</f>
        <v>-0.073358971285438</v>
      </c>
      <c r="U239" s="9">
        <v>124430.41</v>
      </c>
      <c r="W239" s="9">
        <v>134281.136</v>
      </c>
      <c r="Y239" s="9">
        <f aca="true" t="shared" si="84" ref="Y239:Y270">(+U239-W239)</f>
        <v>-9850.725999999995</v>
      </c>
      <c r="AA239" s="21">
        <f aca="true" t="shared" si="85" ref="AA239:AA270">IF(W239&lt;0,IF(Y239=0,0,IF(OR(W239=0,U239=0),"N.M.",IF(ABS(Y239/W239)&gt;=10,"N.M.",Y239/(-W239)))),IF(Y239=0,0,IF(OR(W239=0,U239=0),"N.M.",IF(ABS(Y239/W239)&gt;=10,"N.M.",Y239/W239))))</f>
        <v>-0.073358971285438</v>
      </c>
      <c r="AC239" s="9">
        <v>504388.92799999996</v>
      </c>
      <c r="AE239" s="9">
        <v>543533.28</v>
      </c>
      <c r="AG239" s="9">
        <f aca="true" t="shared" si="86" ref="AG239:AG270">(+AC239-AE239)</f>
        <v>-39144.35200000007</v>
      </c>
      <c r="AI239" s="21">
        <f aca="true" t="shared" si="87" ref="AI239:AI270">IF(AE239&lt;0,IF(AG239=0,0,IF(OR(AE239=0,AC239=0),"N.M.",IF(ABS(AG239/AE239)&gt;=10,"N.M.",AG239/(-AE239)))),IF(AG239=0,0,IF(OR(AE239=0,AC239=0),"N.M.",IF(ABS(AG239/AE239)&gt;=10,"N.M.",AG239/AE239))))</f>
        <v>-0.07201831689128597</v>
      </c>
    </row>
    <row r="240" spans="1:35" ht="12.75" outlineLevel="1">
      <c r="A240" s="1" t="s">
        <v>533</v>
      </c>
      <c r="B240" s="16" t="s">
        <v>534</v>
      </c>
      <c r="C240" s="1" t="s">
        <v>1230</v>
      </c>
      <c r="E240" s="5">
        <v>197513.02000000002</v>
      </c>
      <c r="G240" s="5">
        <v>220752.792</v>
      </c>
      <c r="I240" s="9">
        <f t="shared" si="80"/>
        <v>-23239.771999999968</v>
      </c>
      <c r="K240" s="21">
        <f t="shared" si="81"/>
        <v>-0.10527509885356272</v>
      </c>
      <c r="M240" s="9">
        <v>773485.76</v>
      </c>
      <c r="O240" s="9">
        <v>728972.787</v>
      </c>
      <c r="Q240" s="9">
        <f t="shared" si="82"/>
        <v>44512.973</v>
      </c>
      <c r="S240" s="21">
        <f t="shared" si="83"/>
        <v>0.06106259903498976</v>
      </c>
      <c r="U240" s="9">
        <v>773485.76</v>
      </c>
      <c r="W240" s="9">
        <v>728972.787</v>
      </c>
      <c r="Y240" s="9">
        <f t="shared" si="84"/>
        <v>44512.973</v>
      </c>
      <c r="AA240" s="21">
        <f t="shared" si="85"/>
        <v>0.06106259903498976</v>
      </c>
      <c r="AC240" s="9">
        <v>2897652.9560000002</v>
      </c>
      <c r="AE240" s="9">
        <v>3097084.811</v>
      </c>
      <c r="AG240" s="9">
        <f t="shared" si="86"/>
        <v>-199431.85499999998</v>
      </c>
      <c r="AI240" s="21">
        <f t="shared" si="87"/>
        <v>-0.06439341095590036</v>
      </c>
    </row>
    <row r="241" spans="1:35" ht="12.75" outlineLevel="1">
      <c r="A241" s="1" t="s">
        <v>535</v>
      </c>
      <c r="B241" s="16" t="s">
        <v>536</v>
      </c>
      <c r="C241" s="1" t="s">
        <v>1231</v>
      </c>
      <c r="E241" s="5">
        <v>4461.43</v>
      </c>
      <c r="G241" s="5">
        <v>3325.06</v>
      </c>
      <c r="I241" s="9">
        <f t="shared" si="80"/>
        <v>1136.3700000000003</v>
      </c>
      <c r="K241" s="21">
        <f t="shared" si="81"/>
        <v>0.34175924644968825</v>
      </c>
      <c r="M241" s="9">
        <v>12577</v>
      </c>
      <c r="O241" s="9">
        <v>10463.34</v>
      </c>
      <c r="Q241" s="9">
        <f t="shared" si="82"/>
        <v>2113.66</v>
      </c>
      <c r="S241" s="21">
        <f t="shared" si="83"/>
        <v>0.20200624274849138</v>
      </c>
      <c r="U241" s="9">
        <v>12577</v>
      </c>
      <c r="W241" s="9">
        <v>10463.34</v>
      </c>
      <c r="Y241" s="9">
        <f t="shared" si="84"/>
        <v>2113.66</v>
      </c>
      <c r="AA241" s="21">
        <f t="shared" si="85"/>
        <v>0.20200624274849138</v>
      </c>
      <c r="AC241" s="9">
        <v>44566.64</v>
      </c>
      <c r="AE241" s="9">
        <v>43119.82</v>
      </c>
      <c r="AG241" s="9">
        <f t="shared" si="86"/>
        <v>1446.8199999999997</v>
      </c>
      <c r="AI241" s="21">
        <f t="shared" si="87"/>
        <v>0.033553479583170794</v>
      </c>
    </row>
    <row r="242" spans="1:35" ht="12.75" outlineLevel="1">
      <c r="A242" s="1" t="s">
        <v>537</v>
      </c>
      <c r="B242" s="16" t="s">
        <v>538</v>
      </c>
      <c r="C242" s="1" t="s">
        <v>1232</v>
      </c>
      <c r="E242" s="5">
        <v>58284.19</v>
      </c>
      <c r="G242" s="5">
        <v>53081.73</v>
      </c>
      <c r="I242" s="9">
        <f t="shared" si="80"/>
        <v>5202.459999999999</v>
      </c>
      <c r="K242" s="21">
        <f t="shared" si="81"/>
        <v>0.09800848615898537</v>
      </c>
      <c r="M242" s="9">
        <v>159718.86000000002</v>
      </c>
      <c r="O242" s="9">
        <v>65413.72</v>
      </c>
      <c r="Q242" s="9">
        <f t="shared" si="82"/>
        <v>94305.14000000001</v>
      </c>
      <c r="S242" s="21">
        <f t="shared" si="83"/>
        <v>1.441672175195051</v>
      </c>
      <c r="U242" s="9">
        <v>159718.86000000002</v>
      </c>
      <c r="W242" s="9">
        <v>65413.72</v>
      </c>
      <c r="Y242" s="9">
        <f t="shared" si="84"/>
        <v>94305.14000000001</v>
      </c>
      <c r="AA242" s="21">
        <f t="shared" si="85"/>
        <v>1.441672175195051</v>
      </c>
      <c r="AC242" s="9">
        <v>804614.91</v>
      </c>
      <c r="AE242" s="9">
        <v>665138.54</v>
      </c>
      <c r="AG242" s="9">
        <f t="shared" si="86"/>
        <v>139476.37</v>
      </c>
      <c r="AI242" s="21">
        <f t="shared" si="87"/>
        <v>0.2096952162777998</v>
      </c>
    </row>
    <row r="243" spans="1:35" ht="12.75" outlineLevel="1">
      <c r="A243" s="1" t="s">
        <v>539</v>
      </c>
      <c r="B243" s="16" t="s">
        <v>540</v>
      </c>
      <c r="C243" s="1" t="s">
        <v>1233</v>
      </c>
      <c r="E243" s="5">
        <v>5166.11</v>
      </c>
      <c r="G243" s="5">
        <v>8046.03</v>
      </c>
      <c r="I243" s="9">
        <f t="shared" si="80"/>
        <v>-2879.92</v>
      </c>
      <c r="K243" s="21">
        <f t="shared" si="81"/>
        <v>-0.3579305570573314</v>
      </c>
      <c r="M243" s="9">
        <v>26905.940000000002</v>
      </c>
      <c r="O243" s="9">
        <v>30351.2</v>
      </c>
      <c r="Q243" s="9">
        <f t="shared" si="82"/>
        <v>-3445.2599999999984</v>
      </c>
      <c r="S243" s="21">
        <f t="shared" si="83"/>
        <v>-0.1135131395134294</v>
      </c>
      <c r="U243" s="9">
        <v>26905.940000000002</v>
      </c>
      <c r="W243" s="9">
        <v>30351.2</v>
      </c>
      <c r="Y243" s="9">
        <f t="shared" si="84"/>
        <v>-3445.2599999999984</v>
      </c>
      <c r="AA243" s="21">
        <f t="shared" si="85"/>
        <v>-0.1135131395134294</v>
      </c>
      <c r="AC243" s="9">
        <v>121010.88</v>
      </c>
      <c r="AE243" s="9">
        <v>137524.64</v>
      </c>
      <c r="AG243" s="9">
        <f t="shared" si="86"/>
        <v>-16513.76000000001</v>
      </c>
      <c r="AI243" s="21">
        <f t="shared" si="87"/>
        <v>-0.12007855465027946</v>
      </c>
    </row>
    <row r="244" spans="1:35" ht="12.75" outlineLevel="1">
      <c r="A244" s="1" t="s">
        <v>541</v>
      </c>
      <c r="B244" s="16" t="s">
        <v>542</v>
      </c>
      <c r="C244" s="1" t="s">
        <v>1234</v>
      </c>
      <c r="E244" s="5">
        <v>8899.380000000001</v>
      </c>
      <c r="G244" s="5">
        <v>13878.54</v>
      </c>
      <c r="I244" s="9">
        <f t="shared" si="80"/>
        <v>-4979.16</v>
      </c>
      <c r="K244" s="21">
        <f t="shared" si="81"/>
        <v>-0.3587668443510628</v>
      </c>
      <c r="M244" s="9">
        <v>27213.36</v>
      </c>
      <c r="O244" s="9">
        <v>33097.95</v>
      </c>
      <c r="Q244" s="9">
        <f t="shared" si="82"/>
        <v>-5884.5899999999965</v>
      </c>
      <c r="S244" s="21">
        <f t="shared" si="83"/>
        <v>-0.1777931865870846</v>
      </c>
      <c r="U244" s="9">
        <v>27213.36</v>
      </c>
      <c r="W244" s="9">
        <v>33097.95</v>
      </c>
      <c r="Y244" s="9">
        <f t="shared" si="84"/>
        <v>-5884.5899999999965</v>
      </c>
      <c r="AA244" s="21">
        <f t="shared" si="85"/>
        <v>-0.1777931865870846</v>
      </c>
      <c r="AC244" s="9">
        <v>124965.3</v>
      </c>
      <c r="AE244" s="9">
        <v>132761.94</v>
      </c>
      <c r="AG244" s="9">
        <f t="shared" si="86"/>
        <v>-7796.639999999999</v>
      </c>
      <c r="AI244" s="21">
        <f t="shared" si="87"/>
        <v>-0.05872646934806767</v>
      </c>
    </row>
    <row r="245" spans="1:35" ht="12.75" outlineLevel="1">
      <c r="A245" s="1" t="s">
        <v>543</v>
      </c>
      <c r="B245" s="16" t="s">
        <v>544</v>
      </c>
      <c r="C245" s="1" t="s">
        <v>1235</v>
      </c>
      <c r="E245" s="5">
        <v>78760.17</v>
      </c>
      <c r="G245" s="5">
        <v>42647.343</v>
      </c>
      <c r="I245" s="9">
        <f t="shared" si="80"/>
        <v>36112.827</v>
      </c>
      <c r="K245" s="21">
        <f t="shared" si="81"/>
        <v>0.8467778871945199</v>
      </c>
      <c r="M245" s="9">
        <v>242707.55000000002</v>
      </c>
      <c r="O245" s="9">
        <v>118284.237</v>
      </c>
      <c r="Q245" s="9">
        <f t="shared" si="82"/>
        <v>124423.31300000002</v>
      </c>
      <c r="S245" s="21">
        <f t="shared" si="83"/>
        <v>1.0519010491651566</v>
      </c>
      <c r="U245" s="9">
        <v>242707.55000000002</v>
      </c>
      <c r="W245" s="9">
        <v>118284.237</v>
      </c>
      <c r="Y245" s="9">
        <f t="shared" si="84"/>
        <v>124423.31300000002</v>
      </c>
      <c r="AA245" s="21">
        <f t="shared" si="85"/>
        <v>1.0519010491651566</v>
      </c>
      <c r="AC245" s="9">
        <v>863831.658</v>
      </c>
      <c r="AE245" s="9">
        <v>594539.717</v>
      </c>
      <c r="AG245" s="9">
        <f t="shared" si="86"/>
        <v>269291.9410000001</v>
      </c>
      <c r="AI245" s="21">
        <f t="shared" si="87"/>
        <v>0.4529418864711441</v>
      </c>
    </row>
    <row r="246" spans="1:35" ht="12.75" outlineLevel="1">
      <c r="A246" s="1" t="s">
        <v>545</v>
      </c>
      <c r="B246" s="16" t="s">
        <v>546</v>
      </c>
      <c r="C246" s="1" t="s">
        <v>1236</v>
      </c>
      <c r="E246" s="5">
        <v>34107.51</v>
      </c>
      <c r="G246" s="5">
        <v>64292.626000000004</v>
      </c>
      <c r="I246" s="9">
        <f t="shared" si="80"/>
        <v>-30185.116</v>
      </c>
      <c r="K246" s="21">
        <f t="shared" si="81"/>
        <v>-0.4694957707902614</v>
      </c>
      <c r="M246" s="9">
        <v>109311.39</v>
      </c>
      <c r="O246" s="9">
        <v>198262.624</v>
      </c>
      <c r="Q246" s="9">
        <f t="shared" si="82"/>
        <v>-88951.23400000001</v>
      </c>
      <c r="S246" s="21">
        <f t="shared" si="83"/>
        <v>-0.44865356972174447</v>
      </c>
      <c r="U246" s="9">
        <v>109311.39</v>
      </c>
      <c r="W246" s="9">
        <v>198262.624</v>
      </c>
      <c r="Y246" s="9">
        <f t="shared" si="84"/>
        <v>-88951.23400000001</v>
      </c>
      <c r="AA246" s="21">
        <f t="shared" si="85"/>
        <v>-0.44865356972174447</v>
      </c>
      <c r="AC246" s="9">
        <v>565599.591</v>
      </c>
      <c r="AE246" s="9">
        <v>759587.335</v>
      </c>
      <c r="AG246" s="9">
        <f t="shared" si="86"/>
        <v>-193987.74399999995</v>
      </c>
      <c r="AI246" s="21">
        <f t="shared" si="87"/>
        <v>-0.255385700974069</v>
      </c>
    </row>
    <row r="247" spans="1:35" ht="12.75" outlineLevel="1">
      <c r="A247" s="1" t="s">
        <v>547</v>
      </c>
      <c r="B247" s="16" t="s">
        <v>548</v>
      </c>
      <c r="C247" s="1" t="s">
        <v>1237</v>
      </c>
      <c r="E247" s="5">
        <v>14094.37</v>
      </c>
      <c r="G247" s="5">
        <v>13025.408</v>
      </c>
      <c r="I247" s="9">
        <f t="shared" si="80"/>
        <v>1068.9620000000014</v>
      </c>
      <c r="K247" s="21">
        <f t="shared" si="81"/>
        <v>0.08206744848222808</v>
      </c>
      <c r="M247" s="9">
        <v>43988.86</v>
      </c>
      <c r="O247" s="9">
        <v>38632.979</v>
      </c>
      <c r="Q247" s="9">
        <f t="shared" si="82"/>
        <v>5355.881000000001</v>
      </c>
      <c r="S247" s="21">
        <f t="shared" si="83"/>
        <v>0.13863494710050708</v>
      </c>
      <c r="U247" s="9">
        <v>43988.86</v>
      </c>
      <c r="W247" s="9">
        <v>38632.979</v>
      </c>
      <c r="Y247" s="9">
        <f t="shared" si="84"/>
        <v>5355.881000000001</v>
      </c>
      <c r="AA247" s="21">
        <f t="shared" si="85"/>
        <v>0.13863494710050708</v>
      </c>
      <c r="AC247" s="9">
        <v>184157.34000000003</v>
      </c>
      <c r="AE247" s="9">
        <v>189295.683</v>
      </c>
      <c r="AG247" s="9">
        <f t="shared" si="86"/>
        <v>-5138.342999999964</v>
      </c>
      <c r="AI247" s="21">
        <f t="shared" si="87"/>
        <v>-0.027144533454574158</v>
      </c>
    </row>
    <row r="248" spans="1:35" ht="12.75" outlineLevel="1">
      <c r="A248" s="1" t="s">
        <v>549</v>
      </c>
      <c r="B248" s="16" t="s">
        <v>550</v>
      </c>
      <c r="C248" s="1" t="s">
        <v>1238</v>
      </c>
      <c r="E248" s="5">
        <v>0</v>
      </c>
      <c r="G248" s="5">
        <v>0</v>
      </c>
      <c r="I248" s="9">
        <f t="shared" si="80"/>
        <v>0</v>
      </c>
      <c r="K248" s="21">
        <f t="shared" si="81"/>
        <v>0</v>
      </c>
      <c r="M248" s="9">
        <v>0</v>
      </c>
      <c r="O248" s="9">
        <v>0</v>
      </c>
      <c r="Q248" s="9">
        <f t="shared" si="82"/>
        <v>0</v>
      </c>
      <c r="S248" s="21">
        <f t="shared" si="83"/>
        <v>0</v>
      </c>
      <c r="U248" s="9">
        <v>0</v>
      </c>
      <c r="W248" s="9">
        <v>0</v>
      </c>
      <c r="Y248" s="9">
        <f t="shared" si="84"/>
        <v>0</v>
      </c>
      <c r="AA248" s="21">
        <f t="shared" si="85"/>
        <v>0</v>
      </c>
      <c r="AC248" s="9">
        <v>0</v>
      </c>
      <c r="AE248" s="9">
        <v>-1341.53</v>
      </c>
      <c r="AG248" s="9">
        <f t="shared" si="86"/>
        <v>1341.53</v>
      </c>
      <c r="AI248" s="21" t="str">
        <f t="shared" si="87"/>
        <v>N.M.</v>
      </c>
    </row>
    <row r="249" spans="1:35" ht="12.75" outlineLevel="1">
      <c r="A249" s="1" t="s">
        <v>551</v>
      </c>
      <c r="B249" s="16" t="s">
        <v>552</v>
      </c>
      <c r="C249" s="1" t="s">
        <v>1239</v>
      </c>
      <c r="E249" s="5">
        <v>1658.93</v>
      </c>
      <c r="G249" s="5">
        <v>4063.67</v>
      </c>
      <c r="I249" s="9">
        <f t="shared" si="80"/>
        <v>-2404.74</v>
      </c>
      <c r="K249" s="21">
        <f t="shared" si="81"/>
        <v>-0.5917655715154035</v>
      </c>
      <c r="M249" s="9">
        <v>11405.99</v>
      </c>
      <c r="O249" s="9">
        <v>4063.69</v>
      </c>
      <c r="Q249" s="9">
        <f t="shared" si="82"/>
        <v>7342.299999999999</v>
      </c>
      <c r="S249" s="21">
        <f t="shared" si="83"/>
        <v>1.8068061294045556</v>
      </c>
      <c r="U249" s="9">
        <v>11405.99</v>
      </c>
      <c r="W249" s="9">
        <v>4063.69</v>
      </c>
      <c r="Y249" s="9">
        <f t="shared" si="84"/>
        <v>7342.299999999999</v>
      </c>
      <c r="AA249" s="21">
        <f t="shared" si="85"/>
        <v>1.8068061294045556</v>
      </c>
      <c r="AC249" s="9">
        <v>44401.03</v>
      </c>
      <c r="AE249" s="9">
        <v>3339.23</v>
      </c>
      <c r="AG249" s="9">
        <f t="shared" si="86"/>
        <v>41061.799999999996</v>
      </c>
      <c r="AI249" s="21" t="str">
        <f t="shared" si="87"/>
        <v>N.M.</v>
      </c>
    </row>
    <row r="250" spans="1:35" ht="12.75" outlineLevel="1">
      <c r="A250" s="1" t="s">
        <v>553</v>
      </c>
      <c r="B250" s="16" t="s">
        <v>554</v>
      </c>
      <c r="C250" s="1" t="s">
        <v>1240</v>
      </c>
      <c r="E250" s="5">
        <v>100.09</v>
      </c>
      <c r="G250" s="5">
        <v>141.02</v>
      </c>
      <c r="I250" s="9">
        <f t="shared" si="80"/>
        <v>-40.93000000000001</v>
      </c>
      <c r="K250" s="21">
        <f t="shared" si="81"/>
        <v>-0.2902425187916608</v>
      </c>
      <c r="M250" s="9">
        <v>1802.8</v>
      </c>
      <c r="O250" s="9">
        <v>439.13</v>
      </c>
      <c r="Q250" s="9">
        <f t="shared" si="82"/>
        <v>1363.67</v>
      </c>
      <c r="S250" s="21">
        <f t="shared" si="83"/>
        <v>3.105390203356637</v>
      </c>
      <c r="U250" s="9">
        <v>1802.8</v>
      </c>
      <c r="W250" s="9">
        <v>439.13</v>
      </c>
      <c r="Y250" s="9">
        <f t="shared" si="84"/>
        <v>1363.67</v>
      </c>
      <c r="AA250" s="21">
        <f t="shared" si="85"/>
        <v>3.105390203356637</v>
      </c>
      <c r="AC250" s="9">
        <v>5592.4</v>
      </c>
      <c r="AE250" s="9">
        <v>2966.3300000000004</v>
      </c>
      <c r="AG250" s="9">
        <f t="shared" si="86"/>
        <v>2626.0699999999993</v>
      </c>
      <c r="AI250" s="21">
        <f t="shared" si="87"/>
        <v>0.8852926006209689</v>
      </c>
    </row>
    <row r="251" spans="1:35" ht="12.75" outlineLevel="1">
      <c r="A251" s="1" t="s">
        <v>555</v>
      </c>
      <c r="B251" s="16" t="s">
        <v>556</v>
      </c>
      <c r="C251" s="1" t="s">
        <v>1241</v>
      </c>
      <c r="E251" s="5">
        <v>21986.46</v>
      </c>
      <c r="G251" s="5">
        <v>22937.882</v>
      </c>
      <c r="I251" s="9">
        <f t="shared" si="80"/>
        <v>-951.4220000000023</v>
      </c>
      <c r="K251" s="21">
        <f t="shared" si="81"/>
        <v>-0.04147819750751191</v>
      </c>
      <c r="M251" s="9">
        <v>53494.21</v>
      </c>
      <c r="O251" s="9">
        <v>66749.447</v>
      </c>
      <c r="Q251" s="9">
        <f t="shared" si="82"/>
        <v>-13255.237000000001</v>
      </c>
      <c r="S251" s="21">
        <f t="shared" si="83"/>
        <v>-0.19858197476901945</v>
      </c>
      <c r="U251" s="9">
        <v>53494.21</v>
      </c>
      <c r="W251" s="9">
        <v>66749.447</v>
      </c>
      <c r="Y251" s="9">
        <f t="shared" si="84"/>
        <v>-13255.237000000001</v>
      </c>
      <c r="AA251" s="21">
        <f t="shared" si="85"/>
        <v>-0.19858197476901945</v>
      </c>
      <c r="AC251" s="9">
        <v>206877.299</v>
      </c>
      <c r="AE251" s="9">
        <v>279724.168</v>
      </c>
      <c r="AG251" s="9">
        <f t="shared" si="86"/>
        <v>-72846.869</v>
      </c>
      <c r="AI251" s="21">
        <f t="shared" si="87"/>
        <v>-0.26042393662602653</v>
      </c>
    </row>
    <row r="252" spans="1:35" ht="12.75" outlineLevel="1">
      <c r="A252" s="1" t="s">
        <v>557</v>
      </c>
      <c r="B252" s="16" t="s">
        <v>558</v>
      </c>
      <c r="C252" s="1" t="s">
        <v>1242</v>
      </c>
      <c r="E252" s="5">
        <v>333.59000000000003</v>
      </c>
      <c r="G252" s="5">
        <v>498.57500000000005</v>
      </c>
      <c r="I252" s="9">
        <f t="shared" si="80"/>
        <v>-164.985</v>
      </c>
      <c r="K252" s="21">
        <f t="shared" si="81"/>
        <v>-0.33091310234167376</v>
      </c>
      <c r="M252" s="9">
        <v>615.22</v>
      </c>
      <c r="O252" s="9">
        <v>1219.566</v>
      </c>
      <c r="Q252" s="9">
        <f t="shared" si="82"/>
        <v>-604.346</v>
      </c>
      <c r="S252" s="21">
        <f t="shared" si="83"/>
        <v>-0.49554185669328266</v>
      </c>
      <c r="U252" s="9">
        <v>615.22</v>
      </c>
      <c r="W252" s="9">
        <v>1219.566</v>
      </c>
      <c r="Y252" s="9">
        <f t="shared" si="84"/>
        <v>-604.346</v>
      </c>
      <c r="AA252" s="21">
        <f t="shared" si="85"/>
        <v>-0.49554185669328266</v>
      </c>
      <c r="AC252" s="9">
        <v>2726.8410000000003</v>
      </c>
      <c r="AE252" s="9">
        <v>3749.303</v>
      </c>
      <c r="AG252" s="9">
        <f t="shared" si="86"/>
        <v>-1022.4619999999995</v>
      </c>
      <c r="AI252" s="21">
        <f t="shared" si="87"/>
        <v>-0.2727072205153863</v>
      </c>
    </row>
    <row r="253" spans="1:35" ht="12.75" outlineLevel="1">
      <c r="A253" s="1" t="s">
        <v>559</v>
      </c>
      <c r="B253" s="16" t="s">
        <v>560</v>
      </c>
      <c r="C253" s="1" t="s">
        <v>1243</v>
      </c>
      <c r="E253" s="5">
        <v>38388.29</v>
      </c>
      <c r="G253" s="5">
        <v>34757.943</v>
      </c>
      <c r="I253" s="9">
        <f t="shared" si="80"/>
        <v>3630.3470000000016</v>
      </c>
      <c r="K253" s="21">
        <f t="shared" si="81"/>
        <v>0.10444654334118683</v>
      </c>
      <c r="M253" s="9">
        <v>115007.26000000001</v>
      </c>
      <c r="O253" s="9">
        <v>104408.57</v>
      </c>
      <c r="Q253" s="9">
        <f t="shared" si="82"/>
        <v>10598.690000000002</v>
      </c>
      <c r="S253" s="21">
        <f t="shared" si="83"/>
        <v>0.1015116862533411</v>
      </c>
      <c r="U253" s="9">
        <v>115007.26000000001</v>
      </c>
      <c r="W253" s="9">
        <v>104408.57</v>
      </c>
      <c r="Y253" s="9">
        <f t="shared" si="84"/>
        <v>10598.690000000002</v>
      </c>
      <c r="AA253" s="21">
        <f t="shared" si="85"/>
        <v>0.1015116862533411</v>
      </c>
      <c r="AC253" s="9">
        <v>451744.968</v>
      </c>
      <c r="AE253" s="9">
        <v>478162.048</v>
      </c>
      <c r="AG253" s="9">
        <f t="shared" si="86"/>
        <v>-26417.080000000016</v>
      </c>
      <c r="AI253" s="21">
        <f t="shared" si="87"/>
        <v>-0.05524712827062347</v>
      </c>
    </row>
    <row r="254" spans="1:35" ht="12.75" outlineLevel="1">
      <c r="A254" s="1" t="s">
        <v>561</v>
      </c>
      <c r="B254" s="16" t="s">
        <v>562</v>
      </c>
      <c r="C254" s="1" t="s">
        <v>1244</v>
      </c>
      <c r="E254" s="5">
        <v>111334.05</v>
      </c>
      <c r="G254" s="5">
        <v>117138.082</v>
      </c>
      <c r="I254" s="9">
        <f t="shared" si="80"/>
        <v>-5804.031999999992</v>
      </c>
      <c r="K254" s="21">
        <f t="shared" si="81"/>
        <v>-0.04954863440567511</v>
      </c>
      <c r="M254" s="9">
        <v>400560.26</v>
      </c>
      <c r="O254" s="9">
        <v>384068.618</v>
      </c>
      <c r="Q254" s="9">
        <f t="shared" si="82"/>
        <v>16491.641999999993</v>
      </c>
      <c r="S254" s="21">
        <f t="shared" si="83"/>
        <v>0.04293931143314602</v>
      </c>
      <c r="U254" s="9">
        <v>400560.26</v>
      </c>
      <c r="W254" s="9">
        <v>384068.618</v>
      </c>
      <c r="Y254" s="9">
        <f t="shared" si="84"/>
        <v>16491.641999999993</v>
      </c>
      <c r="AA254" s="21">
        <f t="shared" si="85"/>
        <v>0.04293931143314602</v>
      </c>
      <c r="AC254" s="9">
        <v>757224.6100000001</v>
      </c>
      <c r="AE254" s="9">
        <v>842227.2590000001</v>
      </c>
      <c r="AG254" s="9">
        <f t="shared" si="86"/>
        <v>-85002.64899999998</v>
      </c>
      <c r="AI254" s="21">
        <f t="shared" si="87"/>
        <v>-0.10092602452801872</v>
      </c>
    </row>
    <row r="255" spans="1:35" ht="12.75" outlineLevel="1">
      <c r="A255" s="1" t="s">
        <v>563</v>
      </c>
      <c r="B255" s="16" t="s">
        <v>564</v>
      </c>
      <c r="C255" s="1" t="s">
        <v>1245</v>
      </c>
      <c r="E255" s="5">
        <v>22458.64</v>
      </c>
      <c r="G255" s="5">
        <v>26070.436999999998</v>
      </c>
      <c r="I255" s="9">
        <f t="shared" si="80"/>
        <v>-3611.7969999999987</v>
      </c>
      <c r="K255" s="21">
        <f t="shared" si="81"/>
        <v>-0.13853994852483673</v>
      </c>
      <c r="M255" s="9">
        <v>80791.36</v>
      </c>
      <c r="O255" s="9">
        <v>81387.364</v>
      </c>
      <c r="Q255" s="9">
        <f t="shared" si="82"/>
        <v>-596.0040000000008</v>
      </c>
      <c r="S255" s="21">
        <f t="shared" si="83"/>
        <v>-0.007323053244481549</v>
      </c>
      <c r="U255" s="9">
        <v>80791.36</v>
      </c>
      <c r="W255" s="9">
        <v>81387.364</v>
      </c>
      <c r="Y255" s="9">
        <f t="shared" si="84"/>
        <v>-596.0040000000008</v>
      </c>
      <c r="AA255" s="21">
        <f t="shared" si="85"/>
        <v>-0.007323053244481549</v>
      </c>
      <c r="AC255" s="9">
        <v>210312.82</v>
      </c>
      <c r="AE255" s="9">
        <v>225399.04</v>
      </c>
      <c r="AG255" s="9">
        <f t="shared" si="86"/>
        <v>-15086.220000000001</v>
      </c>
      <c r="AI255" s="21">
        <f t="shared" si="87"/>
        <v>-0.06693116350451182</v>
      </c>
    </row>
    <row r="256" spans="1:35" ht="12.75" outlineLevel="1">
      <c r="A256" s="1" t="s">
        <v>565</v>
      </c>
      <c r="B256" s="16" t="s">
        <v>566</v>
      </c>
      <c r="C256" s="1" t="s">
        <v>1246</v>
      </c>
      <c r="E256" s="5">
        <v>1330.55</v>
      </c>
      <c r="G256" s="5">
        <v>2945.18</v>
      </c>
      <c r="I256" s="9">
        <f t="shared" si="80"/>
        <v>-1614.6299999999999</v>
      </c>
      <c r="K256" s="21">
        <f t="shared" si="81"/>
        <v>-0.5482279521115857</v>
      </c>
      <c r="M256" s="9">
        <v>5360.12</v>
      </c>
      <c r="O256" s="9">
        <v>12241.163</v>
      </c>
      <c r="Q256" s="9">
        <f t="shared" si="82"/>
        <v>-6881.043000000001</v>
      </c>
      <c r="S256" s="21">
        <f t="shared" si="83"/>
        <v>-0.5621233047872984</v>
      </c>
      <c r="U256" s="9">
        <v>5360.12</v>
      </c>
      <c r="W256" s="9">
        <v>12241.163</v>
      </c>
      <c r="Y256" s="9">
        <f t="shared" si="84"/>
        <v>-6881.043000000001</v>
      </c>
      <c r="AA256" s="21">
        <f t="shared" si="85"/>
        <v>-0.5621233047872984</v>
      </c>
      <c r="AC256" s="9">
        <v>47096.768000000004</v>
      </c>
      <c r="AE256" s="9">
        <v>111087.668</v>
      </c>
      <c r="AG256" s="9">
        <f t="shared" si="86"/>
        <v>-63990.9</v>
      </c>
      <c r="AI256" s="21">
        <f t="shared" si="87"/>
        <v>-0.5760396374510265</v>
      </c>
    </row>
    <row r="257" spans="1:35" ht="12.75" outlineLevel="1">
      <c r="A257" s="1" t="s">
        <v>567</v>
      </c>
      <c r="B257" s="16" t="s">
        <v>568</v>
      </c>
      <c r="C257" s="1" t="s">
        <v>1247</v>
      </c>
      <c r="E257" s="5">
        <v>0</v>
      </c>
      <c r="G257" s="5">
        <v>0</v>
      </c>
      <c r="I257" s="9">
        <f t="shared" si="80"/>
        <v>0</v>
      </c>
      <c r="K257" s="21">
        <f t="shared" si="81"/>
        <v>0</v>
      </c>
      <c r="M257" s="9">
        <v>0</v>
      </c>
      <c r="O257" s="9">
        <v>1.3800000000000001</v>
      </c>
      <c r="Q257" s="9">
        <f t="shared" si="82"/>
        <v>-1.3800000000000001</v>
      </c>
      <c r="S257" s="21" t="str">
        <f t="shared" si="83"/>
        <v>N.M.</v>
      </c>
      <c r="U257" s="9">
        <v>0</v>
      </c>
      <c r="W257" s="9">
        <v>1.3800000000000001</v>
      </c>
      <c r="Y257" s="9">
        <f t="shared" si="84"/>
        <v>-1.3800000000000001</v>
      </c>
      <c r="AA257" s="21" t="str">
        <f t="shared" si="85"/>
        <v>N.M.</v>
      </c>
      <c r="AC257" s="9">
        <v>0</v>
      </c>
      <c r="AE257" s="9">
        <v>68</v>
      </c>
      <c r="AG257" s="9">
        <f t="shared" si="86"/>
        <v>-68</v>
      </c>
      <c r="AI257" s="21" t="str">
        <f t="shared" si="87"/>
        <v>N.M.</v>
      </c>
    </row>
    <row r="258" spans="1:35" ht="12.75" outlineLevel="1">
      <c r="A258" s="1" t="s">
        <v>569</v>
      </c>
      <c r="B258" s="16" t="s">
        <v>570</v>
      </c>
      <c r="C258" s="1" t="s">
        <v>1248</v>
      </c>
      <c r="E258" s="5">
        <v>0</v>
      </c>
      <c r="G258" s="5">
        <v>0</v>
      </c>
      <c r="I258" s="9">
        <f t="shared" si="80"/>
        <v>0</v>
      </c>
      <c r="K258" s="21">
        <f t="shared" si="81"/>
        <v>0</v>
      </c>
      <c r="M258" s="9">
        <v>0</v>
      </c>
      <c r="O258" s="9">
        <v>0</v>
      </c>
      <c r="Q258" s="9">
        <f t="shared" si="82"/>
        <v>0</v>
      </c>
      <c r="S258" s="21">
        <f t="shared" si="83"/>
        <v>0</v>
      </c>
      <c r="U258" s="9">
        <v>0</v>
      </c>
      <c r="W258" s="9">
        <v>0</v>
      </c>
      <c r="Y258" s="9">
        <f t="shared" si="84"/>
        <v>0</v>
      </c>
      <c r="AA258" s="21">
        <f t="shared" si="85"/>
        <v>0</v>
      </c>
      <c r="AC258" s="9">
        <v>0</v>
      </c>
      <c r="AE258" s="9">
        <v>16.036</v>
      </c>
      <c r="AG258" s="9">
        <f t="shared" si="86"/>
        <v>-16.036</v>
      </c>
      <c r="AI258" s="21" t="str">
        <f t="shared" si="87"/>
        <v>N.M.</v>
      </c>
    </row>
    <row r="259" spans="1:35" ht="12.75" outlineLevel="1">
      <c r="A259" s="1" t="s">
        <v>571</v>
      </c>
      <c r="B259" s="16" t="s">
        <v>572</v>
      </c>
      <c r="C259" s="1" t="s">
        <v>1249</v>
      </c>
      <c r="E259" s="5">
        <v>0</v>
      </c>
      <c r="G259" s="5">
        <v>0</v>
      </c>
      <c r="I259" s="9">
        <f t="shared" si="80"/>
        <v>0</v>
      </c>
      <c r="K259" s="21">
        <f t="shared" si="81"/>
        <v>0</v>
      </c>
      <c r="M259" s="9">
        <v>76.8</v>
      </c>
      <c r="O259" s="9">
        <v>0</v>
      </c>
      <c r="Q259" s="9">
        <f t="shared" si="82"/>
        <v>76.8</v>
      </c>
      <c r="S259" s="21" t="str">
        <f t="shared" si="83"/>
        <v>N.M.</v>
      </c>
      <c r="U259" s="9">
        <v>76.8</v>
      </c>
      <c r="W259" s="9">
        <v>0</v>
      </c>
      <c r="Y259" s="9">
        <f t="shared" si="84"/>
        <v>76.8</v>
      </c>
      <c r="AA259" s="21" t="str">
        <f t="shared" si="85"/>
        <v>N.M.</v>
      </c>
      <c r="AC259" s="9">
        <v>76.8</v>
      </c>
      <c r="AE259" s="9">
        <v>0</v>
      </c>
      <c r="AG259" s="9">
        <f t="shared" si="86"/>
        <v>76.8</v>
      </c>
      <c r="AI259" s="21" t="str">
        <f t="shared" si="87"/>
        <v>N.M.</v>
      </c>
    </row>
    <row r="260" spans="1:35" ht="12.75" outlineLevel="1">
      <c r="A260" s="1" t="s">
        <v>573</v>
      </c>
      <c r="B260" s="16" t="s">
        <v>574</v>
      </c>
      <c r="C260" s="1" t="s">
        <v>1250</v>
      </c>
      <c r="E260" s="5">
        <v>262822.71</v>
      </c>
      <c r="G260" s="5">
        <v>447262.619</v>
      </c>
      <c r="I260" s="9">
        <f t="shared" si="80"/>
        <v>-184439.90899999999</v>
      </c>
      <c r="K260" s="21">
        <f t="shared" si="81"/>
        <v>-0.41237496979375327</v>
      </c>
      <c r="M260" s="9">
        <v>1699406.419</v>
      </c>
      <c r="O260" s="9">
        <v>1525146.888</v>
      </c>
      <c r="Q260" s="9">
        <f t="shared" si="82"/>
        <v>174259.53099999996</v>
      </c>
      <c r="S260" s="21">
        <f t="shared" si="83"/>
        <v>0.11425753963181542</v>
      </c>
      <c r="U260" s="9">
        <v>1699406.419</v>
      </c>
      <c r="W260" s="9">
        <v>1525146.888</v>
      </c>
      <c r="Y260" s="9">
        <f t="shared" si="84"/>
        <v>174259.53099999996</v>
      </c>
      <c r="AA260" s="21">
        <f t="shared" si="85"/>
        <v>0.11425753963181542</v>
      </c>
      <c r="AC260" s="9">
        <v>5711813.468</v>
      </c>
      <c r="AE260" s="9">
        <v>6647749.411</v>
      </c>
      <c r="AG260" s="9">
        <f t="shared" si="86"/>
        <v>-935935.943</v>
      </c>
      <c r="AI260" s="21">
        <f t="shared" si="87"/>
        <v>-0.14078989521646396</v>
      </c>
    </row>
    <row r="261" spans="1:35" ht="12.75" outlineLevel="1">
      <c r="A261" s="1" t="s">
        <v>575</v>
      </c>
      <c r="B261" s="16" t="s">
        <v>576</v>
      </c>
      <c r="C261" s="1" t="s">
        <v>1251</v>
      </c>
      <c r="E261" s="5">
        <v>0</v>
      </c>
      <c r="G261" s="5">
        <v>289.48</v>
      </c>
      <c r="I261" s="9">
        <f t="shared" si="80"/>
        <v>-289.48</v>
      </c>
      <c r="K261" s="21" t="str">
        <f t="shared" si="81"/>
        <v>N.M.</v>
      </c>
      <c r="M261" s="9">
        <v>0</v>
      </c>
      <c r="O261" s="9">
        <v>289.48</v>
      </c>
      <c r="Q261" s="9">
        <f t="shared" si="82"/>
        <v>-289.48</v>
      </c>
      <c r="S261" s="21" t="str">
        <f t="shared" si="83"/>
        <v>N.M.</v>
      </c>
      <c r="U261" s="9">
        <v>0</v>
      </c>
      <c r="W261" s="9">
        <v>289.48</v>
      </c>
      <c r="Y261" s="9">
        <f t="shared" si="84"/>
        <v>-289.48</v>
      </c>
      <c r="AA261" s="21" t="str">
        <f t="shared" si="85"/>
        <v>N.M.</v>
      </c>
      <c r="AC261" s="9">
        <v>0</v>
      </c>
      <c r="AE261" s="9">
        <v>357.41</v>
      </c>
      <c r="AG261" s="9">
        <f t="shared" si="86"/>
        <v>-357.41</v>
      </c>
      <c r="AI261" s="21" t="str">
        <f t="shared" si="87"/>
        <v>N.M.</v>
      </c>
    </row>
    <row r="262" spans="1:35" ht="12.75" outlineLevel="1">
      <c r="A262" s="1" t="s">
        <v>577</v>
      </c>
      <c r="B262" s="16" t="s">
        <v>578</v>
      </c>
      <c r="C262" s="1" t="s">
        <v>1252</v>
      </c>
      <c r="E262" s="5">
        <v>-103158.05</v>
      </c>
      <c r="G262" s="5">
        <v>58239.064</v>
      </c>
      <c r="I262" s="9">
        <f t="shared" si="80"/>
        <v>-161397.114</v>
      </c>
      <c r="K262" s="21">
        <f t="shared" si="81"/>
        <v>-2.771286193747894</v>
      </c>
      <c r="M262" s="9">
        <v>227566.42</v>
      </c>
      <c r="O262" s="9">
        <v>330360.739</v>
      </c>
      <c r="Q262" s="9">
        <f t="shared" si="82"/>
        <v>-102794.31899999999</v>
      </c>
      <c r="S262" s="21">
        <f t="shared" si="83"/>
        <v>-0.31115779469182014</v>
      </c>
      <c r="U262" s="9">
        <v>227566.42</v>
      </c>
      <c r="W262" s="9">
        <v>330360.739</v>
      </c>
      <c r="Y262" s="9">
        <f t="shared" si="84"/>
        <v>-102794.31899999999</v>
      </c>
      <c r="AA262" s="21">
        <f t="shared" si="85"/>
        <v>-0.31115779469182014</v>
      </c>
      <c r="AC262" s="9">
        <v>742091.227</v>
      </c>
      <c r="AE262" s="9">
        <v>738299.423</v>
      </c>
      <c r="AG262" s="9">
        <f t="shared" si="86"/>
        <v>3791.8040000000037</v>
      </c>
      <c r="AI262" s="21">
        <f t="shared" si="87"/>
        <v>0.00513586206608752</v>
      </c>
    </row>
    <row r="263" spans="1:35" ht="12.75" outlineLevel="1">
      <c r="A263" s="1" t="s">
        <v>579</v>
      </c>
      <c r="B263" s="16" t="s">
        <v>580</v>
      </c>
      <c r="C263" s="1" t="s">
        <v>1253</v>
      </c>
      <c r="E263" s="5">
        <v>0</v>
      </c>
      <c r="G263" s="5">
        <v>36.96</v>
      </c>
      <c r="I263" s="9">
        <f t="shared" si="80"/>
        <v>-36.96</v>
      </c>
      <c r="K263" s="21" t="str">
        <f t="shared" si="81"/>
        <v>N.M.</v>
      </c>
      <c r="M263" s="9">
        <v>0</v>
      </c>
      <c r="O263" s="9">
        <v>94.17</v>
      </c>
      <c r="Q263" s="9">
        <f t="shared" si="82"/>
        <v>-94.17</v>
      </c>
      <c r="S263" s="21" t="str">
        <f t="shared" si="83"/>
        <v>N.M.</v>
      </c>
      <c r="U263" s="9">
        <v>0</v>
      </c>
      <c r="W263" s="9">
        <v>94.17</v>
      </c>
      <c r="Y263" s="9">
        <f t="shared" si="84"/>
        <v>-94.17</v>
      </c>
      <c r="AA263" s="21" t="str">
        <f t="shared" si="85"/>
        <v>N.M.</v>
      </c>
      <c r="AC263" s="9">
        <v>21.76</v>
      </c>
      <c r="AE263" s="9">
        <v>394.13</v>
      </c>
      <c r="AG263" s="9">
        <f t="shared" si="86"/>
        <v>-372.37</v>
      </c>
      <c r="AI263" s="21">
        <f t="shared" si="87"/>
        <v>-0.9447897901707558</v>
      </c>
    </row>
    <row r="264" spans="1:35" ht="12.75" outlineLevel="1">
      <c r="A264" s="1" t="s">
        <v>581</v>
      </c>
      <c r="B264" s="16" t="s">
        <v>582</v>
      </c>
      <c r="C264" s="1" t="s">
        <v>1254</v>
      </c>
      <c r="E264" s="5">
        <v>0</v>
      </c>
      <c r="G264" s="5">
        <v>0</v>
      </c>
      <c r="I264" s="9">
        <f t="shared" si="80"/>
        <v>0</v>
      </c>
      <c r="K264" s="21">
        <f t="shared" si="81"/>
        <v>0</v>
      </c>
      <c r="M264" s="9">
        <v>0</v>
      </c>
      <c r="O264" s="9">
        <v>0</v>
      </c>
      <c r="Q264" s="9">
        <f t="shared" si="82"/>
        <v>0</v>
      </c>
      <c r="S264" s="21">
        <f t="shared" si="83"/>
        <v>0</v>
      </c>
      <c r="U264" s="9">
        <v>0</v>
      </c>
      <c r="W264" s="9">
        <v>0</v>
      </c>
      <c r="Y264" s="9">
        <f t="shared" si="84"/>
        <v>0</v>
      </c>
      <c r="AA264" s="21">
        <f t="shared" si="85"/>
        <v>0</v>
      </c>
      <c r="AC264" s="9">
        <v>0</v>
      </c>
      <c r="AE264" s="9">
        <v>0.6900000000000001</v>
      </c>
      <c r="AG264" s="9">
        <f t="shared" si="86"/>
        <v>-0.6900000000000001</v>
      </c>
      <c r="AI264" s="21" t="str">
        <f t="shared" si="87"/>
        <v>N.M.</v>
      </c>
    </row>
    <row r="265" spans="1:35" ht="12.75" outlineLevel="1">
      <c r="A265" s="1" t="s">
        <v>583</v>
      </c>
      <c r="B265" s="16" t="s">
        <v>584</v>
      </c>
      <c r="C265" s="1" t="s">
        <v>1255</v>
      </c>
      <c r="E265" s="5">
        <v>0</v>
      </c>
      <c r="G265" s="5">
        <v>0</v>
      </c>
      <c r="I265" s="9">
        <f t="shared" si="80"/>
        <v>0</v>
      </c>
      <c r="K265" s="21">
        <f t="shared" si="81"/>
        <v>0</v>
      </c>
      <c r="M265" s="9">
        <v>0</v>
      </c>
      <c r="O265" s="9">
        <v>0</v>
      </c>
      <c r="Q265" s="9">
        <f t="shared" si="82"/>
        <v>0</v>
      </c>
      <c r="S265" s="21">
        <f t="shared" si="83"/>
        <v>0</v>
      </c>
      <c r="U265" s="9">
        <v>0</v>
      </c>
      <c r="W265" s="9">
        <v>0</v>
      </c>
      <c r="Y265" s="9">
        <f t="shared" si="84"/>
        <v>0</v>
      </c>
      <c r="AA265" s="21">
        <f t="shared" si="85"/>
        <v>0</v>
      </c>
      <c r="AC265" s="9">
        <v>2.43</v>
      </c>
      <c r="AE265" s="9">
        <v>0</v>
      </c>
      <c r="AG265" s="9">
        <f t="shared" si="86"/>
        <v>2.43</v>
      </c>
      <c r="AI265" s="21" t="str">
        <f t="shared" si="87"/>
        <v>N.M.</v>
      </c>
    </row>
    <row r="266" spans="1:35" ht="12.75" outlineLevel="1">
      <c r="A266" s="1" t="s">
        <v>585</v>
      </c>
      <c r="B266" s="16" t="s">
        <v>586</v>
      </c>
      <c r="C266" s="1" t="s">
        <v>1256</v>
      </c>
      <c r="E266" s="5">
        <v>-13.700000000000001</v>
      </c>
      <c r="G266" s="5">
        <v>0</v>
      </c>
      <c r="I266" s="9">
        <f t="shared" si="80"/>
        <v>-13.700000000000001</v>
      </c>
      <c r="K266" s="21" t="str">
        <f t="shared" si="81"/>
        <v>N.M.</v>
      </c>
      <c r="M266" s="9">
        <v>-13.21</v>
      </c>
      <c r="O266" s="9">
        <v>0</v>
      </c>
      <c r="Q266" s="9">
        <f t="shared" si="82"/>
        <v>-13.21</v>
      </c>
      <c r="S266" s="21" t="str">
        <f t="shared" si="83"/>
        <v>N.M.</v>
      </c>
      <c r="U266" s="9">
        <v>-13.21</v>
      </c>
      <c r="W266" s="9">
        <v>0</v>
      </c>
      <c r="Y266" s="9">
        <f t="shared" si="84"/>
        <v>-13.21</v>
      </c>
      <c r="AA266" s="21" t="str">
        <f t="shared" si="85"/>
        <v>N.M.</v>
      </c>
      <c r="AC266" s="9">
        <v>-83691.41</v>
      </c>
      <c r="AE266" s="9">
        <v>-2787.98</v>
      </c>
      <c r="AG266" s="9">
        <f t="shared" si="86"/>
        <v>-80903.43000000001</v>
      </c>
      <c r="AI266" s="21" t="str">
        <f t="shared" si="87"/>
        <v>N.M.</v>
      </c>
    </row>
    <row r="267" spans="1:35" ht="12.75" outlineLevel="1">
      <c r="A267" s="1" t="s">
        <v>587</v>
      </c>
      <c r="B267" s="16" t="s">
        <v>588</v>
      </c>
      <c r="C267" s="1" t="s">
        <v>1257</v>
      </c>
      <c r="E267" s="5">
        <v>-51070</v>
      </c>
      <c r="G267" s="5">
        <v>-44932.57</v>
      </c>
      <c r="I267" s="9">
        <f t="shared" si="80"/>
        <v>-6137.43</v>
      </c>
      <c r="K267" s="21">
        <f t="shared" si="81"/>
        <v>-0.13659200887018036</v>
      </c>
      <c r="M267" s="9">
        <v>-121110.17</v>
      </c>
      <c r="O267" s="9">
        <v>-116329.49</v>
      </c>
      <c r="Q267" s="9">
        <f t="shared" si="82"/>
        <v>-4780.679999999993</v>
      </c>
      <c r="S267" s="21">
        <f t="shared" si="83"/>
        <v>-0.041096028186833736</v>
      </c>
      <c r="U267" s="9">
        <v>-121110.17</v>
      </c>
      <c r="W267" s="9">
        <v>-116329.49</v>
      </c>
      <c r="Y267" s="9">
        <f t="shared" si="84"/>
        <v>-4780.679999999993</v>
      </c>
      <c r="AA267" s="21">
        <f t="shared" si="85"/>
        <v>-0.041096028186833736</v>
      </c>
      <c r="AC267" s="9">
        <v>-386673.6</v>
      </c>
      <c r="AE267" s="9">
        <v>-533303.0800000001</v>
      </c>
      <c r="AG267" s="9">
        <f t="shared" si="86"/>
        <v>146629.4800000001</v>
      </c>
      <c r="AI267" s="21">
        <f t="shared" si="87"/>
        <v>0.2749458713045499</v>
      </c>
    </row>
    <row r="268" spans="1:35" ht="12.75" outlineLevel="1">
      <c r="A268" s="1" t="s">
        <v>589</v>
      </c>
      <c r="B268" s="16" t="s">
        <v>590</v>
      </c>
      <c r="C268" s="1" t="s">
        <v>1258</v>
      </c>
      <c r="E268" s="5">
        <v>-3506.1800000000003</v>
      </c>
      <c r="G268" s="5">
        <v>-461.46000000000004</v>
      </c>
      <c r="I268" s="9">
        <f t="shared" si="80"/>
        <v>-3044.7200000000003</v>
      </c>
      <c r="K268" s="21">
        <f t="shared" si="81"/>
        <v>-6.598014995882633</v>
      </c>
      <c r="M268" s="9">
        <v>-4452.76</v>
      </c>
      <c r="O268" s="9">
        <v>-2452.87</v>
      </c>
      <c r="Q268" s="9">
        <f t="shared" si="82"/>
        <v>-1999.8900000000003</v>
      </c>
      <c r="S268" s="21">
        <f t="shared" si="83"/>
        <v>-0.8153265358539182</v>
      </c>
      <c r="U268" s="9">
        <v>-4452.76</v>
      </c>
      <c r="W268" s="9">
        <v>-2452.87</v>
      </c>
      <c r="Y268" s="9">
        <f t="shared" si="84"/>
        <v>-1999.8900000000003</v>
      </c>
      <c r="AA268" s="21">
        <f t="shared" si="85"/>
        <v>-0.8153265358539182</v>
      </c>
      <c r="AC268" s="9">
        <v>-18234.7</v>
      </c>
      <c r="AE268" s="9">
        <v>-23001.57</v>
      </c>
      <c r="AG268" s="9">
        <f t="shared" si="86"/>
        <v>4766.869999999999</v>
      </c>
      <c r="AI268" s="21">
        <f t="shared" si="87"/>
        <v>0.2072410709355926</v>
      </c>
    </row>
    <row r="269" spans="1:35" ht="12.75" outlineLevel="1">
      <c r="A269" s="1" t="s">
        <v>591</v>
      </c>
      <c r="B269" s="16" t="s">
        <v>592</v>
      </c>
      <c r="C269" s="1" t="s">
        <v>1259</v>
      </c>
      <c r="E269" s="5">
        <v>-38008.54</v>
      </c>
      <c r="G269" s="5">
        <v>-50908.71</v>
      </c>
      <c r="I269" s="9">
        <f t="shared" si="80"/>
        <v>12900.169999999998</v>
      </c>
      <c r="K269" s="21">
        <f t="shared" si="81"/>
        <v>0.2533980923892984</v>
      </c>
      <c r="M269" s="9">
        <v>-125752.36</v>
      </c>
      <c r="O269" s="9">
        <v>-170556.97</v>
      </c>
      <c r="Q269" s="9">
        <f t="shared" si="82"/>
        <v>44804.61</v>
      </c>
      <c r="S269" s="21">
        <f t="shared" si="83"/>
        <v>0.26269586050924804</v>
      </c>
      <c r="U269" s="9">
        <v>-125752.36</v>
      </c>
      <c r="W269" s="9">
        <v>-170556.97</v>
      </c>
      <c r="Y269" s="9">
        <f t="shared" si="84"/>
        <v>44804.61</v>
      </c>
      <c r="AA269" s="21">
        <f t="shared" si="85"/>
        <v>0.26269586050924804</v>
      </c>
      <c r="AC269" s="9">
        <v>-584065.68</v>
      </c>
      <c r="AE269" s="9">
        <v>-519302.85</v>
      </c>
      <c r="AG269" s="9">
        <f t="shared" si="86"/>
        <v>-64762.830000000075</v>
      </c>
      <c r="AI269" s="21">
        <f t="shared" si="87"/>
        <v>-0.12471110066120392</v>
      </c>
    </row>
    <row r="270" spans="1:35" ht="12.75" outlineLevel="1">
      <c r="A270" s="1" t="s">
        <v>593</v>
      </c>
      <c r="B270" s="16" t="s">
        <v>594</v>
      </c>
      <c r="C270" s="1" t="s">
        <v>1260</v>
      </c>
      <c r="E270" s="5">
        <v>0</v>
      </c>
      <c r="G270" s="5">
        <v>0</v>
      </c>
      <c r="I270" s="9">
        <f t="shared" si="80"/>
        <v>0</v>
      </c>
      <c r="K270" s="21">
        <f t="shared" si="81"/>
        <v>0</v>
      </c>
      <c r="M270" s="9">
        <v>-53</v>
      </c>
      <c r="O270" s="9">
        <v>0</v>
      </c>
      <c r="Q270" s="9">
        <f t="shared" si="82"/>
        <v>-53</v>
      </c>
      <c r="S270" s="21" t="str">
        <f t="shared" si="83"/>
        <v>N.M.</v>
      </c>
      <c r="U270" s="9">
        <v>-53</v>
      </c>
      <c r="W270" s="9">
        <v>0</v>
      </c>
      <c r="Y270" s="9">
        <f t="shared" si="84"/>
        <v>-53</v>
      </c>
      <c r="AA270" s="21" t="str">
        <f t="shared" si="85"/>
        <v>N.M.</v>
      </c>
      <c r="AC270" s="9">
        <v>-53</v>
      </c>
      <c r="AE270" s="9">
        <v>0</v>
      </c>
      <c r="AG270" s="9">
        <f t="shared" si="86"/>
        <v>-53</v>
      </c>
      <c r="AI270" s="21" t="str">
        <f t="shared" si="87"/>
        <v>N.M.</v>
      </c>
    </row>
    <row r="271" spans="1:35" ht="12.75" outlineLevel="1">
      <c r="A271" s="1" t="s">
        <v>595</v>
      </c>
      <c r="B271" s="16" t="s">
        <v>596</v>
      </c>
      <c r="C271" s="1" t="s">
        <v>1261</v>
      </c>
      <c r="E271" s="5">
        <v>64466.58</v>
      </c>
      <c r="G271" s="5">
        <v>78922.493</v>
      </c>
      <c r="I271" s="9">
        <f aca="true" t="shared" si="88" ref="I271:I302">+E271-G271</f>
        <v>-14455.913</v>
      </c>
      <c r="K271" s="21">
        <f aca="true" t="shared" si="89" ref="K271:K302">IF(G271&lt;0,IF(I271=0,0,IF(OR(G271=0,E271=0),"N.M.",IF(ABS(I271/G271)&gt;=10,"N.M.",I271/(-G271)))),IF(I271=0,0,IF(OR(G271=0,E271=0),"N.M.",IF(ABS(I271/G271)&gt;=10,"N.M.",I271/G271))))</f>
        <v>-0.1831659448466738</v>
      </c>
      <c r="M271" s="9">
        <v>193265.07</v>
      </c>
      <c r="O271" s="9">
        <v>226943</v>
      </c>
      <c r="Q271" s="9">
        <f aca="true" t="shared" si="90" ref="Q271:Q302">(+M271-O271)</f>
        <v>-33677.92999999999</v>
      </c>
      <c r="S271" s="21">
        <f aca="true" t="shared" si="91" ref="S271:S302">IF(O271&lt;0,IF(Q271=0,0,IF(OR(O271=0,M271=0),"N.M.",IF(ABS(Q271/O271)&gt;=10,"N.M.",Q271/(-O271)))),IF(Q271=0,0,IF(OR(O271=0,M271=0),"N.M.",IF(ABS(Q271/O271)&gt;=10,"N.M.",Q271/O271))))</f>
        <v>-0.1483981880912828</v>
      </c>
      <c r="U271" s="9">
        <v>193265.07</v>
      </c>
      <c r="W271" s="9">
        <v>226943</v>
      </c>
      <c r="Y271" s="9">
        <f aca="true" t="shared" si="92" ref="Y271:Y302">(+U271-W271)</f>
        <v>-33677.92999999999</v>
      </c>
      <c r="AA271" s="21">
        <f aca="true" t="shared" si="93" ref="AA271:AA302">IF(W271&lt;0,IF(Y271=0,0,IF(OR(W271=0,U271=0),"N.M.",IF(ABS(Y271/W271)&gt;=10,"N.M.",Y271/(-W271)))),IF(Y271=0,0,IF(OR(W271=0,U271=0),"N.M.",IF(ABS(Y271/W271)&gt;=10,"N.M.",Y271/W271))))</f>
        <v>-0.1483981880912828</v>
      </c>
      <c r="AC271" s="9">
        <v>656150.6359999999</v>
      </c>
      <c r="AE271" s="9">
        <v>1292628.695</v>
      </c>
      <c r="AG271" s="9">
        <f aca="true" t="shared" si="94" ref="AG271:AG302">(+AC271-AE271)</f>
        <v>-636478.0590000001</v>
      </c>
      <c r="AI271" s="21">
        <f aca="true" t="shared" si="95" ref="AI271:AI302">IF(AE271&lt;0,IF(AG271=0,0,IF(OR(AE271=0,AC271=0),"N.M.",IF(ABS(AG271/AE271)&gt;=10,"N.M.",AG271/(-AE271)))),IF(AG271=0,0,IF(OR(AE271=0,AC271=0),"N.M.",IF(ABS(AG271/AE271)&gt;=10,"N.M.",AG271/AE271))))</f>
        <v>-0.492390476446912</v>
      </c>
    </row>
    <row r="272" spans="1:35" ht="12.75" outlineLevel="1">
      <c r="A272" s="1" t="s">
        <v>597</v>
      </c>
      <c r="B272" s="16" t="s">
        <v>598</v>
      </c>
      <c r="C272" s="1" t="s">
        <v>1262</v>
      </c>
      <c r="E272" s="5">
        <v>277675.69</v>
      </c>
      <c r="G272" s="5">
        <v>490384.39</v>
      </c>
      <c r="I272" s="9">
        <f t="shared" si="88"/>
        <v>-212708.7</v>
      </c>
      <c r="K272" s="21">
        <f t="shared" si="89"/>
        <v>-0.43375911700615105</v>
      </c>
      <c r="M272" s="9">
        <v>1351913</v>
      </c>
      <c r="O272" s="9">
        <v>1504523.5</v>
      </c>
      <c r="Q272" s="9">
        <f t="shared" si="90"/>
        <v>-152610.5</v>
      </c>
      <c r="S272" s="21">
        <f t="shared" si="91"/>
        <v>-0.10143444087114625</v>
      </c>
      <c r="U272" s="9">
        <v>1351913</v>
      </c>
      <c r="W272" s="9">
        <v>1504523.5</v>
      </c>
      <c r="Y272" s="9">
        <f t="shared" si="92"/>
        <v>-152610.5</v>
      </c>
      <c r="AA272" s="21">
        <f t="shared" si="93"/>
        <v>-0.10143444087114625</v>
      </c>
      <c r="AC272" s="9">
        <v>5043052.9059999995</v>
      </c>
      <c r="AE272" s="9">
        <v>4773975.34</v>
      </c>
      <c r="AG272" s="9">
        <f t="shared" si="94"/>
        <v>269077.56599999964</v>
      </c>
      <c r="AI272" s="21">
        <f t="shared" si="95"/>
        <v>0.0563634176627313</v>
      </c>
    </row>
    <row r="273" spans="1:35" ht="12.75" outlineLevel="1">
      <c r="A273" s="1" t="s">
        <v>599</v>
      </c>
      <c r="B273" s="16" t="s">
        <v>600</v>
      </c>
      <c r="C273" s="1" t="s">
        <v>1263</v>
      </c>
      <c r="E273" s="5">
        <v>30244.87</v>
      </c>
      <c r="G273" s="5">
        <v>26963.198</v>
      </c>
      <c r="I273" s="9">
        <f t="shared" si="88"/>
        <v>3281.6719999999987</v>
      </c>
      <c r="K273" s="21">
        <f t="shared" si="89"/>
        <v>0.12170930169336733</v>
      </c>
      <c r="M273" s="9">
        <v>93176.14</v>
      </c>
      <c r="O273" s="9">
        <v>88282.378</v>
      </c>
      <c r="Q273" s="9">
        <f t="shared" si="90"/>
        <v>4893.762000000002</v>
      </c>
      <c r="S273" s="21">
        <f t="shared" si="91"/>
        <v>0.05543305596049987</v>
      </c>
      <c r="U273" s="9">
        <v>93176.14</v>
      </c>
      <c r="W273" s="9">
        <v>88282.378</v>
      </c>
      <c r="Y273" s="9">
        <f t="shared" si="92"/>
        <v>4893.762000000002</v>
      </c>
      <c r="AA273" s="21">
        <f t="shared" si="93"/>
        <v>0.05543305596049987</v>
      </c>
      <c r="AC273" s="9">
        <v>372416.77</v>
      </c>
      <c r="AE273" s="9">
        <v>512225.14800000004</v>
      </c>
      <c r="AG273" s="9">
        <f t="shared" si="94"/>
        <v>-139808.37800000003</v>
      </c>
      <c r="AI273" s="21">
        <f t="shared" si="95"/>
        <v>-0.27294321363542273</v>
      </c>
    </row>
    <row r="274" spans="1:35" ht="12.75" outlineLevel="1">
      <c r="A274" s="1" t="s">
        <v>601</v>
      </c>
      <c r="B274" s="16" t="s">
        <v>602</v>
      </c>
      <c r="C274" s="1" t="s">
        <v>1264</v>
      </c>
      <c r="E274" s="5">
        <v>85906.73</v>
      </c>
      <c r="G274" s="5">
        <v>67130.41</v>
      </c>
      <c r="I274" s="9">
        <f t="shared" si="88"/>
        <v>18776.319999999992</v>
      </c>
      <c r="K274" s="21">
        <f t="shared" si="89"/>
        <v>0.27969917061433097</v>
      </c>
      <c r="M274" s="9">
        <v>244106.09</v>
      </c>
      <c r="O274" s="9">
        <v>226007.42</v>
      </c>
      <c r="Q274" s="9">
        <f t="shared" si="90"/>
        <v>18098.669999999984</v>
      </c>
      <c r="S274" s="21">
        <f t="shared" si="91"/>
        <v>0.08007998144485691</v>
      </c>
      <c r="U274" s="9">
        <v>244106.09</v>
      </c>
      <c r="W274" s="9">
        <v>226007.42</v>
      </c>
      <c r="Y274" s="9">
        <f t="shared" si="92"/>
        <v>18098.669999999984</v>
      </c>
      <c r="AA274" s="21">
        <f t="shared" si="93"/>
        <v>0.08007998144485691</v>
      </c>
      <c r="AC274" s="9">
        <v>995735.522</v>
      </c>
      <c r="AE274" s="9">
        <v>930585.8300000001</v>
      </c>
      <c r="AG274" s="9">
        <f t="shared" si="94"/>
        <v>65149.69199999992</v>
      </c>
      <c r="AI274" s="21">
        <f t="shared" si="95"/>
        <v>0.07000933164864537</v>
      </c>
    </row>
    <row r="275" spans="1:35" ht="12.75" outlineLevel="1">
      <c r="A275" s="1" t="s">
        <v>603</v>
      </c>
      <c r="B275" s="16" t="s">
        <v>604</v>
      </c>
      <c r="C275" s="1" t="s">
        <v>1265</v>
      </c>
      <c r="E275" s="5">
        <v>0</v>
      </c>
      <c r="G275" s="5">
        <v>0</v>
      </c>
      <c r="I275" s="9">
        <f t="shared" si="88"/>
        <v>0</v>
      </c>
      <c r="K275" s="21">
        <f t="shared" si="89"/>
        <v>0</v>
      </c>
      <c r="M275" s="9">
        <v>-11.88</v>
      </c>
      <c r="O275" s="9">
        <v>1334.318</v>
      </c>
      <c r="Q275" s="9">
        <f t="shared" si="90"/>
        <v>-1346.198</v>
      </c>
      <c r="S275" s="21">
        <f t="shared" si="91"/>
        <v>-1.00890342482077</v>
      </c>
      <c r="U275" s="9">
        <v>-11.88</v>
      </c>
      <c r="W275" s="9">
        <v>1334.318</v>
      </c>
      <c r="Y275" s="9">
        <f t="shared" si="92"/>
        <v>-1346.198</v>
      </c>
      <c r="AA275" s="21">
        <f t="shared" si="93"/>
        <v>-1.00890342482077</v>
      </c>
      <c r="AC275" s="9">
        <v>2097.63</v>
      </c>
      <c r="AE275" s="9">
        <v>2752.2219999999998</v>
      </c>
      <c r="AG275" s="9">
        <f t="shared" si="94"/>
        <v>-654.5919999999996</v>
      </c>
      <c r="AI275" s="21">
        <f t="shared" si="95"/>
        <v>-0.23784127879219036</v>
      </c>
    </row>
    <row r="276" spans="1:35" ht="12.75" outlineLevel="1">
      <c r="A276" s="1" t="s">
        <v>605</v>
      </c>
      <c r="B276" s="16" t="s">
        <v>606</v>
      </c>
      <c r="C276" s="1" t="s">
        <v>1266</v>
      </c>
      <c r="E276" s="5">
        <v>9871.34</v>
      </c>
      <c r="G276" s="5">
        <v>8399.144</v>
      </c>
      <c r="I276" s="9">
        <f t="shared" si="88"/>
        <v>1472.196</v>
      </c>
      <c r="K276" s="21">
        <f t="shared" si="89"/>
        <v>0.1752792903657801</v>
      </c>
      <c r="M276" s="9">
        <v>31670.43</v>
      </c>
      <c r="O276" s="9">
        <v>21728.728</v>
      </c>
      <c r="Q276" s="9">
        <f t="shared" si="90"/>
        <v>9941.702000000001</v>
      </c>
      <c r="S276" s="21">
        <f t="shared" si="91"/>
        <v>0.4575372290545494</v>
      </c>
      <c r="U276" s="9">
        <v>31670.43</v>
      </c>
      <c r="W276" s="9">
        <v>21728.728</v>
      </c>
      <c r="Y276" s="9">
        <f t="shared" si="92"/>
        <v>9941.702000000001</v>
      </c>
      <c r="AA276" s="21">
        <f t="shared" si="93"/>
        <v>0.4575372290545494</v>
      </c>
      <c r="AC276" s="9">
        <v>109221.01999999999</v>
      </c>
      <c r="AE276" s="9">
        <v>98961.609</v>
      </c>
      <c r="AG276" s="9">
        <f t="shared" si="94"/>
        <v>10259.410999999993</v>
      </c>
      <c r="AI276" s="21">
        <f t="shared" si="95"/>
        <v>0.103670616349821</v>
      </c>
    </row>
    <row r="277" spans="1:35" ht="12.75" outlineLevel="1">
      <c r="A277" s="1" t="s">
        <v>607</v>
      </c>
      <c r="B277" s="16" t="s">
        <v>608</v>
      </c>
      <c r="C277" s="1" t="s">
        <v>1267</v>
      </c>
      <c r="E277" s="5">
        <v>0</v>
      </c>
      <c r="G277" s="5">
        <v>0</v>
      </c>
      <c r="I277" s="9">
        <f t="shared" si="88"/>
        <v>0</v>
      </c>
      <c r="K277" s="21">
        <f t="shared" si="89"/>
        <v>0</v>
      </c>
      <c r="M277" s="9">
        <v>0</v>
      </c>
      <c r="O277" s="9">
        <v>0</v>
      </c>
      <c r="Q277" s="9">
        <f t="shared" si="90"/>
        <v>0</v>
      </c>
      <c r="S277" s="21">
        <f t="shared" si="91"/>
        <v>0</v>
      </c>
      <c r="U277" s="9">
        <v>0</v>
      </c>
      <c r="W277" s="9">
        <v>0</v>
      </c>
      <c r="Y277" s="9">
        <f t="shared" si="92"/>
        <v>0</v>
      </c>
      <c r="AA277" s="21">
        <f t="shared" si="93"/>
        <v>0</v>
      </c>
      <c r="AC277" s="9">
        <v>0</v>
      </c>
      <c r="AE277" s="9">
        <v>43.82</v>
      </c>
      <c r="AG277" s="9">
        <f t="shared" si="94"/>
        <v>-43.82</v>
      </c>
      <c r="AI277" s="21" t="str">
        <f t="shared" si="95"/>
        <v>N.M.</v>
      </c>
    </row>
    <row r="278" spans="1:35" ht="12.75" outlineLevel="1">
      <c r="A278" s="1" t="s">
        <v>609</v>
      </c>
      <c r="B278" s="16" t="s">
        <v>610</v>
      </c>
      <c r="C278" s="1" t="s">
        <v>1268</v>
      </c>
      <c r="E278" s="5">
        <v>559.86</v>
      </c>
      <c r="G278" s="5">
        <v>35908.56</v>
      </c>
      <c r="I278" s="9">
        <f t="shared" si="88"/>
        <v>-35348.7</v>
      </c>
      <c r="K278" s="21">
        <f t="shared" si="89"/>
        <v>-0.9844087315113722</v>
      </c>
      <c r="M278" s="9">
        <v>151.96</v>
      </c>
      <c r="O278" s="9">
        <v>105551.3</v>
      </c>
      <c r="Q278" s="9">
        <f t="shared" si="90"/>
        <v>-105399.34</v>
      </c>
      <c r="S278" s="21">
        <f t="shared" si="91"/>
        <v>-0.9985603209055691</v>
      </c>
      <c r="U278" s="9">
        <v>151.96</v>
      </c>
      <c r="W278" s="9">
        <v>105551.3</v>
      </c>
      <c r="Y278" s="9">
        <f t="shared" si="92"/>
        <v>-105399.34</v>
      </c>
      <c r="AA278" s="21">
        <f t="shared" si="93"/>
        <v>-0.9985603209055691</v>
      </c>
      <c r="AC278" s="9">
        <v>246723.71</v>
      </c>
      <c r="AE278" s="9">
        <v>408582.48</v>
      </c>
      <c r="AG278" s="9">
        <f t="shared" si="94"/>
        <v>-161858.77</v>
      </c>
      <c r="AI278" s="21">
        <f t="shared" si="95"/>
        <v>-0.3961471133074526</v>
      </c>
    </row>
    <row r="279" spans="1:35" ht="12.75" outlineLevel="1">
      <c r="A279" s="1" t="s">
        <v>611</v>
      </c>
      <c r="B279" s="16" t="s">
        <v>612</v>
      </c>
      <c r="C279" s="1" t="s">
        <v>1269</v>
      </c>
      <c r="E279" s="5">
        <v>95909.42</v>
      </c>
      <c r="G279" s="5">
        <v>195.931</v>
      </c>
      <c r="I279" s="9">
        <f t="shared" si="88"/>
        <v>95713.489</v>
      </c>
      <c r="K279" s="21" t="str">
        <f t="shared" si="89"/>
        <v>N.M.</v>
      </c>
      <c r="M279" s="9">
        <v>173102.27</v>
      </c>
      <c r="O279" s="9">
        <v>11082.927</v>
      </c>
      <c r="Q279" s="9">
        <f t="shared" si="90"/>
        <v>162019.343</v>
      </c>
      <c r="S279" s="21" t="str">
        <f t="shared" si="91"/>
        <v>N.M.</v>
      </c>
      <c r="U279" s="9">
        <v>173102.27</v>
      </c>
      <c r="W279" s="9">
        <v>11082.927</v>
      </c>
      <c r="Y279" s="9">
        <f t="shared" si="92"/>
        <v>162019.343</v>
      </c>
      <c r="AA279" s="21" t="str">
        <f t="shared" si="93"/>
        <v>N.M.</v>
      </c>
      <c r="AC279" s="9">
        <v>262692.195</v>
      </c>
      <c r="AE279" s="9">
        <v>69260.099</v>
      </c>
      <c r="AG279" s="9">
        <f t="shared" si="94"/>
        <v>193432.09600000002</v>
      </c>
      <c r="AI279" s="21">
        <f t="shared" si="95"/>
        <v>2.792835973278063</v>
      </c>
    </row>
    <row r="280" spans="1:35" ht="12.75" outlineLevel="1">
      <c r="A280" s="1" t="s">
        <v>613</v>
      </c>
      <c r="B280" s="16" t="s">
        <v>614</v>
      </c>
      <c r="C280" s="1" t="s">
        <v>1270</v>
      </c>
      <c r="E280" s="5">
        <v>0</v>
      </c>
      <c r="G280" s="5">
        <v>0</v>
      </c>
      <c r="I280" s="9">
        <f t="shared" si="88"/>
        <v>0</v>
      </c>
      <c r="K280" s="21">
        <f t="shared" si="89"/>
        <v>0</v>
      </c>
      <c r="M280" s="9">
        <v>0</v>
      </c>
      <c r="O280" s="9">
        <v>0</v>
      </c>
      <c r="Q280" s="9">
        <f t="shared" si="90"/>
        <v>0</v>
      </c>
      <c r="S280" s="21">
        <f t="shared" si="91"/>
        <v>0</v>
      </c>
      <c r="U280" s="9">
        <v>0</v>
      </c>
      <c r="W280" s="9">
        <v>0</v>
      </c>
      <c r="Y280" s="9">
        <f t="shared" si="92"/>
        <v>0</v>
      </c>
      <c r="AA280" s="21">
        <f t="shared" si="93"/>
        <v>0</v>
      </c>
      <c r="AC280" s="9">
        <v>0</v>
      </c>
      <c r="AE280" s="9">
        <v>198.17000000000002</v>
      </c>
      <c r="AG280" s="9">
        <f t="shared" si="94"/>
        <v>-198.17000000000002</v>
      </c>
      <c r="AI280" s="21" t="str">
        <f t="shared" si="95"/>
        <v>N.M.</v>
      </c>
    </row>
    <row r="281" spans="1:35" ht="12.75" outlineLevel="1">
      <c r="A281" s="1" t="s">
        <v>615</v>
      </c>
      <c r="B281" s="16" t="s">
        <v>616</v>
      </c>
      <c r="C281" s="1" t="s">
        <v>1271</v>
      </c>
      <c r="E281" s="5">
        <v>-10361</v>
      </c>
      <c r="G281" s="5">
        <v>-12403.191</v>
      </c>
      <c r="I281" s="9">
        <f t="shared" si="88"/>
        <v>2042.1910000000007</v>
      </c>
      <c r="K281" s="21">
        <f t="shared" si="89"/>
        <v>0.16465045164587086</v>
      </c>
      <c r="M281" s="9">
        <v>-31097.83</v>
      </c>
      <c r="O281" s="9">
        <v>-41927.615</v>
      </c>
      <c r="Q281" s="9">
        <f t="shared" si="90"/>
        <v>10829.784999999996</v>
      </c>
      <c r="S281" s="21">
        <f t="shared" si="91"/>
        <v>0.25829718671095403</v>
      </c>
      <c r="U281" s="9">
        <v>-31097.83</v>
      </c>
      <c r="W281" s="9">
        <v>-41927.615</v>
      </c>
      <c r="Y281" s="9">
        <f t="shared" si="92"/>
        <v>10829.784999999996</v>
      </c>
      <c r="AA281" s="21">
        <f t="shared" si="93"/>
        <v>0.25829718671095403</v>
      </c>
      <c r="AC281" s="9">
        <v>-152130.336</v>
      </c>
      <c r="AE281" s="9">
        <v>-154217.805</v>
      </c>
      <c r="AG281" s="9">
        <f t="shared" si="94"/>
        <v>2087.4689999999828</v>
      </c>
      <c r="AI281" s="21">
        <f t="shared" si="95"/>
        <v>0.013535849508427272</v>
      </c>
    </row>
    <row r="282" spans="1:35" ht="12.75" outlineLevel="1">
      <c r="A282" s="1" t="s">
        <v>617</v>
      </c>
      <c r="B282" s="16" t="s">
        <v>618</v>
      </c>
      <c r="C282" s="1" t="s">
        <v>1272</v>
      </c>
      <c r="E282" s="5">
        <v>843.8000000000001</v>
      </c>
      <c r="G282" s="5">
        <v>702.0500000000001</v>
      </c>
      <c r="I282" s="9">
        <f t="shared" si="88"/>
        <v>141.75</v>
      </c>
      <c r="K282" s="21">
        <f t="shared" si="89"/>
        <v>0.20190869596182606</v>
      </c>
      <c r="M282" s="9">
        <v>2396.93</v>
      </c>
      <c r="O282" s="9">
        <v>2091.86</v>
      </c>
      <c r="Q282" s="9">
        <f t="shared" si="90"/>
        <v>305.0699999999997</v>
      </c>
      <c r="S282" s="21">
        <f t="shared" si="91"/>
        <v>0.14583671947453447</v>
      </c>
      <c r="U282" s="9">
        <v>2396.93</v>
      </c>
      <c r="W282" s="9">
        <v>2091.86</v>
      </c>
      <c r="Y282" s="9">
        <f t="shared" si="92"/>
        <v>305.0699999999997</v>
      </c>
      <c r="AA282" s="21">
        <f t="shared" si="93"/>
        <v>0.14583671947453447</v>
      </c>
      <c r="AC282" s="9">
        <v>9748.34</v>
      </c>
      <c r="AE282" s="9">
        <v>8136.700000000001</v>
      </c>
      <c r="AG282" s="9">
        <f t="shared" si="94"/>
        <v>1611.6399999999994</v>
      </c>
      <c r="AI282" s="21">
        <f t="shared" si="95"/>
        <v>0.19807047082969745</v>
      </c>
    </row>
    <row r="283" spans="1:35" ht="12.75" outlineLevel="1">
      <c r="A283" s="1" t="s">
        <v>619</v>
      </c>
      <c r="B283" s="16" t="s">
        <v>620</v>
      </c>
      <c r="C283" s="1" t="s">
        <v>1273</v>
      </c>
      <c r="E283" s="5">
        <v>-388.91</v>
      </c>
      <c r="G283" s="5">
        <v>1154.63</v>
      </c>
      <c r="I283" s="9">
        <f t="shared" si="88"/>
        <v>-1543.5400000000002</v>
      </c>
      <c r="K283" s="21">
        <f t="shared" si="89"/>
        <v>-1.3368265158535635</v>
      </c>
      <c r="M283" s="9">
        <v>3157.36</v>
      </c>
      <c r="O283" s="9">
        <v>4167.14</v>
      </c>
      <c r="Q283" s="9">
        <f t="shared" si="90"/>
        <v>-1009.7800000000002</v>
      </c>
      <c r="S283" s="21">
        <f t="shared" si="91"/>
        <v>-0.24231967248520572</v>
      </c>
      <c r="U283" s="9">
        <v>3157.36</v>
      </c>
      <c r="W283" s="9">
        <v>4167.14</v>
      </c>
      <c r="Y283" s="9">
        <f t="shared" si="92"/>
        <v>-1009.7800000000002</v>
      </c>
      <c r="AA283" s="21">
        <f t="shared" si="93"/>
        <v>-0.24231967248520572</v>
      </c>
      <c r="AC283" s="9">
        <v>10974.07</v>
      </c>
      <c r="AE283" s="9">
        <v>19152.03</v>
      </c>
      <c r="AG283" s="9">
        <f t="shared" si="94"/>
        <v>-8177.959999999999</v>
      </c>
      <c r="AI283" s="21">
        <f t="shared" si="95"/>
        <v>-0.4270022551134266</v>
      </c>
    </row>
    <row r="284" spans="1:35" ht="12.75" outlineLevel="1">
      <c r="A284" s="1" t="s">
        <v>621</v>
      </c>
      <c r="B284" s="16" t="s">
        <v>622</v>
      </c>
      <c r="C284" s="1" t="s">
        <v>1274</v>
      </c>
      <c r="E284" s="5">
        <v>871</v>
      </c>
      <c r="G284" s="5">
        <v>1432</v>
      </c>
      <c r="I284" s="9">
        <f t="shared" si="88"/>
        <v>-561</v>
      </c>
      <c r="K284" s="21">
        <f t="shared" si="89"/>
        <v>-0.39175977653631283</v>
      </c>
      <c r="M284" s="9">
        <v>2679</v>
      </c>
      <c r="O284" s="9">
        <v>3158</v>
      </c>
      <c r="Q284" s="9">
        <f t="shared" si="90"/>
        <v>-479</v>
      </c>
      <c r="S284" s="21">
        <f t="shared" si="91"/>
        <v>-0.15167827739075365</v>
      </c>
      <c r="U284" s="9">
        <v>2679</v>
      </c>
      <c r="W284" s="9">
        <v>3158</v>
      </c>
      <c r="Y284" s="9">
        <f t="shared" si="92"/>
        <v>-479</v>
      </c>
      <c r="AA284" s="21">
        <f t="shared" si="93"/>
        <v>-0.15167827739075365</v>
      </c>
      <c r="AC284" s="9">
        <v>13506</v>
      </c>
      <c r="AE284" s="9">
        <v>14482.32</v>
      </c>
      <c r="AG284" s="9">
        <f t="shared" si="94"/>
        <v>-976.3199999999997</v>
      </c>
      <c r="AI284" s="21">
        <f t="shared" si="95"/>
        <v>-0.0674146131282833</v>
      </c>
    </row>
    <row r="285" spans="1:35" ht="12.75" outlineLevel="1">
      <c r="A285" s="1" t="s">
        <v>623</v>
      </c>
      <c r="B285" s="16" t="s">
        <v>624</v>
      </c>
      <c r="C285" s="1" t="s">
        <v>1275</v>
      </c>
      <c r="E285" s="5">
        <v>182354.06</v>
      </c>
      <c r="G285" s="5">
        <v>148537</v>
      </c>
      <c r="I285" s="9">
        <f t="shared" si="88"/>
        <v>33817.06</v>
      </c>
      <c r="K285" s="21">
        <f t="shared" si="89"/>
        <v>0.22766758450756375</v>
      </c>
      <c r="M285" s="9">
        <v>553854.06</v>
      </c>
      <c r="O285" s="9">
        <v>247537</v>
      </c>
      <c r="Q285" s="9">
        <f t="shared" si="90"/>
        <v>306317.06000000006</v>
      </c>
      <c r="S285" s="21">
        <f t="shared" si="91"/>
        <v>1.2374596928943957</v>
      </c>
      <c r="U285" s="9">
        <v>553854.06</v>
      </c>
      <c r="W285" s="9">
        <v>247537</v>
      </c>
      <c r="Y285" s="9">
        <f t="shared" si="92"/>
        <v>306317.06000000006</v>
      </c>
      <c r="AA285" s="21">
        <f t="shared" si="93"/>
        <v>1.2374596928943957</v>
      </c>
      <c r="AC285" s="9">
        <v>1296561.03</v>
      </c>
      <c r="AE285" s="9">
        <v>1008088.91</v>
      </c>
      <c r="AG285" s="9">
        <f t="shared" si="94"/>
        <v>288472.12</v>
      </c>
      <c r="AI285" s="21">
        <f t="shared" si="95"/>
        <v>0.2861574183967563</v>
      </c>
    </row>
    <row r="286" spans="1:35" ht="12.75" outlineLevel="1">
      <c r="A286" s="1" t="s">
        <v>625</v>
      </c>
      <c r="B286" s="16" t="s">
        <v>626</v>
      </c>
      <c r="C286" s="1" t="s">
        <v>1276</v>
      </c>
      <c r="E286" s="5">
        <v>12855.130000000001</v>
      </c>
      <c r="G286" s="5">
        <v>7492.78</v>
      </c>
      <c r="I286" s="9">
        <f t="shared" si="88"/>
        <v>5362.350000000001</v>
      </c>
      <c r="K286" s="21">
        <f t="shared" si="89"/>
        <v>0.7156689506431527</v>
      </c>
      <c r="M286" s="9">
        <v>38653.87</v>
      </c>
      <c r="O286" s="9">
        <v>35960.88</v>
      </c>
      <c r="Q286" s="9">
        <f t="shared" si="90"/>
        <v>2692.9900000000052</v>
      </c>
      <c r="S286" s="21">
        <f t="shared" si="91"/>
        <v>0.07488665460911983</v>
      </c>
      <c r="U286" s="9">
        <v>38653.87</v>
      </c>
      <c r="W286" s="9">
        <v>35960.88</v>
      </c>
      <c r="Y286" s="9">
        <f t="shared" si="92"/>
        <v>2692.9900000000052</v>
      </c>
      <c r="AA286" s="21">
        <f t="shared" si="93"/>
        <v>0.07488665460911983</v>
      </c>
      <c r="AC286" s="9">
        <v>150052.07</v>
      </c>
      <c r="AE286" s="9">
        <v>147511.24</v>
      </c>
      <c r="AG286" s="9">
        <f t="shared" si="94"/>
        <v>2540.8300000000163</v>
      </c>
      <c r="AI286" s="21">
        <f t="shared" si="95"/>
        <v>0.017224653524707787</v>
      </c>
    </row>
    <row r="287" spans="1:35" ht="12.75" outlineLevel="1">
      <c r="A287" s="1" t="s">
        <v>627</v>
      </c>
      <c r="B287" s="16" t="s">
        <v>628</v>
      </c>
      <c r="C287" s="1" t="s">
        <v>1277</v>
      </c>
      <c r="E287" s="5">
        <v>310220.01</v>
      </c>
      <c r="G287" s="5">
        <v>348664.54</v>
      </c>
      <c r="I287" s="9">
        <f t="shared" si="88"/>
        <v>-38444.52999999997</v>
      </c>
      <c r="K287" s="21">
        <f t="shared" si="89"/>
        <v>-0.11026223085375982</v>
      </c>
      <c r="M287" s="9">
        <v>1081220.66</v>
      </c>
      <c r="O287" s="9">
        <v>1047556.57</v>
      </c>
      <c r="Q287" s="9">
        <f t="shared" si="90"/>
        <v>33664.08999999997</v>
      </c>
      <c r="S287" s="21">
        <f t="shared" si="91"/>
        <v>0.032135820598213585</v>
      </c>
      <c r="U287" s="9">
        <v>1081220.66</v>
      </c>
      <c r="W287" s="9">
        <v>1047556.57</v>
      </c>
      <c r="Y287" s="9">
        <f t="shared" si="92"/>
        <v>33664.08999999997</v>
      </c>
      <c r="AA287" s="21">
        <f t="shared" si="93"/>
        <v>0.032135820598213585</v>
      </c>
      <c r="AC287" s="9">
        <v>4252514.02</v>
      </c>
      <c r="AE287" s="9">
        <v>3887143.53</v>
      </c>
      <c r="AG287" s="9">
        <f t="shared" si="94"/>
        <v>365370.48999999976</v>
      </c>
      <c r="AI287" s="21">
        <f t="shared" si="95"/>
        <v>0.09399459710714612</v>
      </c>
    </row>
    <row r="288" spans="1:35" ht="12.75" outlineLevel="1">
      <c r="A288" s="1" t="s">
        <v>629</v>
      </c>
      <c r="B288" s="16" t="s">
        <v>630</v>
      </c>
      <c r="C288" s="1" t="s">
        <v>1278</v>
      </c>
      <c r="E288" s="5">
        <v>0</v>
      </c>
      <c r="G288" s="5">
        <v>0</v>
      </c>
      <c r="I288" s="9">
        <f t="shared" si="88"/>
        <v>0</v>
      </c>
      <c r="K288" s="21">
        <f t="shared" si="89"/>
        <v>0</v>
      </c>
      <c r="M288" s="9">
        <v>125</v>
      </c>
      <c r="O288" s="9">
        <v>0</v>
      </c>
      <c r="Q288" s="9">
        <f t="shared" si="90"/>
        <v>125</v>
      </c>
      <c r="S288" s="21" t="str">
        <f t="shared" si="91"/>
        <v>N.M.</v>
      </c>
      <c r="U288" s="9">
        <v>125</v>
      </c>
      <c r="W288" s="9">
        <v>0</v>
      </c>
      <c r="Y288" s="9">
        <f t="shared" si="92"/>
        <v>125</v>
      </c>
      <c r="AA288" s="21" t="str">
        <f t="shared" si="93"/>
        <v>N.M.</v>
      </c>
      <c r="AC288" s="9">
        <v>448.2</v>
      </c>
      <c r="AE288" s="9">
        <v>80.43900000000001</v>
      </c>
      <c r="AG288" s="9">
        <f t="shared" si="94"/>
        <v>367.76099999999997</v>
      </c>
      <c r="AI288" s="21">
        <f t="shared" si="95"/>
        <v>4.57192406668407</v>
      </c>
    </row>
    <row r="289" spans="1:35" ht="12.75" outlineLevel="1">
      <c r="A289" s="1" t="s">
        <v>631</v>
      </c>
      <c r="B289" s="16" t="s">
        <v>632</v>
      </c>
      <c r="C289" s="1" t="s">
        <v>1279</v>
      </c>
      <c r="E289" s="5">
        <v>0</v>
      </c>
      <c r="G289" s="5">
        <v>15619.720000000001</v>
      </c>
      <c r="I289" s="9">
        <f t="shared" si="88"/>
        <v>-15619.720000000001</v>
      </c>
      <c r="K289" s="21" t="str">
        <f t="shared" si="89"/>
        <v>N.M.</v>
      </c>
      <c r="M289" s="9">
        <v>-15.610000000000001</v>
      </c>
      <c r="O289" s="9">
        <v>47122.53</v>
      </c>
      <c r="Q289" s="9">
        <f t="shared" si="90"/>
        <v>-47138.14</v>
      </c>
      <c r="S289" s="21">
        <f t="shared" si="91"/>
        <v>-1.0003312640471553</v>
      </c>
      <c r="U289" s="9">
        <v>-15.610000000000001</v>
      </c>
      <c r="W289" s="9">
        <v>47122.53</v>
      </c>
      <c r="Y289" s="9">
        <f t="shared" si="92"/>
        <v>-47138.14</v>
      </c>
      <c r="AA289" s="21">
        <f t="shared" si="93"/>
        <v>-1.0003312640471553</v>
      </c>
      <c r="AC289" s="9">
        <v>75799.39</v>
      </c>
      <c r="AE289" s="9">
        <v>214153.28</v>
      </c>
      <c r="AG289" s="9">
        <f t="shared" si="94"/>
        <v>-138353.89</v>
      </c>
      <c r="AI289" s="21">
        <f t="shared" si="95"/>
        <v>-0.6460507632663857</v>
      </c>
    </row>
    <row r="290" spans="1:35" ht="12.75" outlineLevel="1">
      <c r="A290" s="1" t="s">
        <v>633</v>
      </c>
      <c r="B290" s="16" t="s">
        <v>634</v>
      </c>
      <c r="C290" s="1" t="s">
        <v>1280</v>
      </c>
      <c r="E290" s="5">
        <v>19567.48</v>
      </c>
      <c r="G290" s="5">
        <v>22366.420000000002</v>
      </c>
      <c r="I290" s="9">
        <f t="shared" si="88"/>
        <v>-2798.9400000000023</v>
      </c>
      <c r="K290" s="21">
        <f t="shared" si="89"/>
        <v>-0.12514027725492063</v>
      </c>
      <c r="M290" s="9">
        <v>57432.450000000004</v>
      </c>
      <c r="O290" s="9">
        <v>67234.43000000001</v>
      </c>
      <c r="Q290" s="9">
        <f t="shared" si="90"/>
        <v>-9801.980000000003</v>
      </c>
      <c r="S290" s="21">
        <f t="shared" si="91"/>
        <v>-0.14578810291096395</v>
      </c>
      <c r="U290" s="9">
        <v>57432.450000000004</v>
      </c>
      <c r="W290" s="9">
        <v>67234.43000000001</v>
      </c>
      <c r="Y290" s="9">
        <f t="shared" si="92"/>
        <v>-9801.980000000003</v>
      </c>
      <c r="AA290" s="21">
        <f t="shared" si="93"/>
        <v>-0.14578810291096395</v>
      </c>
      <c r="AC290" s="9">
        <v>260865.02000000002</v>
      </c>
      <c r="AE290" s="9">
        <v>263771.86</v>
      </c>
      <c r="AG290" s="9">
        <f t="shared" si="94"/>
        <v>-2906.8399999999674</v>
      </c>
      <c r="AI290" s="21">
        <f t="shared" si="95"/>
        <v>-0.011020280935198953</v>
      </c>
    </row>
    <row r="291" spans="1:35" ht="12.75" outlineLevel="1">
      <c r="A291" s="1" t="s">
        <v>635</v>
      </c>
      <c r="B291" s="16" t="s">
        <v>636</v>
      </c>
      <c r="C291" s="1" t="s">
        <v>1281</v>
      </c>
      <c r="E291" s="5">
        <v>3000</v>
      </c>
      <c r="G291" s="5">
        <v>281.914</v>
      </c>
      <c r="I291" s="9">
        <f t="shared" si="88"/>
        <v>2718.0860000000002</v>
      </c>
      <c r="K291" s="21">
        <f t="shared" si="89"/>
        <v>9.641543165646262</v>
      </c>
      <c r="M291" s="9">
        <v>3008.8</v>
      </c>
      <c r="O291" s="9">
        <v>304.61400000000003</v>
      </c>
      <c r="Q291" s="9">
        <f t="shared" si="90"/>
        <v>2704.186</v>
      </c>
      <c r="S291" s="21">
        <f t="shared" si="91"/>
        <v>8.877418634731168</v>
      </c>
      <c r="U291" s="9">
        <v>3008.8</v>
      </c>
      <c r="W291" s="9">
        <v>304.61400000000003</v>
      </c>
      <c r="Y291" s="9">
        <f t="shared" si="92"/>
        <v>2704.186</v>
      </c>
      <c r="AA291" s="21">
        <f t="shared" si="93"/>
        <v>8.877418634731168</v>
      </c>
      <c r="AC291" s="9">
        <v>6923.0160000000005</v>
      </c>
      <c r="AE291" s="9">
        <v>943.499</v>
      </c>
      <c r="AG291" s="9">
        <f t="shared" si="94"/>
        <v>5979.517000000001</v>
      </c>
      <c r="AI291" s="21">
        <f t="shared" si="95"/>
        <v>6.337597602117226</v>
      </c>
    </row>
    <row r="292" spans="1:35" ht="12.75" outlineLevel="1">
      <c r="A292" s="1" t="s">
        <v>637</v>
      </c>
      <c r="B292" s="16" t="s">
        <v>638</v>
      </c>
      <c r="C292" s="1" t="s">
        <v>1282</v>
      </c>
      <c r="E292" s="5">
        <v>169.08</v>
      </c>
      <c r="G292" s="5">
        <v>78.896</v>
      </c>
      <c r="I292" s="9">
        <f t="shared" si="88"/>
        <v>90.18400000000001</v>
      </c>
      <c r="K292" s="21">
        <f t="shared" si="89"/>
        <v>1.143074427093896</v>
      </c>
      <c r="M292" s="9">
        <v>122.55</v>
      </c>
      <c r="O292" s="9">
        <v>316.31</v>
      </c>
      <c r="Q292" s="9">
        <f t="shared" si="90"/>
        <v>-193.76</v>
      </c>
      <c r="S292" s="21">
        <f t="shared" si="91"/>
        <v>-0.6125636242926243</v>
      </c>
      <c r="U292" s="9">
        <v>122.55</v>
      </c>
      <c r="W292" s="9">
        <v>316.31</v>
      </c>
      <c r="Y292" s="9">
        <f t="shared" si="92"/>
        <v>-193.76</v>
      </c>
      <c r="AA292" s="21">
        <f t="shared" si="93"/>
        <v>-0.6125636242926243</v>
      </c>
      <c r="AC292" s="9">
        <v>2829.943</v>
      </c>
      <c r="AE292" s="9">
        <v>506.87</v>
      </c>
      <c r="AG292" s="9">
        <f t="shared" si="94"/>
        <v>2323.0730000000003</v>
      </c>
      <c r="AI292" s="21">
        <f t="shared" si="95"/>
        <v>4.583173200228856</v>
      </c>
    </row>
    <row r="293" spans="1:35" ht="12.75" outlineLevel="1">
      <c r="A293" s="1" t="s">
        <v>639</v>
      </c>
      <c r="B293" s="16" t="s">
        <v>640</v>
      </c>
      <c r="C293" s="1" t="s">
        <v>1283</v>
      </c>
      <c r="E293" s="5">
        <v>3277.84</v>
      </c>
      <c r="G293" s="5">
        <v>2779.93</v>
      </c>
      <c r="I293" s="9">
        <f t="shared" si="88"/>
        <v>497.9100000000003</v>
      </c>
      <c r="K293" s="21">
        <f t="shared" si="89"/>
        <v>0.17910882648124246</v>
      </c>
      <c r="M293" s="9">
        <v>8629.18</v>
      </c>
      <c r="O293" s="9">
        <v>10639.649</v>
      </c>
      <c r="Q293" s="9">
        <f t="shared" si="90"/>
        <v>-2010.4689999999991</v>
      </c>
      <c r="S293" s="21">
        <f t="shared" si="91"/>
        <v>-0.18896008693519864</v>
      </c>
      <c r="U293" s="9">
        <v>8629.18</v>
      </c>
      <c r="W293" s="9">
        <v>10639.649</v>
      </c>
      <c r="Y293" s="9">
        <f t="shared" si="92"/>
        <v>-2010.4689999999991</v>
      </c>
      <c r="AA293" s="21">
        <f t="shared" si="93"/>
        <v>-0.18896008693519864</v>
      </c>
      <c r="AC293" s="9">
        <v>14154.277000000002</v>
      </c>
      <c r="AE293" s="9">
        <v>20964.79</v>
      </c>
      <c r="AG293" s="9">
        <f t="shared" si="94"/>
        <v>-6810.512999999999</v>
      </c>
      <c r="AI293" s="21">
        <f t="shared" si="95"/>
        <v>-0.3248548160988018</v>
      </c>
    </row>
    <row r="294" spans="1:35" ht="12.75" outlineLevel="1">
      <c r="A294" s="1" t="s">
        <v>641</v>
      </c>
      <c r="B294" s="16" t="s">
        <v>642</v>
      </c>
      <c r="C294" s="1" t="s">
        <v>1284</v>
      </c>
      <c r="E294" s="5">
        <v>293722.34</v>
      </c>
      <c r="G294" s="5">
        <v>225573.596</v>
      </c>
      <c r="I294" s="9">
        <f t="shared" si="88"/>
        <v>68148.74400000004</v>
      </c>
      <c r="K294" s="21">
        <f t="shared" si="89"/>
        <v>0.3021131249776239</v>
      </c>
      <c r="M294" s="9">
        <v>1024891.5</v>
      </c>
      <c r="O294" s="9">
        <v>641740.256</v>
      </c>
      <c r="Q294" s="9">
        <f t="shared" si="90"/>
        <v>383151.24399999995</v>
      </c>
      <c r="S294" s="21">
        <f t="shared" si="91"/>
        <v>0.5970503492927206</v>
      </c>
      <c r="U294" s="9">
        <v>1024891.5</v>
      </c>
      <c r="W294" s="9">
        <v>641740.256</v>
      </c>
      <c r="Y294" s="9">
        <f t="shared" si="92"/>
        <v>383151.24399999995</v>
      </c>
      <c r="AA294" s="21">
        <f t="shared" si="93"/>
        <v>0.5970503492927206</v>
      </c>
      <c r="AC294" s="9">
        <v>2964413.2139999997</v>
      </c>
      <c r="AE294" s="9">
        <v>2629820.2860000003</v>
      </c>
      <c r="AG294" s="9">
        <f t="shared" si="94"/>
        <v>334592.9279999994</v>
      </c>
      <c r="AI294" s="21">
        <f t="shared" si="95"/>
        <v>0.1272303395715761</v>
      </c>
    </row>
    <row r="295" spans="1:35" ht="12.75" outlineLevel="1">
      <c r="A295" s="1" t="s">
        <v>643</v>
      </c>
      <c r="B295" s="16" t="s">
        <v>644</v>
      </c>
      <c r="C295" s="1" t="s">
        <v>1285</v>
      </c>
      <c r="E295" s="5">
        <v>62308.9</v>
      </c>
      <c r="G295" s="5">
        <v>89760.132</v>
      </c>
      <c r="I295" s="9">
        <f t="shared" si="88"/>
        <v>-27451.231999999996</v>
      </c>
      <c r="K295" s="21">
        <f t="shared" si="89"/>
        <v>-0.305828783763375</v>
      </c>
      <c r="M295" s="9">
        <v>389119.49</v>
      </c>
      <c r="O295" s="9">
        <v>383328.268</v>
      </c>
      <c r="Q295" s="9">
        <f t="shared" si="90"/>
        <v>5791.222000000009</v>
      </c>
      <c r="S295" s="21">
        <f t="shared" si="91"/>
        <v>0.01510773528447427</v>
      </c>
      <c r="U295" s="9">
        <v>389119.49</v>
      </c>
      <c r="W295" s="9">
        <v>383328.268</v>
      </c>
      <c r="Y295" s="9">
        <f t="shared" si="92"/>
        <v>5791.222000000009</v>
      </c>
      <c r="AA295" s="21">
        <f t="shared" si="93"/>
        <v>0.01510773528447427</v>
      </c>
      <c r="AC295" s="9">
        <v>1533363.206</v>
      </c>
      <c r="AE295" s="9">
        <v>1525770.544</v>
      </c>
      <c r="AG295" s="9">
        <f t="shared" si="94"/>
        <v>7592.662000000011</v>
      </c>
      <c r="AI295" s="21">
        <f t="shared" si="95"/>
        <v>0.004976280365260486</v>
      </c>
    </row>
    <row r="296" spans="1:35" ht="12.75" outlineLevel="1">
      <c r="A296" s="1" t="s">
        <v>645</v>
      </c>
      <c r="B296" s="16" t="s">
        <v>646</v>
      </c>
      <c r="C296" s="1" t="s">
        <v>1286</v>
      </c>
      <c r="E296" s="5">
        <v>-547.28</v>
      </c>
      <c r="G296" s="5">
        <v>0</v>
      </c>
      <c r="I296" s="9">
        <f t="shared" si="88"/>
        <v>-547.28</v>
      </c>
      <c r="K296" s="21" t="str">
        <f t="shared" si="89"/>
        <v>N.M.</v>
      </c>
      <c r="M296" s="9">
        <v>-547.28</v>
      </c>
      <c r="O296" s="9">
        <v>0</v>
      </c>
      <c r="Q296" s="9">
        <f t="shared" si="90"/>
        <v>-547.28</v>
      </c>
      <c r="S296" s="21" t="str">
        <f t="shared" si="91"/>
        <v>N.M.</v>
      </c>
      <c r="U296" s="9">
        <v>-547.28</v>
      </c>
      <c r="W296" s="9">
        <v>0</v>
      </c>
      <c r="Y296" s="9">
        <f t="shared" si="92"/>
        <v>-547.28</v>
      </c>
      <c r="AA296" s="21" t="str">
        <f t="shared" si="93"/>
        <v>N.M.</v>
      </c>
      <c r="AC296" s="9">
        <v>30715.620000000003</v>
      </c>
      <c r="AE296" s="9">
        <v>-471.69</v>
      </c>
      <c r="AG296" s="9">
        <f t="shared" si="94"/>
        <v>31187.31</v>
      </c>
      <c r="AI296" s="21" t="str">
        <f t="shared" si="95"/>
        <v>N.M.</v>
      </c>
    </row>
    <row r="297" spans="1:35" ht="12.75" outlineLevel="1">
      <c r="A297" s="1" t="s">
        <v>647</v>
      </c>
      <c r="B297" s="16" t="s">
        <v>648</v>
      </c>
      <c r="C297" s="1" t="s">
        <v>1287</v>
      </c>
      <c r="E297" s="5">
        <v>199.97</v>
      </c>
      <c r="G297" s="5">
        <v>1310.75</v>
      </c>
      <c r="I297" s="9">
        <f t="shared" si="88"/>
        <v>-1110.78</v>
      </c>
      <c r="K297" s="21">
        <f t="shared" si="89"/>
        <v>-0.8474384894144573</v>
      </c>
      <c r="M297" s="9">
        <v>699.97</v>
      </c>
      <c r="O297" s="9">
        <v>1310.75</v>
      </c>
      <c r="Q297" s="9">
        <f t="shared" si="90"/>
        <v>-610.78</v>
      </c>
      <c r="S297" s="21">
        <f t="shared" si="91"/>
        <v>-0.4659774938012588</v>
      </c>
      <c r="U297" s="9">
        <v>699.97</v>
      </c>
      <c r="W297" s="9">
        <v>1310.75</v>
      </c>
      <c r="Y297" s="9">
        <f t="shared" si="92"/>
        <v>-610.78</v>
      </c>
      <c r="AA297" s="21">
        <f t="shared" si="93"/>
        <v>-0.4659774938012588</v>
      </c>
      <c r="AC297" s="9">
        <v>4632.25</v>
      </c>
      <c r="AE297" s="9">
        <v>4435.72</v>
      </c>
      <c r="AG297" s="9">
        <f t="shared" si="94"/>
        <v>196.52999999999975</v>
      </c>
      <c r="AI297" s="21">
        <f t="shared" si="95"/>
        <v>0.0443062231159766</v>
      </c>
    </row>
    <row r="298" spans="1:35" ht="12.75" outlineLevel="1">
      <c r="A298" s="1" t="s">
        <v>649</v>
      </c>
      <c r="B298" s="16" t="s">
        <v>650</v>
      </c>
      <c r="C298" s="1" t="s">
        <v>1288</v>
      </c>
      <c r="E298" s="5">
        <v>-35778.57</v>
      </c>
      <c r="G298" s="5">
        <v>-18438.076</v>
      </c>
      <c r="I298" s="9">
        <f t="shared" si="88"/>
        <v>-17340.494</v>
      </c>
      <c r="K298" s="21">
        <f t="shared" si="89"/>
        <v>-0.9404719885089962</v>
      </c>
      <c r="M298" s="9">
        <v>-106935.01000000001</v>
      </c>
      <c r="O298" s="9">
        <v>-61236.532</v>
      </c>
      <c r="Q298" s="9">
        <f t="shared" si="90"/>
        <v>-45698.47800000001</v>
      </c>
      <c r="S298" s="21">
        <f t="shared" si="91"/>
        <v>-0.7462616922852524</v>
      </c>
      <c r="U298" s="9">
        <v>-106935.01000000001</v>
      </c>
      <c r="W298" s="9">
        <v>-61236.532</v>
      </c>
      <c r="Y298" s="9">
        <f t="shared" si="92"/>
        <v>-45698.47800000001</v>
      </c>
      <c r="AA298" s="21">
        <f t="shared" si="93"/>
        <v>-0.7462616922852524</v>
      </c>
      <c r="AC298" s="9">
        <v>-421570.33400000003</v>
      </c>
      <c r="AE298" s="9">
        <v>-350462.19</v>
      </c>
      <c r="AG298" s="9">
        <f t="shared" si="94"/>
        <v>-71108.14400000003</v>
      </c>
      <c r="AI298" s="21">
        <f t="shared" si="95"/>
        <v>-0.20289818995880848</v>
      </c>
    </row>
    <row r="299" spans="1:35" ht="12.75" outlineLevel="1">
      <c r="A299" s="1" t="s">
        <v>651</v>
      </c>
      <c r="B299" s="16" t="s">
        <v>652</v>
      </c>
      <c r="C299" s="1" t="s">
        <v>1289</v>
      </c>
      <c r="E299" s="5">
        <v>-154764.78</v>
      </c>
      <c r="G299" s="5">
        <v>-131104.857</v>
      </c>
      <c r="I299" s="9">
        <f t="shared" si="88"/>
        <v>-23659.92300000001</v>
      </c>
      <c r="K299" s="21">
        <f t="shared" si="89"/>
        <v>-0.18046564819486444</v>
      </c>
      <c r="M299" s="9">
        <v>-464881.81</v>
      </c>
      <c r="O299" s="9">
        <v>-448163.917</v>
      </c>
      <c r="Q299" s="9">
        <f t="shared" si="90"/>
        <v>-16717.892999999982</v>
      </c>
      <c r="S299" s="21">
        <f t="shared" si="91"/>
        <v>-0.03730307676688746</v>
      </c>
      <c r="U299" s="9">
        <v>-464881.81</v>
      </c>
      <c r="W299" s="9">
        <v>-448163.917</v>
      </c>
      <c r="Y299" s="9">
        <f t="shared" si="92"/>
        <v>-16717.892999999982</v>
      </c>
      <c r="AA299" s="21">
        <f t="shared" si="93"/>
        <v>-0.03730307676688746</v>
      </c>
      <c r="AC299" s="9">
        <v>-1780150.288</v>
      </c>
      <c r="AE299" s="9">
        <v>-1654000.207</v>
      </c>
      <c r="AG299" s="9">
        <f t="shared" si="94"/>
        <v>-126150.081</v>
      </c>
      <c r="AI299" s="21">
        <f t="shared" si="95"/>
        <v>-0.07626968876189506</v>
      </c>
    </row>
    <row r="300" spans="1:35" ht="12.75" outlineLevel="1">
      <c r="A300" s="1" t="s">
        <v>653</v>
      </c>
      <c r="B300" s="16" t="s">
        <v>654</v>
      </c>
      <c r="C300" s="1" t="s">
        <v>1290</v>
      </c>
      <c r="E300" s="5">
        <v>-37655.717000000004</v>
      </c>
      <c r="G300" s="5">
        <v>-40641.723</v>
      </c>
      <c r="I300" s="9">
        <f t="shared" si="88"/>
        <v>2986.005999999994</v>
      </c>
      <c r="K300" s="21">
        <f t="shared" si="89"/>
        <v>0.07347144214333615</v>
      </c>
      <c r="M300" s="9">
        <v>-164542.917</v>
      </c>
      <c r="O300" s="9">
        <v>-144115.361</v>
      </c>
      <c r="Q300" s="9">
        <f t="shared" si="90"/>
        <v>-20427.555999999982</v>
      </c>
      <c r="S300" s="21">
        <f t="shared" si="91"/>
        <v>-0.14174447372060486</v>
      </c>
      <c r="U300" s="9">
        <v>-164542.917</v>
      </c>
      <c r="W300" s="9">
        <v>-144115.361</v>
      </c>
      <c r="Y300" s="9">
        <f t="shared" si="92"/>
        <v>-20427.555999999982</v>
      </c>
      <c r="AA300" s="21">
        <f t="shared" si="93"/>
        <v>-0.14174447372060486</v>
      </c>
      <c r="AC300" s="9">
        <v>-641860.092</v>
      </c>
      <c r="AE300" s="9">
        <v>-556527.6410000001</v>
      </c>
      <c r="AG300" s="9">
        <f t="shared" si="94"/>
        <v>-85332.45099999988</v>
      </c>
      <c r="AI300" s="21">
        <f t="shared" si="95"/>
        <v>-0.15333012183666161</v>
      </c>
    </row>
    <row r="301" spans="1:35" ht="12.75" outlineLevel="1">
      <c r="A301" s="1" t="s">
        <v>655</v>
      </c>
      <c r="B301" s="16" t="s">
        <v>656</v>
      </c>
      <c r="C301" s="1" t="s">
        <v>1291</v>
      </c>
      <c r="E301" s="5">
        <v>-83019.27</v>
      </c>
      <c r="G301" s="5">
        <v>-43409.478</v>
      </c>
      <c r="I301" s="9">
        <f t="shared" si="88"/>
        <v>-39609.792</v>
      </c>
      <c r="K301" s="21">
        <f t="shared" si="89"/>
        <v>-0.912468747032618</v>
      </c>
      <c r="M301" s="9">
        <v>-251808.2</v>
      </c>
      <c r="O301" s="9">
        <v>-148890.772</v>
      </c>
      <c r="Q301" s="9">
        <f t="shared" si="90"/>
        <v>-102917.42800000001</v>
      </c>
      <c r="S301" s="21">
        <f t="shared" si="91"/>
        <v>-0.6912277142333577</v>
      </c>
      <c r="U301" s="9">
        <v>-251808.2</v>
      </c>
      <c r="W301" s="9">
        <v>-148890.772</v>
      </c>
      <c r="Y301" s="9">
        <f t="shared" si="92"/>
        <v>-102917.42800000001</v>
      </c>
      <c r="AA301" s="21">
        <f t="shared" si="93"/>
        <v>-0.6912277142333577</v>
      </c>
      <c r="AC301" s="9">
        <v>-768346.256</v>
      </c>
      <c r="AE301" s="9">
        <v>-641209.419</v>
      </c>
      <c r="AG301" s="9">
        <f t="shared" si="94"/>
        <v>-127136.83700000006</v>
      </c>
      <c r="AI301" s="21">
        <f t="shared" si="95"/>
        <v>-0.19827662107377755</v>
      </c>
    </row>
    <row r="302" spans="1:35" ht="12.75" outlineLevel="1">
      <c r="A302" s="1" t="s">
        <v>657</v>
      </c>
      <c r="B302" s="16" t="s">
        <v>658</v>
      </c>
      <c r="C302" s="1" t="s">
        <v>1292</v>
      </c>
      <c r="E302" s="5">
        <v>-78664.67</v>
      </c>
      <c r="G302" s="5">
        <v>-59458.923</v>
      </c>
      <c r="I302" s="9">
        <f t="shared" si="88"/>
        <v>-19205.746999999996</v>
      </c>
      <c r="K302" s="21">
        <f t="shared" si="89"/>
        <v>-0.3230086592722171</v>
      </c>
      <c r="M302" s="9">
        <v>-265047.1</v>
      </c>
      <c r="O302" s="9">
        <v>-217325.027</v>
      </c>
      <c r="Q302" s="9">
        <f t="shared" si="90"/>
        <v>-47722.072999999975</v>
      </c>
      <c r="S302" s="21">
        <f t="shared" si="91"/>
        <v>-0.21958848301442968</v>
      </c>
      <c r="U302" s="9">
        <v>-265047.1</v>
      </c>
      <c r="W302" s="9">
        <v>-217325.027</v>
      </c>
      <c r="Y302" s="9">
        <f t="shared" si="92"/>
        <v>-47722.072999999975</v>
      </c>
      <c r="AA302" s="21">
        <f t="shared" si="93"/>
        <v>-0.21958848301442968</v>
      </c>
      <c r="AC302" s="9">
        <v>-912774.066</v>
      </c>
      <c r="AE302" s="9">
        <v>-873263.492</v>
      </c>
      <c r="AG302" s="9">
        <f t="shared" si="94"/>
        <v>-39510.57400000002</v>
      </c>
      <c r="AI302" s="21">
        <f t="shared" si="95"/>
        <v>-0.04524473353341562</v>
      </c>
    </row>
    <row r="303" spans="1:35" ht="12.75" outlineLevel="1">
      <c r="A303" s="1" t="s">
        <v>659</v>
      </c>
      <c r="B303" s="16" t="s">
        <v>660</v>
      </c>
      <c r="C303" s="1" t="s">
        <v>1293</v>
      </c>
      <c r="E303" s="5">
        <v>-61560.16</v>
      </c>
      <c r="G303" s="5">
        <v>-74103.75</v>
      </c>
      <c r="I303" s="9">
        <f aca="true" t="shared" si="96" ref="I303:I331">+E303-G303</f>
        <v>12543.589999999997</v>
      </c>
      <c r="K303" s="21">
        <f aca="true" t="shared" si="97" ref="K303:K331">IF(G303&lt;0,IF(I303=0,0,IF(OR(G303=0,E303=0),"N.M.",IF(ABS(I303/G303)&gt;=10,"N.M.",I303/(-G303)))),IF(I303=0,0,IF(OR(G303=0,E303=0),"N.M.",IF(ABS(I303/G303)&gt;=10,"N.M.",I303/G303))))</f>
        <v>0.16927065094546492</v>
      </c>
      <c r="M303" s="9">
        <v>-216845.16</v>
      </c>
      <c r="O303" s="9">
        <v>-241103.75</v>
      </c>
      <c r="Q303" s="9">
        <f aca="true" t="shared" si="98" ref="Q303:Q331">(+M303-O303)</f>
        <v>24258.589999999997</v>
      </c>
      <c r="S303" s="21">
        <f aca="true" t="shared" si="99" ref="S303:S331">IF(O303&lt;0,IF(Q303=0,0,IF(OR(O303=0,M303=0),"N.M.",IF(ABS(Q303/O303)&gt;=10,"N.M.",Q303/(-O303)))),IF(Q303=0,0,IF(OR(O303=0,M303=0),"N.M.",IF(ABS(Q303/O303)&gt;=10,"N.M.",Q303/O303))))</f>
        <v>0.10061473535770388</v>
      </c>
      <c r="U303" s="9">
        <v>-216845.16</v>
      </c>
      <c r="W303" s="9">
        <v>-241103.75</v>
      </c>
      <c r="Y303" s="9">
        <f aca="true" t="shared" si="100" ref="Y303:Y331">(+U303-W303)</f>
        <v>24258.589999999997</v>
      </c>
      <c r="AA303" s="21">
        <f aca="true" t="shared" si="101" ref="AA303:AA331">IF(W303&lt;0,IF(Y303=0,0,IF(OR(W303=0,U303=0),"N.M.",IF(ABS(Y303/W303)&gt;=10,"N.M.",Y303/(-W303)))),IF(Y303=0,0,IF(OR(W303=0,U303=0),"N.M.",IF(ABS(Y303/W303)&gt;=10,"N.M.",Y303/W303))))</f>
        <v>0.10061473535770388</v>
      </c>
      <c r="AC303" s="9">
        <v>-938587.3500000001</v>
      </c>
      <c r="AE303" s="9">
        <v>-950152.75</v>
      </c>
      <c r="AG303" s="9">
        <f aca="true" t="shared" si="102" ref="AG303:AG331">(+AC303-AE303)</f>
        <v>11565.399999999907</v>
      </c>
      <c r="AI303" s="21">
        <f aca="true" t="shared" si="103" ref="AI303:AI331">IF(AE303&lt;0,IF(AG303=0,0,IF(OR(AE303=0,AC303=0),"N.M.",IF(ABS(AG303/AE303)&gt;=10,"N.M.",AG303/(-AE303)))),IF(AG303=0,0,IF(OR(AE303=0,AC303=0),"N.M.",IF(ABS(AG303/AE303)&gt;=10,"N.M.",AG303/AE303))))</f>
        <v>0.012172148109869604</v>
      </c>
    </row>
    <row r="304" spans="1:35" ht="12.75" outlineLevel="1">
      <c r="A304" s="1" t="s">
        <v>661</v>
      </c>
      <c r="B304" s="16" t="s">
        <v>662</v>
      </c>
      <c r="C304" s="1" t="s">
        <v>1294</v>
      </c>
      <c r="E304" s="5">
        <v>-55025.05</v>
      </c>
      <c r="G304" s="5">
        <v>-40853.596</v>
      </c>
      <c r="I304" s="9">
        <f t="shared" si="96"/>
        <v>-14171.454000000005</v>
      </c>
      <c r="K304" s="21">
        <f t="shared" si="97"/>
        <v>-0.3468838826330002</v>
      </c>
      <c r="M304" s="9">
        <v>49219.98</v>
      </c>
      <c r="O304" s="9">
        <v>125246.203</v>
      </c>
      <c r="Q304" s="9">
        <f t="shared" si="98"/>
        <v>-76026.223</v>
      </c>
      <c r="S304" s="21">
        <f t="shared" si="99"/>
        <v>-0.6070141942746161</v>
      </c>
      <c r="U304" s="9">
        <v>49219.98</v>
      </c>
      <c r="W304" s="9">
        <v>125246.203</v>
      </c>
      <c r="Y304" s="9">
        <f t="shared" si="100"/>
        <v>-76026.223</v>
      </c>
      <c r="AA304" s="21">
        <f t="shared" si="101"/>
        <v>-0.6070141942746161</v>
      </c>
      <c r="AC304" s="9">
        <v>-11129.773999999998</v>
      </c>
      <c r="AE304" s="9">
        <v>-28379.785000000018</v>
      </c>
      <c r="AG304" s="9">
        <f t="shared" si="102"/>
        <v>17250.01100000002</v>
      </c>
      <c r="AI304" s="21">
        <f t="shared" si="103"/>
        <v>0.6078274024979403</v>
      </c>
    </row>
    <row r="305" spans="1:35" ht="12.75" outlineLevel="1">
      <c r="A305" s="1" t="s">
        <v>663</v>
      </c>
      <c r="B305" s="16" t="s">
        <v>664</v>
      </c>
      <c r="C305" s="1" t="s">
        <v>1295</v>
      </c>
      <c r="E305" s="5">
        <v>18598.170000000002</v>
      </c>
      <c r="G305" s="5">
        <v>14548.69</v>
      </c>
      <c r="I305" s="9">
        <f t="shared" si="96"/>
        <v>4049.4800000000014</v>
      </c>
      <c r="K305" s="21">
        <f t="shared" si="97"/>
        <v>0.27833983678255575</v>
      </c>
      <c r="M305" s="9">
        <v>45947.55</v>
      </c>
      <c r="O305" s="9">
        <v>42477.91</v>
      </c>
      <c r="Q305" s="9">
        <f t="shared" si="98"/>
        <v>3469.6399999999994</v>
      </c>
      <c r="S305" s="21">
        <f t="shared" si="99"/>
        <v>0.08168104315866763</v>
      </c>
      <c r="U305" s="9">
        <v>45947.55</v>
      </c>
      <c r="W305" s="9">
        <v>42477.91</v>
      </c>
      <c r="Y305" s="9">
        <f t="shared" si="100"/>
        <v>3469.6399999999994</v>
      </c>
      <c r="AA305" s="21">
        <f t="shared" si="101"/>
        <v>0.08168104315866763</v>
      </c>
      <c r="AC305" s="9">
        <v>186565.71000000002</v>
      </c>
      <c r="AE305" s="9">
        <v>167842.93</v>
      </c>
      <c r="AG305" s="9">
        <f t="shared" si="102"/>
        <v>18722.780000000028</v>
      </c>
      <c r="AI305" s="21">
        <f t="shared" si="103"/>
        <v>0.11154941110715852</v>
      </c>
    </row>
    <row r="306" spans="1:35" ht="12.75" outlineLevel="1">
      <c r="A306" s="1" t="s">
        <v>665</v>
      </c>
      <c r="B306" s="16" t="s">
        <v>666</v>
      </c>
      <c r="C306" s="1" t="s">
        <v>1296</v>
      </c>
      <c r="E306" s="5">
        <v>24.54</v>
      </c>
      <c r="G306" s="5">
        <v>0</v>
      </c>
      <c r="I306" s="9">
        <f t="shared" si="96"/>
        <v>24.54</v>
      </c>
      <c r="K306" s="21" t="str">
        <f t="shared" si="97"/>
        <v>N.M.</v>
      </c>
      <c r="M306" s="9">
        <v>58.82</v>
      </c>
      <c r="O306" s="9">
        <v>0</v>
      </c>
      <c r="Q306" s="9">
        <f t="shared" si="98"/>
        <v>58.82</v>
      </c>
      <c r="S306" s="21" t="str">
        <f t="shared" si="99"/>
        <v>N.M.</v>
      </c>
      <c r="U306" s="9">
        <v>58.82</v>
      </c>
      <c r="W306" s="9">
        <v>0</v>
      </c>
      <c r="Y306" s="9">
        <f t="shared" si="100"/>
        <v>58.82</v>
      </c>
      <c r="AA306" s="21" t="str">
        <f t="shared" si="101"/>
        <v>N.M.</v>
      </c>
      <c r="AC306" s="9">
        <v>61.93</v>
      </c>
      <c r="AE306" s="9">
        <v>0</v>
      </c>
      <c r="AG306" s="9">
        <f t="shared" si="102"/>
        <v>61.93</v>
      </c>
      <c r="AI306" s="21" t="str">
        <f t="shared" si="103"/>
        <v>N.M.</v>
      </c>
    </row>
    <row r="307" spans="1:35" ht="12.75" outlineLevel="1">
      <c r="A307" s="1" t="s">
        <v>667</v>
      </c>
      <c r="B307" s="16" t="s">
        <v>668</v>
      </c>
      <c r="C307" s="1" t="s">
        <v>1297</v>
      </c>
      <c r="E307" s="5">
        <v>-28.55</v>
      </c>
      <c r="G307" s="5">
        <v>0</v>
      </c>
      <c r="I307" s="9">
        <f t="shared" si="96"/>
        <v>-28.55</v>
      </c>
      <c r="K307" s="21" t="str">
        <f t="shared" si="97"/>
        <v>N.M.</v>
      </c>
      <c r="M307" s="9">
        <v>6.25</v>
      </c>
      <c r="O307" s="9">
        <v>0</v>
      </c>
      <c r="Q307" s="9">
        <f t="shared" si="98"/>
        <v>6.25</v>
      </c>
      <c r="S307" s="21" t="str">
        <f t="shared" si="99"/>
        <v>N.M.</v>
      </c>
      <c r="U307" s="9">
        <v>6.25</v>
      </c>
      <c r="W307" s="9">
        <v>0</v>
      </c>
      <c r="Y307" s="9">
        <f t="shared" si="100"/>
        <v>6.25</v>
      </c>
      <c r="AA307" s="21" t="str">
        <f t="shared" si="101"/>
        <v>N.M.</v>
      </c>
      <c r="AC307" s="9">
        <v>19.240000000000002</v>
      </c>
      <c r="AE307" s="9">
        <v>0</v>
      </c>
      <c r="AG307" s="9">
        <f t="shared" si="102"/>
        <v>19.240000000000002</v>
      </c>
      <c r="AI307" s="21" t="str">
        <f t="shared" si="103"/>
        <v>N.M.</v>
      </c>
    </row>
    <row r="308" spans="1:35" ht="12.75" outlineLevel="1">
      <c r="A308" s="1" t="s">
        <v>669</v>
      </c>
      <c r="B308" s="16" t="s">
        <v>670</v>
      </c>
      <c r="C308" s="1" t="s">
        <v>1298</v>
      </c>
      <c r="E308" s="5">
        <v>-91.94</v>
      </c>
      <c r="G308" s="5">
        <v>0.03</v>
      </c>
      <c r="I308" s="9">
        <f t="shared" si="96"/>
        <v>-91.97</v>
      </c>
      <c r="K308" s="21" t="str">
        <f t="shared" si="97"/>
        <v>N.M.</v>
      </c>
      <c r="M308" s="9">
        <v>-1364.16</v>
      </c>
      <c r="O308" s="9">
        <v>28.84</v>
      </c>
      <c r="Q308" s="9">
        <f t="shared" si="98"/>
        <v>-1393</v>
      </c>
      <c r="S308" s="21" t="str">
        <f t="shared" si="99"/>
        <v>N.M.</v>
      </c>
      <c r="U308" s="9">
        <v>-1364.16</v>
      </c>
      <c r="W308" s="9">
        <v>28.84</v>
      </c>
      <c r="Y308" s="9">
        <f t="shared" si="100"/>
        <v>-1393</v>
      </c>
      <c r="AA308" s="21" t="str">
        <f t="shared" si="101"/>
        <v>N.M.</v>
      </c>
      <c r="AC308" s="9">
        <v>617.0699999999999</v>
      </c>
      <c r="AE308" s="9">
        <v>1135</v>
      </c>
      <c r="AG308" s="9">
        <f t="shared" si="102"/>
        <v>-517.9300000000001</v>
      </c>
      <c r="AI308" s="21">
        <f t="shared" si="103"/>
        <v>-0.45632599118942735</v>
      </c>
    </row>
    <row r="309" spans="1:35" ht="12.75" outlineLevel="1">
      <c r="A309" s="1" t="s">
        <v>671</v>
      </c>
      <c r="B309" s="16" t="s">
        <v>672</v>
      </c>
      <c r="C309" s="1" t="s">
        <v>1299</v>
      </c>
      <c r="E309" s="5">
        <v>0</v>
      </c>
      <c r="G309" s="5">
        <v>52.06</v>
      </c>
      <c r="I309" s="9">
        <f t="shared" si="96"/>
        <v>-52.06</v>
      </c>
      <c r="K309" s="21" t="str">
        <f t="shared" si="97"/>
        <v>N.M.</v>
      </c>
      <c r="M309" s="9">
        <v>0</v>
      </c>
      <c r="O309" s="9">
        <v>52.06</v>
      </c>
      <c r="Q309" s="9">
        <f t="shared" si="98"/>
        <v>-52.06</v>
      </c>
      <c r="S309" s="21" t="str">
        <f t="shared" si="99"/>
        <v>N.M.</v>
      </c>
      <c r="U309" s="9">
        <v>0</v>
      </c>
      <c r="W309" s="9">
        <v>52.06</v>
      </c>
      <c r="Y309" s="9">
        <f t="shared" si="100"/>
        <v>-52.06</v>
      </c>
      <c r="AA309" s="21" t="str">
        <f t="shared" si="101"/>
        <v>N.M.</v>
      </c>
      <c r="AC309" s="9">
        <v>25.54</v>
      </c>
      <c r="AE309" s="9">
        <v>1037.19</v>
      </c>
      <c r="AG309" s="9">
        <f t="shared" si="102"/>
        <v>-1011.6500000000001</v>
      </c>
      <c r="AI309" s="21">
        <f t="shared" si="103"/>
        <v>-0.9753757749303407</v>
      </c>
    </row>
    <row r="310" spans="1:35" ht="12.75" outlineLevel="1">
      <c r="A310" s="1" t="s">
        <v>673</v>
      </c>
      <c r="B310" s="16" t="s">
        <v>674</v>
      </c>
      <c r="C310" s="1" t="s">
        <v>1300</v>
      </c>
      <c r="E310" s="5">
        <v>9363.2</v>
      </c>
      <c r="G310" s="5">
        <v>713.36</v>
      </c>
      <c r="I310" s="9">
        <f t="shared" si="96"/>
        <v>8649.84</v>
      </c>
      <c r="K310" s="21" t="str">
        <f t="shared" si="97"/>
        <v>N.M.</v>
      </c>
      <c r="M310" s="9">
        <v>12677.18</v>
      </c>
      <c r="O310" s="9">
        <v>2613.36</v>
      </c>
      <c r="Q310" s="9">
        <f t="shared" si="98"/>
        <v>10063.82</v>
      </c>
      <c r="S310" s="21">
        <f t="shared" si="99"/>
        <v>3.8509122355894325</v>
      </c>
      <c r="U310" s="9">
        <v>12677.18</v>
      </c>
      <c r="W310" s="9">
        <v>2613.36</v>
      </c>
      <c r="Y310" s="9">
        <f t="shared" si="100"/>
        <v>10063.82</v>
      </c>
      <c r="AA310" s="21">
        <f t="shared" si="101"/>
        <v>3.8509122355894325</v>
      </c>
      <c r="AC310" s="9">
        <v>21020.68</v>
      </c>
      <c r="AE310" s="9">
        <v>15803.164</v>
      </c>
      <c r="AG310" s="9">
        <f t="shared" si="102"/>
        <v>5217.516</v>
      </c>
      <c r="AI310" s="21">
        <f t="shared" si="103"/>
        <v>0.3301564167783109</v>
      </c>
    </row>
    <row r="311" spans="1:35" ht="12.75" outlineLevel="1">
      <c r="A311" s="1" t="s">
        <v>675</v>
      </c>
      <c r="B311" s="16" t="s">
        <v>676</v>
      </c>
      <c r="C311" s="1" t="s">
        <v>1301</v>
      </c>
      <c r="E311" s="5">
        <v>0</v>
      </c>
      <c r="G311" s="5">
        <v>0</v>
      </c>
      <c r="I311" s="9">
        <f t="shared" si="96"/>
        <v>0</v>
      </c>
      <c r="K311" s="21">
        <f t="shared" si="97"/>
        <v>0</v>
      </c>
      <c r="M311" s="9">
        <v>0</v>
      </c>
      <c r="O311" s="9">
        <v>572.5</v>
      </c>
      <c r="Q311" s="9">
        <f t="shared" si="98"/>
        <v>-572.5</v>
      </c>
      <c r="S311" s="21" t="str">
        <f t="shared" si="99"/>
        <v>N.M.</v>
      </c>
      <c r="U311" s="9">
        <v>0</v>
      </c>
      <c r="W311" s="9">
        <v>572.5</v>
      </c>
      <c r="Y311" s="9">
        <f t="shared" si="100"/>
        <v>-572.5</v>
      </c>
      <c r="AA311" s="21" t="str">
        <f t="shared" si="101"/>
        <v>N.M.</v>
      </c>
      <c r="AC311" s="9">
        <v>1500</v>
      </c>
      <c r="AE311" s="9">
        <v>572.5</v>
      </c>
      <c r="AG311" s="9">
        <f t="shared" si="102"/>
        <v>927.5</v>
      </c>
      <c r="AI311" s="21">
        <f t="shared" si="103"/>
        <v>1.6200873362445414</v>
      </c>
    </row>
    <row r="312" spans="1:35" ht="12.75" outlineLevel="1">
      <c r="A312" s="1" t="s">
        <v>677</v>
      </c>
      <c r="B312" s="16" t="s">
        <v>678</v>
      </c>
      <c r="C312" s="1" t="s">
        <v>1302</v>
      </c>
      <c r="E312" s="5">
        <v>0</v>
      </c>
      <c r="G312" s="5">
        <v>0</v>
      </c>
      <c r="I312" s="9">
        <f t="shared" si="96"/>
        <v>0</v>
      </c>
      <c r="K312" s="21">
        <f t="shared" si="97"/>
        <v>0</v>
      </c>
      <c r="M312" s="9">
        <v>0</v>
      </c>
      <c r="O312" s="9">
        <v>0</v>
      </c>
      <c r="Q312" s="9">
        <f t="shared" si="98"/>
        <v>0</v>
      </c>
      <c r="S312" s="21">
        <f t="shared" si="99"/>
        <v>0</v>
      </c>
      <c r="U312" s="9">
        <v>0</v>
      </c>
      <c r="W312" s="9">
        <v>0</v>
      </c>
      <c r="Y312" s="9">
        <f t="shared" si="100"/>
        <v>0</v>
      </c>
      <c r="AA312" s="21">
        <f t="shared" si="101"/>
        <v>0</v>
      </c>
      <c r="AC312" s="9">
        <v>0</v>
      </c>
      <c r="AE312" s="9">
        <v>74.38</v>
      </c>
      <c r="AG312" s="9">
        <f t="shared" si="102"/>
        <v>-74.38</v>
      </c>
      <c r="AI312" s="21" t="str">
        <f t="shared" si="103"/>
        <v>N.M.</v>
      </c>
    </row>
    <row r="313" spans="1:35" ht="12.75" outlineLevel="1">
      <c r="A313" s="1" t="s">
        <v>679</v>
      </c>
      <c r="B313" s="16" t="s">
        <v>680</v>
      </c>
      <c r="C313" s="1" t="s">
        <v>1303</v>
      </c>
      <c r="E313" s="5">
        <v>0</v>
      </c>
      <c r="G313" s="5">
        <v>0</v>
      </c>
      <c r="I313" s="9">
        <f t="shared" si="96"/>
        <v>0</v>
      </c>
      <c r="K313" s="21">
        <f t="shared" si="97"/>
        <v>0</v>
      </c>
      <c r="M313" s="9">
        <v>0</v>
      </c>
      <c r="O313" s="9">
        <v>0</v>
      </c>
      <c r="Q313" s="9">
        <f t="shared" si="98"/>
        <v>0</v>
      </c>
      <c r="S313" s="21">
        <f t="shared" si="99"/>
        <v>0</v>
      </c>
      <c r="U313" s="9">
        <v>0</v>
      </c>
      <c r="W313" s="9">
        <v>0</v>
      </c>
      <c r="Y313" s="9">
        <f t="shared" si="100"/>
        <v>0</v>
      </c>
      <c r="AA313" s="21">
        <f t="shared" si="101"/>
        <v>0</v>
      </c>
      <c r="AC313" s="9">
        <v>2.36</v>
      </c>
      <c r="AE313" s="9">
        <v>7.82</v>
      </c>
      <c r="AG313" s="9">
        <f t="shared" si="102"/>
        <v>-5.460000000000001</v>
      </c>
      <c r="AI313" s="21">
        <f t="shared" si="103"/>
        <v>-0.6982097186700769</v>
      </c>
    </row>
    <row r="314" spans="1:35" ht="12.75" outlineLevel="1">
      <c r="A314" s="1" t="s">
        <v>681</v>
      </c>
      <c r="B314" s="16" t="s">
        <v>682</v>
      </c>
      <c r="C314" s="1" t="s">
        <v>1304</v>
      </c>
      <c r="E314" s="5">
        <v>0</v>
      </c>
      <c r="G314" s="5">
        <v>0</v>
      </c>
      <c r="I314" s="9">
        <f t="shared" si="96"/>
        <v>0</v>
      </c>
      <c r="K314" s="21">
        <f t="shared" si="97"/>
        <v>0</v>
      </c>
      <c r="M314" s="9">
        <v>0</v>
      </c>
      <c r="O314" s="9">
        <v>0</v>
      </c>
      <c r="Q314" s="9">
        <f t="shared" si="98"/>
        <v>0</v>
      </c>
      <c r="S314" s="21">
        <f t="shared" si="99"/>
        <v>0</v>
      </c>
      <c r="U314" s="9">
        <v>0</v>
      </c>
      <c r="W314" s="9">
        <v>0</v>
      </c>
      <c r="Y314" s="9">
        <f t="shared" si="100"/>
        <v>0</v>
      </c>
      <c r="AA314" s="21">
        <f t="shared" si="101"/>
        <v>0</v>
      </c>
      <c r="AC314" s="9">
        <v>30</v>
      </c>
      <c r="AE314" s="9">
        <v>250</v>
      </c>
      <c r="AG314" s="9">
        <f t="shared" si="102"/>
        <v>-220</v>
      </c>
      <c r="AI314" s="21">
        <f t="shared" si="103"/>
        <v>-0.88</v>
      </c>
    </row>
    <row r="315" spans="1:35" ht="12.75" outlineLevel="1">
      <c r="A315" s="1" t="s">
        <v>683</v>
      </c>
      <c r="B315" s="16" t="s">
        <v>684</v>
      </c>
      <c r="C315" s="1" t="s">
        <v>1305</v>
      </c>
      <c r="E315" s="5">
        <v>0</v>
      </c>
      <c r="G315" s="5">
        <v>0</v>
      </c>
      <c r="I315" s="9">
        <f t="shared" si="96"/>
        <v>0</v>
      </c>
      <c r="K315" s="21">
        <f t="shared" si="97"/>
        <v>0</v>
      </c>
      <c r="M315" s="9">
        <v>0</v>
      </c>
      <c r="O315" s="9">
        <v>0</v>
      </c>
      <c r="Q315" s="9">
        <f t="shared" si="98"/>
        <v>0</v>
      </c>
      <c r="S315" s="21">
        <f t="shared" si="99"/>
        <v>0</v>
      </c>
      <c r="U315" s="9">
        <v>0</v>
      </c>
      <c r="W315" s="9">
        <v>0</v>
      </c>
      <c r="Y315" s="9">
        <f t="shared" si="100"/>
        <v>0</v>
      </c>
      <c r="AA315" s="21">
        <f t="shared" si="101"/>
        <v>0</v>
      </c>
      <c r="AC315" s="9">
        <v>704.89</v>
      </c>
      <c r="AE315" s="9">
        <v>91.4</v>
      </c>
      <c r="AG315" s="9">
        <f t="shared" si="102"/>
        <v>613.49</v>
      </c>
      <c r="AI315" s="21">
        <f t="shared" si="103"/>
        <v>6.712144420131291</v>
      </c>
    </row>
    <row r="316" spans="1:35" ht="12.75" outlineLevel="1">
      <c r="A316" s="1" t="s">
        <v>685</v>
      </c>
      <c r="B316" s="16" t="s">
        <v>686</v>
      </c>
      <c r="C316" s="1" t="s">
        <v>1306</v>
      </c>
      <c r="E316" s="5">
        <v>65.65</v>
      </c>
      <c r="G316" s="5">
        <v>45.259</v>
      </c>
      <c r="I316" s="9">
        <f t="shared" si="96"/>
        <v>20.391000000000005</v>
      </c>
      <c r="K316" s="21">
        <f t="shared" si="97"/>
        <v>0.4505402240438367</v>
      </c>
      <c r="M316" s="9">
        <v>517.46</v>
      </c>
      <c r="O316" s="9">
        <v>188.37900000000002</v>
      </c>
      <c r="Q316" s="9">
        <f t="shared" si="98"/>
        <v>329.081</v>
      </c>
      <c r="S316" s="21">
        <f t="shared" si="99"/>
        <v>1.7469091565408033</v>
      </c>
      <c r="U316" s="9">
        <v>517.46</v>
      </c>
      <c r="W316" s="9">
        <v>188.37900000000002</v>
      </c>
      <c r="Y316" s="9">
        <f t="shared" si="100"/>
        <v>329.081</v>
      </c>
      <c r="AA316" s="21">
        <f t="shared" si="101"/>
        <v>1.7469091565408033</v>
      </c>
      <c r="AC316" s="9">
        <v>1167.0500000000002</v>
      </c>
      <c r="AE316" s="9">
        <v>1446.4859999999999</v>
      </c>
      <c r="AG316" s="9">
        <f t="shared" si="102"/>
        <v>-279.4359999999997</v>
      </c>
      <c r="AI316" s="21">
        <f t="shared" si="103"/>
        <v>-0.19318265092092127</v>
      </c>
    </row>
    <row r="317" spans="1:35" ht="12.75" outlineLevel="1">
      <c r="A317" s="1" t="s">
        <v>687</v>
      </c>
      <c r="B317" s="16" t="s">
        <v>688</v>
      </c>
      <c r="C317" s="1" t="s">
        <v>1307</v>
      </c>
      <c r="E317" s="5">
        <v>213.96</v>
      </c>
      <c r="G317" s="5">
        <v>95.68</v>
      </c>
      <c r="I317" s="9">
        <f t="shared" si="96"/>
        <v>118.28</v>
      </c>
      <c r="K317" s="21">
        <f t="shared" si="97"/>
        <v>1.2362040133779264</v>
      </c>
      <c r="M317" s="9">
        <v>238.08</v>
      </c>
      <c r="O317" s="9">
        <v>377.617</v>
      </c>
      <c r="Q317" s="9">
        <f t="shared" si="98"/>
        <v>-139.537</v>
      </c>
      <c r="S317" s="21">
        <f t="shared" si="99"/>
        <v>-0.3695199103853905</v>
      </c>
      <c r="U317" s="9">
        <v>238.08</v>
      </c>
      <c r="W317" s="9">
        <v>377.617</v>
      </c>
      <c r="Y317" s="9">
        <f t="shared" si="100"/>
        <v>-139.537</v>
      </c>
      <c r="AA317" s="21">
        <f t="shared" si="101"/>
        <v>-0.3695199103853905</v>
      </c>
      <c r="AC317" s="9">
        <v>1042.08</v>
      </c>
      <c r="AE317" s="9">
        <v>1231.376</v>
      </c>
      <c r="AG317" s="9">
        <f t="shared" si="102"/>
        <v>-189.29600000000005</v>
      </c>
      <c r="AI317" s="21">
        <f t="shared" si="103"/>
        <v>-0.1537272124842453</v>
      </c>
    </row>
    <row r="318" spans="1:35" ht="12.75" outlineLevel="1">
      <c r="A318" s="1" t="s">
        <v>689</v>
      </c>
      <c r="B318" s="16" t="s">
        <v>690</v>
      </c>
      <c r="C318" s="1" t="s">
        <v>1308</v>
      </c>
      <c r="E318" s="5">
        <v>0</v>
      </c>
      <c r="G318" s="5">
        <v>0</v>
      </c>
      <c r="I318" s="9">
        <f t="shared" si="96"/>
        <v>0</v>
      </c>
      <c r="K318" s="21">
        <f t="shared" si="97"/>
        <v>0</v>
      </c>
      <c r="M318" s="9">
        <v>0</v>
      </c>
      <c r="O318" s="9">
        <v>0</v>
      </c>
      <c r="Q318" s="9">
        <f t="shared" si="98"/>
        <v>0</v>
      </c>
      <c r="S318" s="21">
        <f t="shared" si="99"/>
        <v>0</v>
      </c>
      <c r="U318" s="9">
        <v>0</v>
      </c>
      <c r="W318" s="9">
        <v>0</v>
      </c>
      <c r="Y318" s="9">
        <f t="shared" si="100"/>
        <v>0</v>
      </c>
      <c r="AA318" s="21">
        <f t="shared" si="101"/>
        <v>0</v>
      </c>
      <c r="AC318" s="9">
        <v>5.64</v>
      </c>
      <c r="AE318" s="9">
        <v>2.52</v>
      </c>
      <c r="AG318" s="9">
        <f t="shared" si="102"/>
        <v>3.1199999999999997</v>
      </c>
      <c r="AI318" s="21">
        <f t="shared" si="103"/>
        <v>1.238095238095238</v>
      </c>
    </row>
    <row r="319" spans="1:35" ht="12.75" outlineLevel="1">
      <c r="A319" s="1" t="s">
        <v>691</v>
      </c>
      <c r="B319" s="16" t="s">
        <v>692</v>
      </c>
      <c r="C319" s="1" t="s">
        <v>1309</v>
      </c>
      <c r="E319" s="5">
        <v>5848.16</v>
      </c>
      <c r="G319" s="5">
        <v>0</v>
      </c>
      <c r="I319" s="9">
        <f t="shared" si="96"/>
        <v>5848.16</v>
      </c>
      <c r="K319" s="21" t="str">
        <f t="shared" si="97"/>
        <v>N.M.</v>
      </c>
      <c r="M319" s="9">
        <v>6759.51</v>
      </c>
      <c r="O319" s="9">
        <v>0</v>
      </c>
      <c r="Q319" s="9">
        <f t="shared" si="98"/>
        <v>6759.51</v>
      </c>
      <c r="S319" s="21" t="str">
        <f t="shared" si="99"/>
        <v>N.M.</v>
      </c>
      <c r="U319" s="9">
        <v>6759.51</v>
      </c>
      <c r="W319" s="9">
        <v>0</v>
      </c>
      <c r="Y319" s="9">
        <f t="shared" si="100"/>
        <v>6759.51</v>
      </c>
      <c r="AA319" s="21" t="str">
        <f t="shared" si="101"/>
        <v>N.M.</v>
      </c>
      <c r="AC319" s="9">
        <v>29641.300000000003</v>
      </c>
      <c r="AE319" s="9">
        <v>338.32</v>
      </c>
      <c r="AG319" s="9">
        <f t="shared" si="102"/>
        <v>29302.980000000003</v>
      </c>
      <c r="AI319" s="21" t="str">
        <f t="shared" si="103"/>
        <v>N.M.</v>
      </c>
    </row>
    <row r="320" spans="1:35" ht="12.75" outlineLevel="1">
      <c r="A320" s="1" t="s">
        <v>693</v>
      </c>
      <c r="B320" s="16" t="s">
        <v>694</v>
      </c>
      <c r="C320" s="1" t="s">
        <v>1310</v>
      </c>
      <c r="E320" s="5">
        <v>3088.26</v>
      </c>
      <c r="G320" s="5">
        <v>3550.659</v>
      </c>
      <c r="I320" s="9">
        <f t="shared" si="96"/>
        <v>-462.3989999999999</v>
      </c>
      <c r="K320" s="21">
        <f t="shared" si="97"/>
        <v>-0.13022906452013552</v>
      </c>
      <c r="M320" s="9">
        <v>20067.12</v>
      </c>
      <c r="O320" s="9">
        <v>18951.439</v>
      </c>
      <c r="Q320" s="9">
        <f t="shared" si="98"/>
        <v>1115.6810000000005</v>
      </c>
      <c r="S320" s="21">
        <f t="shared" si="99"/>
        <v>0.05887051637609158</v>
      </c>
      <c r="U320" s="9">
        <v>20067.12</v>
      </c>
      <c r="W320" s="9">
        <v>18951.439</v>
      </c>
      <c r="Y320" s="9">
        <f t="shared" si="100"/>
        <v>1115.6810000000005</v>
      </c>
      <c r="AA320" s="21">
        <f t="shared" si="101"/>
        <v>0.05887051637609158</v>
      </c>
      <c r="AC320" s="9">
        <v>30749.924</v>
      </c>
      <c r="AE320" s="9">
        <v>30726.449999999997</v>
      </c>
      <c r="AG320" s="9">
        <f t="shared" si="102"/>
        <v>23.47400000000198</v>
      </c>
      <c r="AI320" s="21">
        <f t="shared" si="103"/>
        <v>0.0007639672008970115</v>
      </c>
    </row>
    <row r="321" spans="1:35" ht="12.75" outlineLevel="1">
      <c r="A321" s="1" t="s">
        <v>695</v>
      </c>
      <c r="B321" s="16" t="s">
        <v>696</v>
      </c>
      <c r="C321" s="1" t="s">
        <v>1311</v>
      </c>
      <c r="E321" s="5">
        <v>4.84</v>
      </c>
      <c r="G321" s="5">
        <v>23.14</v>
      </c>
      <c r="I321" s="9">
        <f t="shared" si="96"/>
        <v>-18.3</v>
      </c>
      <c r="K321" s="21">
        <f t="shared" si="97"/>
        <v>-0.790838375108038</v>
      </c>
      <c r="M321" s="9">
        <v>4.84</v>
      </c>
      <c r="O321" s="9">
        <v>59.77</v>
      </c>
      <c r="Q321" s="9">
        <f t="shared" si="98"/>
        <v>-54.93000000000001</v>
      </c>
      <c r="S321" s="21">
        <f t="shared" si="99"/>
        <v>-0.9190229211979255</v>
      </c>
      <c r="U321" s="9">
        <v>4.84</v>
      </c>
      <c r="W321" s="9">
        <v>59.77</v>
      </c>
      <c r="Y321" s="9">
        <f t="shared" si="100"/>
        <v>-54.93000000000001</v>
      </c>
      <c r="AA321" s="21">
        <f t="shared" si="101"/>
        <v>-0.9190229211979255</v>
      </c>
      <c r="AC321" s="9">
        <v>123.75</v>
      </c>
      <c r="AE321" s="9">
        <v>271.46</v>
      </c>
      <c r="AG321" s="9">
        <f t="shared" si="102"/>
        <v>-147.70999999999998</v>
      </c>
      <c r="AI321" s="21">
        <f t="shared" si="103"/>
        <v>-0.5441317321152287</v>
      </c>
    </row>
    <row r="322" spans="1:35" ht="12.75" outlineLevel="1">
      <c r="A322" s="1" t="s">
        <v>697</v>
      </c>
      <c r="B322" s="16" t="s">
        <v>698</v>
      </c>
      <c r="C322" s="1" t="s">
        <v>1312</v>
      </c>
      <c r="E322" s="5">
        <v>4669.6</v>
      </c>
      <c r="G322" s="5">
        <v>4882.639</v>
      </c>
      <c r="I322" s="9">
        <f t="shared" si="96"/>
        <v>-213.03899999999976</v>
      </c>
      <c r="K322" s="21">
        <f t="shared" si="97"/>
        <v>-0.04363193756491106</v>
      </c>
      <c r="M322" s="9">
        <v>19924.23</v>
      </c>
      <c r="O322" s="9">
        <v>21899.714</v>
      </c>
      <c r="Q322" s="9">
        <f t="shared" si="98"/>
        <v>-1975.4840000000004</v>
      </c>
      <c r="S322" s="21">
        <f t="shared" si="99"/>
        <v>-0.0902059268901868</v>
      </c>
      <c r="U322" s="9">
        <v>19924.23</v>
      </c>
      <c r="W322" s="9">
        <v>21899.714</v>
      </c>
      <c r="Y322" s="9">
        <f t="shared" si="100"/>
        <v>-1975.4840000000004</v>
      </c>
      <c r="AA322" s="21">
        <f t="shared" si="101"/>
        <v>-0.0902059268901868</v>
      </c>
      <c r="AC322" s="9">
        <v>84259.895</v>
      </c>
      <c r="AE322" s="9">
        <v>69985.322</v>
      </c>
      <c r="AG322" s="9">
        <f t="shared" si="102"/>
        <v>14274.573000000004</v>
      </c>
      <c r="AI322" s="21">
        <f t="shared" si="103"/>
        <v>0.20396524002561572</v>
      </c>
    </row>
    <row r="323" spans="1:35" ht="12.75" outlineLevel="1">
      <c r="A323" s="1" t="s">
        <v>699</v>
      </c>
      <c r="B323" s="16" t="s">
        <v>700</v>
      </c>
      <c r="C323" s="1" t="s">
        <v>1313</v>
      </c>
      <c r="E323" s="5">
        <v>0</v>
      </c>
      <c r="G323" s="5">
        <v>0</v>
      </c>
      <c r="I323" s="9">
        <f t="shared" si="96"/>
        <v>0</v>
      </c>
      <c r="K323" s="21">
        <f t="shared" si="97"/>
        <v>0</v>
      </c>
      <c r="M323" s="9">
        <v>0</v>
      </c>
      <c r="O323" s="9">
        <v>0</v>
      </c>
      <c r="Q323" s="9">
        <f t="shared" si="98"/>
        <v>0</v>
      </c>
      <c r="S323" s="21">
        <f t="shared" si="99"/>
        <v>0</v>
      </c>
      <c r="U323" s="9">
        <v>0</v>
      </c>
      <c r="W323" s="9">
        <v>0</v>
      </c>
      <c r="Y323" s="9">
        <f t="shared" si="100"/>
        <v>0</v>
      </c>
      <c r="AA323" s="21">
        <f t="shared" si="101"/>
        <v>0</v>
      </c>
      <c r="AC323" s="9">
        <v>0</v>
      </c>
      <c r="AE323" s="9">
        <v>105.97200000000001</v>
      </c>
      <c r="AG323" s="9">
        <f t="shared" si="102"/>
        <v>-105.97200000000001</v>
      </c>
      <c r="AI323" s="21" t="str">
        <f t="shared" si="103"/>
        <v>N.M.</v>
      </c>
    </row>
    <row r="324" spans="1:35" ht="12.75" outlineLevel="1">
      <c r="A324" s="1" t="s">
        <v>701</v>
      </c>
      <c r="B324" s="16" t="s">
        <v>702</v>
      </c>
      <c r="C324" s="1" t="s">
        <v>1314</v>
      </c>
      <c r="E324" s="5">
        <v>4910.08</v>
      </c>
      <c r="G324" s="5">
        <v>13951.505000000001</v>
      </c>
      <c r="I324" s="9">
        <f t="shared" si="96"/>
        <v>-9041.425000000001</v>
      </c>
      <c r="K324" s="21">
        <f t="shared" si="97"/>
        <v>-0.648060908124249</v>
      </c>
      <c r="M324" s="9">
        <v>88668.75</v>
      </c>
      <c r="O324" s="9">
        <v>90953.254</v>
      </c>
      <c r="Q324" s="9">
        <f t="shared" si="98"/>
        <v>-2284.504000000001</v>
      </c>
      <c r="S324" s="21">
        <f t="shared" si="99"/>
        <v>-0.02511734214588959</v>
      </c>
      <c r="U324" s="9">
        <v>88668.75</v>
      </c>
      <c r="W324" s="9">
        <v>90953.254</v>
      </c>
      <c r="Y324" s="9">
        <f t="shared" si="100"/>
        <v>-2284.504000000001</v>
      </c>
      <c r="AA324" s="21">
        <f t="shared" si="101"/>
        <v>-0.02511734214588959</v>
      </c>
      <c r="AC324" s="9">
        <v>232372.473</v>
      </c>
      <c r="AE324" s="9">
        <v>276946.035</v>
      </c>
      <c r="AG324" s="9">
        <f t="shared" si="102"/>
        <v>-44573.561999999976</v>
      </c>
      <c r="AI324" s="21">
        <f t="shared" si="103"/>
        <v>-0.1609467418444896</v>
      </c>
    </row>
    <row r="325" spans="1:35" ht="12.75" outlineLevel="1">
      <c r="A325" s="1" t="s">
        <v>703</v>
      </c>
      <c r="B325" s="16" t="s">
        <v>704</v>
      </c>
      <c r="C325" s="1" t="s">
        <v>1315</v>
      </c>
      <c r="E325" s="5">
        <v>736.246</v>
      </c>
      <c r="G325" s="5">
        <v>599.541</v>
      </c>
      <c r="I325" s="9">
        <f t="shared" si="96"/>
        <v>136.70499999999993</v>
      </c>
      <c r="K325" s="21">
        <f t="shared" si="97"/>
        <v>0.22801609898238806</v>
      </c>
      <c r="M325" s="9">
        <v>3075.5950000000003</v>
      </c>
      <c r="O325" s="9">
        <v>6454.1990000000005</v>
      </c>
      <c r="Q325" s="9">
        <f t="shared" si="98"/>
        <v>-3378.6040000000003</v>
      </c>
      <c r="S325" s="21">
        <f t="shared" si="99"/>
        <v>-0.5234737881493893</v>
      </c>
      <c r="U325" s="9">
        <v>3075.5950000000003</v>
      </c>
      <c r="W325" s="9">
        <v>6454.1990000000005</v>
      </c>
      <c r="Y325" s="9">
        <f t="shared" si="100"/>
        <v>-3378.6040000000003</v>
      </c>
      <c r="AA325" s="21">
        <f t="shared" si="101"/>
        <v>-0.5234737881493893</v>
      </c>
      <c r="AC325" s="9">
        <v>25825.904000000002</v>
      </c>
      <c r="AE325" s="9">
        <v>24825.34</v>
      </c>
      <c r="AG325" s="9">
        <f t="shared" si="102"/>
        <v>1000.5640000000021</v>
      </c>
      <c r="AI325" s="21">
        <f t="shared" si="103"/>
        <v>0.04030414084963195</v>
      </c>
    </row>
    <row r="326" spans="1:35" ht="12.75" outlineLevel="1">
      <c r="A326" s="1" t="s">
        <v>705</v>
      </c>
      <c r="B326" s="16" t="s">
        <v>706</v>
      </c>
      <c r="C326" s="1" t="s">
        <v>1316</v>
      </c>
      <c r="E326" s="5">
        <v>234.53</v>
      </c>
      <c r="G326" s="5">
        <v>159.08</v>
      </c>
      <c r="I326" s="9">
        <f t="shared" si="96"/>
        <v>75.44999999999999</v>
      </c>
      <c r="K326" s="21">
        <f t="shared" si="97"/>
        <v>0.47428966557706803</v>
      </c>
      <c r="M326" s="9">
        <v>280.09000000000003</v>
      </c>
      <c r="O326" s="9">
        <v>247.173</v>
      </c>
      <c r="Q326" s="9">
        <f t="shared" si="98"/>
        <v>32.91700000000003</v>
      </c>
      <c r="S326" s="21">
        <f t="shared" si="99"/>
        <v>0.13317393080959503</v>
      </c>
      <c r="U326" s="9">
        <v>280.09000000000003</v>
      </c>
      <c r="W326" s="9">
        <v>247.173</v>
      </c>
      <c r="Y326" s="9">
        <f t="shared" si="100"/>
        <v>32.91700000000003</v>
      </c>
      <c r="AA326" s="21">
        <f t="shared" si="101"/>
        <v>0.13317393080959503</v>
      </c>
      <c r="AC326" s="9">
        <v>6153.3</v>
      </c>
      <c r="AE326" s="9">
        <v>4215.173</v>
      </c>
      <c r="AG326" s="9">
        <f t="shared" si="102"/>
        <v>1938.1270000000004</v>
      </c>
      <c r="AI326" s="21">
        <f t="shared" si="103"/>
        <v>0.45979773546661085</v>
      </c>
    </row>
    <row r="327" spans="1:35" ht="12.75" outlineLevel="1">
      <c r="A327" s="1" t="s">
        <v>707</v>
      </c>
      <c r="B327" s="16" t="s">
        <v>708</v>
      </c>
      <c r="C327" s="1" t="s">
        <v>1317</v>
      </c>
      <c r="E327" s="5">
        <v>107352.55</v>
      </c>
      <c r="G327" s="5">
        <v>92675.922</v>
      </c>
      <c r="I327" s="9">
        <f t="shared" si="96"/>
        <v>14676.627999999997</v>
      </c>
      <c r="K327" s="21">
        <f t="shared" si="97"/>
        <v>0.15836506056017438</v>
      </c>
      <c r="M327" s="9">
        <v>155601.894</v>
      </c>
      <c r="O327" s="9">
        <v>126850.056</v>
      </c>
      <c r="Q327" s="9">
        <f t="shared" si="98"/>
        <v>28751.838000000003</v>
      </c>
      <c r="S327" s="21">
        <f t="shared" si="99"/>
        <v>0.22666003395378875</v>
      </c>
      <c r="U327" s="9">
        <v>155601.894</v>
      </c>
      <c r="W327" s="9">
        <v>126850.056</v>
      </c>
      <c r="Y327" s="9">
        <f t="shared" si="100"/>
        <v>28751.838000000003</v>
      </c>
      <c r="AA327" s="21">
        <f t="shared" si="101"/>
        <v>0.22666003395378875</v>
      </c>
      <c r="AC327" s="9">
        <v>1969445.6030000001</v>
      </c>
      <c r="AE327" s="9">
        <v>328374.622</v>
      </c>
      <c r="AG327" s="9">
        <f t="shared" si="102"/>
        <v>1641070.9810000001</v>
      </c>
      <c r="AI327" s="21">
        <f t="shared" si="103"/>
        <v>4.997557274690979</v>
      </c>
    </row>
    <row r="328" spans="1:35" ht="12.75" outlineLevel="1">
      <c r="A328" s="1" t="s">
        <v>709</v>
      </c>
      <c r="B328" s="16" t="s">
        <v>710</v>
      </c>
      <c r="C328" s="1" t="s">
        <v>1318</v>
      </c>
      <c r="E328" s="5">
        <v>0</v>
      </c>
      <c r="G328" s="5">
        <v>0</v>
      </c>
      <c r="I328" s="9">
        <f t="shared" si="96"/>
        <v>0</v>
      </c>
      <c r="K328" s="21">
        <f t="shared" si="97"/>
        <v>0</v>
      </c>
      <c r="M328" s="9">
        <v>829.25</v>
      </c>
      <c r="O328" s="9">
        <v>0</v>
      </c>
      <c r="Q328" s="9">
        <f t="shared" si="98"/>
        <v>829.25</v>
      </c>
      <c r="S328" s="21" t="str">
        <f t="shared" si="99"/>
        <v>N.M.</v>
      </c>
      <c r="U328" s="9">
        <v>829.25</v>
      </c>
      <c r="W328" s="9">
        <v>0</v>
      </c>
      <c r="Y328" s="9">
        <f t="shared" si="100"/>
        <v>829.25</v>
      </c>
      <c r="AA328" s="21" t="str">
        <f t="shared" si="101"/>
        <v>N.M.</v>
      </c>
      <c r="AC328" s="9">
        <v>1729.25</v>
      </c>
      <c r="AE328" s="9">
        <v>0</v>
      </c>
      <c r="AG328" s="9">
        <f t="shared" si="102"/>
        <v>1729.25</v>
      </c>
      <c r="AI328" s="21" t="str">
        <f t="shared" si="103"/>
        <v>N.M.</v>
      </c>
    </row>
    <row r="329" spans="1:35" ht="12.75" outlineLevel="1">
      <c r="A329" s="1" t="s">
        <v>711</v>
      </c>
      <c r="B329" s="16" t="s">
        <v>712</v>
      </c>
      <c r="C329" s="1" t="s">
        <v>1319</v>
      </c>
      <c r="E329" s="5">
        <v>7748.110000000001</v>
      </c>
      <c r="G329" s="5">
        <v>7928.02</v>
      </c>
      <c r="I329" s="9">
        <f t="shared" si="96"/>
        <v>-179.90999999999985</v>
      </c>
      <c r="K329" s="21">
        <f t="shared" si="97"/>
        <v>-0.022692929634385364</v>
      </c>
      <c r="M329" s="9">
        <v>23244.350000000002</v>
      </c>
      <c r="O329" s="9">
        <v>23784.06</v>
      </c>
      <c r="Q329" s="9">
        <f t="shared" si="98"/>
        <v>-539.7099999999991</v>
      </c>
      <c r="S329" s="21">
        <f t="shared" si="99"/>
        <v>-0.022692088735060335</v>
      </c>
      <c r="U329" s="9">
        <v>23244.350000000002</v>
      </c>
      <c r="W329" s="9">
        <v>23784.06</v>
      </c>
      <c r="Y329" s="9">
        <f t="shared" si="100"/>
        <v>-539.7099999999991</v>
      </c>
      <c r="AA329" s="21">
        <f t="shared" si="101"/>
        <v>-0.022692088735060335</v>
      </c>
      <c r="AC329" s="9">
        <v>92977.40000000001</v>
      </c>
      <c r="AE329" s="9">
        <v>96036.24</v>
      </c>
      <c r="AG329" s="9">
        <f t="shared" si="102"/>
        <v>-3058.8399999999965</v>
      </c>
      <c r="AI329" s="21">
        <f t="shared" si="103"/>
        <v>-0.03185089295457628</v>
      </c>
    </row>
    <row r="330" spans="1:35" ht="12.75" outlineLevel="1">
      <c r="A330" s="1" t="s">
        <v>713</v>
      </c>
      <c r="B330" s="16" t="s">
        <v>714</v>
      </c>
      <c r="C330" s="1" t="s">
        <v>1320</v>
      </c>
      <c r="E330" s="5">
        <v>21631.98</v>
      </c>
      <c r="G330" s="5">
        <v>24455.61</v>
      </c>
      <c r="I330" s="9">
        <f t="shared" si="96"/>
        <v>-2823.630000000001</v>
      </c>
      <c r="K330" s="21">
        <f t="shared" si="97"/>
        <v>-0.11545939765967812</v>
      </c>
      <c r="M330" s="9">
        <v>66616.82</v>
      </c>
      <c r="O330" s="9">
        <v>73885.52</v>
      </c>
      <c r="Q330" s="9">
        <f t="shared" si="98"/>
        <v>-7268.699999999997</v>
      </c>
      <c r="S330" s="21">
        <f t="shared" si="99"/>
        <v>-0.09837786889772172</v>
      </c>
      <c r="U330" s="9">
        <v>66616.82</v>
      </c>
      <c r="W330" s="9">
        <v>73885.52</v>
      </c>
      <c r="Y330" s="9">
        <f t="shared" si="100"/>
        <v>-7268.699999999997</v>
      </c>
      <c r="AA330" s="21">
        <f t="shared" si="101"/>
        <v>-0.09837786889772172</v>
      </c>
      <c r="AC330" s="9">
        <v>277110.89</v>
      </c>
      <c r="AE330" s="9">
        <v>298682.75</v>
      </c>
      <c r="AG330" s="9">
        <f t="shared" si="102"/>
        <v>-21571.859999999986</v>
      </c>
      <c r="AI330" s="21">
        <f t="shared" si="103"/>
        <v>-0.07222332056337363</v>
      </c>
    </row>
    <row r="331" spans="1:35" ht="12.75" outlineLevel="1">
      <c r="A331" s="1" t="s">
        <v>715</v>
      </c>
      <c r="B331" s="16" t="s">
        <v>716</v>
      </c>
      <c r="C331" s="1" t="s">
        <v>1321</v>
      </c>
      <c r="E331" s="5">
        <v>0</v>
      </c>
      <c r="G331" s="5">
        <v>35834.770000000004</v>
      </c>
      <c r="I331" s="9">
        <f t="shared" si="96"/>
        <v>-35834.770000000004</v>
      </c>
      <c r="K331" s="21" t="str">
        <f t="shared" si="97"/>
        <v>N.M.</v>
      </c>
      <c r="M331" s="9">
        <v>0</v>
      </c>
      <c r="O331" s="9">
        <v>69138.54000000001</v>
      </c>
      <c r="Q331" s="9">
        <f t="shared" si="98"/>
        <v>-69138.54000000001</v>
      </c>
      <c r="S331" s="21" t="str">
        <f t="shared" si="99"/>
        <v>N.M.</v>
      </c>
      <c r="U331" s="9">
        <v>0</v>
      </c>
      <c r="W331" s="9">
        <v>69138.54000000001</v>
      </c>
      <c r="Y331" s="9">
        <f t="shared" si="100"/>
        <v>-69138.54000000001</v>
      </c>
      <c r="AA331" s="21" t="str">
        <f t="shared" si="101"/>
        <v>N.M.</v>
      </c>
      <c r="AC331" s="9">
        <v>207415.62</v>
      </c>
      <c r="AE331" s="9">
        <v>284631.39</v>
      </c>
      <c r="AG331" s="9">
        <f t="shared" si="102"/>
        <v>-77215.77000000002</v>
      </c>
      <c r="AI331" s="21">
        <f t="shared" si="103"/>
        <v>-0.2712833956929347</v>
      </c>
    </row>
    <row r="332" spans="1:68" s="90" customFormat="1" ht="12.75">
      <c r="A332" s="90" t="s">
        <v>33</v>
      </c>
      <c r="B332" s="91"/>
      <c r="C332" s="77" t="s">
        <v>1322</v>
      </c>
      <c r="D332" s="105"/>
      <c r="E332" s="105">
        <v>3390591.4119999995</v>
      </c>
      <c r="F332" s="105"/>
      <c r="G332" s="105">
        <v>5183539.715999997</v>
      </c>
      <c r="H332" s="105"/>
      <c r="I332" s="9">
        <f>+E332-G332</f>
        <v>-1792948.3039999977</v>
      </c>
      <c r="J332" s="37" t="str">
        <f>IF((+E332-G332)=(I332),"  ",$AO$528)</f>
        <v>  </v>
      </c>
      <c r="K332" s="38">
        <f>IF(G332&lt;0,IF(I332=0,0,IF(OR(G332=0,E332=0),"N.M.",IF(ABS(I332/G332)&gt;=10,"N.M.",I332/(-G332)))),IF(I332=0,0,IF(OR(G332=0,E332=0),"N.M.",IF(ABS(I332/G332)&gt;=10,"N.M.",I332/G332))))</f>
        <v>-0.3458926529424895</v>
      </c>
      <c r="L332" s="39"/>
      <c r="M332" s="5">
        <v>13295982.425000006</v>
      </c>
      <c r="N332" s="9"/>
      <c r="O332" s="5">
        <v>15841668.312000006</v>
      </c>
      <c r="P332" s="9"/>
      <c r="Q332" s="9">
        <f>(+M332-O332)</f>
        <v>-2545685.887</v>
      </c>
      <c r="R332" s="37" t="str">
        <f>IF((+M332-O332)=(Q332),"  ",$AO$528)</f>
        <v>  </v>
      </c>
      <c r="S332" s="38">
        <f>IF(O332&lt;0,IF(Q332=0,0,IF(OR(O332=0,M332=0),"N.M.",IF(ABS(Q332/O332)&gt;=10,"N.M.",Q332/(-O332)))),IF(Q332=0,0,IF(OR(O332=0,M332=0),"N.M.",IF(ABS(Q332/O332)&gt;=10,"N.M.",Q332/O332))))</f>
        <v>-0.16069556797068224</v>
      </c>
      <c r="T332" s="39"/>
      <c r="U332" s="9">
        <v>13295982.425000006</v>
      </c>
      <c r="V332" s="9"/>
      <c r="W332" s="9">
        <v>15841668.312000006</v>
      </c>
      <c r="X332" s="9"/>
      <c r="Y332" s="9">
        <f>(+U332-W332)</f>
        <v>-2545685.887</v>
      </c>
      <c r="Z332" s="37" t="str">
        <f>IF((+U332-W332)=(Y332),"  ",$AO$528)</f>
        <v>  </v>
      </c>
      <c r="AA332" s="38">
        <f>IF(W332&lt;0,IF(Y332=0,0,IF(OR(W332=0,U332=0),"N.M.",IF(ABS(Y332/W332)&gt;=10,"N.M.",Y332/(-W332)))),IF(Y332=0,0,IF(OR(W332=0,U332=0),"N.M.",IF(ABS(Y332/W332)&gt;=10,"N.M.",Y332/W332))))</f>
        <v>-0.16069556797068224</v>
      </c>
      <c r="AB332" s="39"/>
      <c r="AC332" s="9">
        <v>63679014.34699998</v>
      </c>
      <c r="AD332" s="9"/>
      <c r="AE332" s="9">
        <v>66950533.59300008</v>
      </c>
      <c r="AF332" s="9"/>
      <c r="AG332" s="9">
        <f>(+AC332-AE332)</f>
        <v>-3271519.246000096</v>
      </c>
      <c r="AH332" s="37" t="str">
        <f>IF((+AC332-AE332)=(AG332),"  ",$AO$528)</f>
        <v>  </v>
      </c>
      <c r="AI332" s="38">
        <f>IF(AE332&lt;0,IF(AG332=0,0,IF(OR(AE332=0,AC332=0),"N.M.",IF(ABS(AG332/AE332)&gt;=10,"N.M.",AG332/(-AE332)))),IF(AG332=0,0,IF(OR(AE332=0,AC332=0),"N.M.",IF(ABS(AG332/AE332)&gt;=10,"N.M.",AG332/AE332))))</f>
        <v>-0.04886472251122052</v>
      </c>
      <c r="AJ332" s="105"/>
      <c r="AK332" s="105"/>
      <c r="AL332" s="105"/>
      <c r="AM332" s="105"/>
      <c r="AN332" s="105"/>
      <c r="AO332" s="105"/>
      <c r="AP332" s="106"/>
      <c r="AQ332" s="107"/>
      <c r="AR332" s="108"/>
      <c r="AS332" s="105"/>
      <c r="AT332" s="105"/>
      <c r="AU332" s="105"/>
      <c r="AV332" s="105"/>
      <c r="AW332" s="105"/>
      <c r="AX332" s="106"/>
      <c r="AY332" s="107"/>
      <c r="AZ332" s="108"/>
      <c r="BA332" s="105"/>
      <c r="BB332" s="105"/>
      <c r="BC332" s="105"/>
      <c r="BD332" s="106"/>
      <c r="BE332" s="107"/>
      <c r="BF332" s="108"/>
      <c r="BG332" s="105"/>
      <c r="BH332" s="109"/>
      <c r="BI332" s="105"/>
      <c r="BJ332" s="109"/>
      <c r="BK332" s="105"/>
      <c r="BL332" s="109"/>
      <c r="BM332" s="105"/>
      <c r="BN332" s="97"/>
      <c r="BO332" s="97"/>
      <c r="BP332" s="97"/>
    </row>
    <row r="333" spans="1:35" ht="12.75" outlineLevel="1">
      <c r="A333" s="1" t="s">
        <v>717</v>
      </c>
      <c r="B333" s="16" t="s">
        <v>718</v>
      </c>
      <c r="C333" s="1" t="s">
        <v>1323</v>
      </c>
      <c r="E333" s="5">
        <v>29271.24</v>
      </c>
      <c r="G333" s="5">
        <v>41450.192</v>
      </c>
      <c r="I333" s="9">
        <f aca="true" t="shared" si="104" ref="I333:I364">+E333-G333</f>
        <v>-12178.952000000001</v>
      </c>
      <c r="K333" s="21">
        <f aca="true" t="shared" si="105" ref="K333:K364">IF(G333&lt;0,IF(I333=0,0,IF(OR(G333=0,E333=0),"N.M.",IF(ABS(I333/G333)&gt;=10,"N.M.",I333/(-G333)))),IF(I333=0,0,IF(OR(G333=0,E333=0),"N.M.",IF(ABS(I333/G333)&gt;=10,"N.M.",I333/G333))))</f>
        <v>-0.2938213651700335</v>
      </c>
      <c r="M333" s="9">
        <v>106071.14</v>
      </c>
      <c r="O333" s="9">
        <v>139798.303</v>
      </c>
      <c r="Q333" s="9">
        <f aca="true" t="shared" si="106" ref="Q333:Q364">(+M333-O333)</f>
        <v>-33727.163000000015</v>
      </c>
      <c r="S333" s="21">
        <f aca="true" t="shared" si="107" ref="S333:S364">IF(O333&lt;0,IF(Q333=0,0,IF(OR(O333=0,M333=0),"N.M.",IF(ABS(Q333/O333)&gt;=10,"N.M.",Q333/(-O333)))),IF(Q333=0,0,IF(OR(O333=0,M333=0),"N.M.",IF(ABS(Q333/O333)&gt;=10,"N.M.",Q333/O333))))</f>
        <v>-0.24125588276990753</v>
      </c>
      <c r="U333" s="9">
        <v>106071.14</v>
      </c>
      <c r="W333" s="9">
        <v>139798.303</v>
      </c>
      <c r="Y333" s="9">
        <f aca="true" t="shared" si="108" ref="Y333:Y364">(+U333-W333)</f>
        <v>-33727.163000000015</v>
      </c>
      <c r="AA333" s="21">
        <f aca="true" t="shared" si="109" ref="AA333:AA364">IF(W333&lt;0,IF(Y333=0,0,IF(OR(W333=0,U333=0),"N.M.",IF(ABS(Y333/W333)&gt;=10,"N.M.",Y333/(-W333)))),IF(Y333=0,0,IF(OR(W333=0,U333=0),"N.M.",IF(ABS(Y333/W333)&gt;=10,"N.M.",Y333/W333))))</f>
        <v>-0.24125588276990753</v>
      </c>
      <c r="AC333" s="9">
        <v>579004.371</v>
      </c>
      <c r="AE333" s="9">
        <v>606313.518</v>
      </c>
      <c r="AG333" s="9">
        <f aca="true" t="shared" si="110" ref="AG333:AG364">(+AC333-AE333)</f>
        <v>-27309.146999999997</v>
      </c>
      <c r="AI333" s="21">
        <f aca="true" t="shared" si="111" ref="AI333:AI364">IF(AE333&lt;0,IF(AG333=0,0,IF(OR(AE333=0,AC333=0),"N.M.",IF(ABS(AG333/AE333)&gt;=10,"N.M.",AG333/(-AE333)))),IF(AG333=0,0,IF(OR(AE333=0,AC333=0),"N.M.",IF(ABS(AG333/AE333)&gt;=10,"N.M.",AG333/AE333))))</f>
        <v>-0.04504129660523253</v>
      </c>
    </row>
    <row r="334" spans="1:35" ht="12.75" outlineLevel="1">
      <c r="A334" s="1" t="s">
        <v>719</v>
      </c>
      <c r="B334" s="16" t="s">
        <v>720</v>
      </c>
      <c r="C334" s="1" t="s">
        <v>1324</v>
      </c>
      <c r="E334" s="5">
        <v>29802.25</v>
      </c>
      <c r="G334" s="5">
        <v>45008.507</v>
      </c>
      <c r="I334" s="9">
        <f t="shared" si="104"/>
        <v>-15206.256999999998</v>
      </c>
      <c r="K334" s="21">
        <f t="shared" si="105"/>
        <v>-0.33785295299841867</v>
      </c>
      <c r="M334" s="9">
        <v>131396.19</v>
      </c>
      <c r="O334" s="9">
        <v>192194.9</v>
      </c>
      <c r="Q334" s="9">
        <f t="shared" si="106"/>
        <v>-60798.70999999999</v>
      </c>
      <c r="S334" s="21">
        <f t="shared" si="107"/>
        <v>-0.3163388310511881</v>
      </c>
      <c r="U334" s="9">
        <v>131396.19</v>
      </c>
      <c r="W334" s="9">
        <v>192194.9</v>
      </c>
      <c r="Y334" s="9">
        <f t="shared" si="108"/>
        <v>-60798.70999999999</v>
      </c>
      <c r="AA334" s="21">
        <f t="shared" si="109"/>
        <v>-0.3163388310511881</v>
      </c>
      <c r="AC334" s="9">
        <v>582519.8859999999</v>
      </c>
      <c r="AE334" s="9">
        <v>733280.5160000001</v>
      </c>
      <c r="AG334" s="9">
        <f t="shared" si="110"/>
        <v>-150760.63000000012</v>
      </c>
      <c r="AI334" s="21">
        <f t="shared" si="111"/>
        <v>-0.20559748515123524</v>
      </c>
    </row>
    <row r="335" spans="1:35" ht="12.75" outlineLevel="1">
      <c r="A335" s="1" t="s">
        <v>721</v>
      </c>
      <c r="B335" s="16" t="s">
        <v>722</v>
      </c>
      <c r="C335" s="1" t="s">
        <v>1325</v>
      </c>
      <c r="E335" s="5">
        <v>454445.93</v>
      </c>
      <c r="G335" s="5">
        <v>1150012.331</v>
      </c>
      <c r="I335" s="9">
        <f t="shared" si="104"/>
        <v>-695566.4010000001</v>
      </c>
      <c r="K335" s="21">
        <f t="shared" si="105"/>
        <v>-0.6048338632988102</v>
      </c>
      <c r="M335" s="9">
        <v>1908242.72</v>
      </c>
      <c r="O335" s="9">
        <v>2677375.172</v>
      </c>
      <c r="Q335" s="9">
        <f t="shared" si="106"/>
        <v>-769132.4519999998</v>
      </c>
      <c r="S335" s="21">
        <f t="shared" si="107"/>
        <v>-0.287271078048228</v>
      </c>
      <c r="U335" s="9">
        <v>1908242.72</v>
      </c>
      <c r="W335" s="9">
        <v>2677375.172</v>
      </c>
      <c r="Y335" s="9">
        <f t="shared" si="108"/>
        <v>-769132.4519999998</v>
      </c>
      <c r="AA335" s="21">
        <f t="shared" si="109"/>
        <v>-0.287271078048228</v>
      </c>
      <c r="AC335" s="9">
        <v>14995227.558</v>
      </c>
      <c r="AE335" s="9">
        <v>10579466.707</v>
      </c>
      <c r="AG335" s="9">
        <f t="shared" si="110"/>
        <v>4415760.851</v>
      </c>
      <c r="AI335" s="21">
        <f t="shared" si="111"/>
        <v>0.41738973932195195</v>
      </c>
    </row>
    <row r="336" spans="1:35" ht="12.75" outlineLevel="1">
      <c r="A336" s="1" t="s">
        <v>723</v>
      </c>
      <c r="B336" s="16" t="s">
        <v>724</v>
      </c>
      <c r="C336" s="1" t="s">
        <v>1326</v>
      </c>
      <c r="E336" s="5">
        <v>136564.57</v>
      </c>
      <c r="G336" s="5">
        <v>91719.154</v>
      </c>
      <c r="I336" s="9">
        <f t="shared" si="104"/>
        <v>44845.41600000001</v>
      </c>
      <c r="K336" s="21">
        <f t="shared" si="105"/>
        <v>0.4889427567114282</v>
      </c>
      <c r="M336" s="9">
        <v>603781.59</v>
      </c>
      <c r="O336" s="9">
        <v>373932.238</v>
      </c>
      <c r="Q336" s="9">
        <f t="shared" si="106"/>
        <v>229849.35199999996</v>
      </c>
      <c r="S336" s="21">
        <f t="shared" si="107"/>
        <v>0.6146818290644412</v>
      </c>
      <c r="U336" s="9">
        <v>603781.59</v>
      </c>
      <c r="W336" s="9">
        <v>373932.238</v>
      </c>
      <c r="Y336" s="9">
        <f t="shared" si="108"/>
        <v>229849.35199999996</v>
      </c>
      <c r="AA336" s="21">
        <f t="shared" si="109"/>
        <v>0.6146818290644412</v>
      </c>
      <c r="AC336" s="9">
        <v>7134230.598999999</v>
      </c>
      <c r="AE336" s="9">
        <v>2043878.917</v>
      </c>
      <c r="AG336" s="9">
        <f t="shared" si="110"/>
        <v>5090351.682</v>
      </c>
      <c r="AI336" s="21">
        <f t="shared" si="111"/>
        <v>2.490534854907944</v>
      </c>
    </row>
    <row r="337" spans="1:35" ht="12.75" outlineLevel="1">
      <c r="A337" s="1" t="s">
        <v>725</v>
      </c>
      <c r="B337" s="16" t="s">
        <v>726</v>
      </c>
      <c r="C337" s="1" t="s">
        <v>1327</v>
      </c>
      <c r="E337" s="5">
        <v>65763.34</v>
      </c>
      <c r="G337" s="5">
        <v>66685.482</v>
      </c>
      <c r="I337" s="9">
        <f t="shared" si="104"/>
        <v>-922.1420000000071</v>
      </c>
      <c r="K337" s="21">
        <f t="shared" si="105"/>
        <v>-0.01382822725942068</v>
      </c>
      <c r="M337" s="9">
        <v>214507.42</v>
      </c>
      <c r="O337" s="9">
        <v>189555.086</v>
      </c>
      <c r="Q337" s="9">
        <f t="shared" si="106"/>
        <v>24952.334000000003</v>
      </c>
      <c r="S337" s="21">
        <f t="shared" si="107"/>
        <v>0.13163632021986474</v>
      </c>
      <c r="U337" s="9">
        <v>214507.42</v>
      </c>
      <c r="W337" s="9">
        <v>189555.086</v>
      </c>
      <c r="Y337" s="9">
        <f t="shared" si="108"/>
        <v>24952.334000000003</v>
      </c>
      <c r="AA337" s="21">
        <f t="shared" si="109"/>
        <v>0.13163632021986474</v>
      </c>
      <c r="AC337" s="9">
        <v>734902.045</v>
      </c>
      <c r="AE337" s="9">
        <v>586967.497</v>
      </c>
      <c r="AG337" s="9">
        <f t="shared" si="110"/>
        <v>147934.54800000007</v>
      </c>
      <c r="AI337" s="21">
        <f t="shared" si="111"/>
        <v>0.25203192469105334</v>
      </c>
    </row>
    <row r="338" spans="1:35" ht="12.75" outlineLevel="1">
      <c r="A338" s="1" t="s">
        <v>727</v>
      </c>
      <c r="B338" s="16" t="s">
        <v>728</v>
      </c>
      <c r="C338" s="1" t="s">
        <v>1323</v>
      </c>
      <c r="E338" s="5">
        <v>8964.57</v>
      </c>
      <c r="G338" s="5">
        <v>13793.74</v>
      </c>
      <c r="I338" s="9">
        <f t="shared" si="104"/>
        <v>-4829.17</v>
      </c>
      <c r="K338" s="21">
        <f t="shared" si="105"/>
        <v>-0.35009866794647426</v>
      </c>
      <c r="M338" s="9">
        <v>34325.7</v>
      </c>
      <c r="O338" s="9">
        <v>45680.05</v>
      </c>
      <c r="Q338" s="9">
        <f t="shared" si="106"/>
        <v>-11354.350000000006</v>
      </c>
      <c r="S338" s="21">
        <f t="shared" si="107"/>
        <v>-0.2485625563019306</v>
      </c>
      <c r="U338" s="9">
        <v>34325.7</v>
      </c>
      <c r="W338" s="9">
        <v>45680.05</v>
      </c>
      <c r="Y338" s="9">
        <f t="shared" si="108"/>
        <v>-11354.350000000006</v>
      </c>
      <c r="AA338" s="21">
        <f t="shared" si="109"/>
        <v>-0.2485625563019306</v>
      </c>
      <c r="AC338" s="9">
        <v>152641.831</v>
      </c>
      <c r="AE338" s="9">
        <v>174043.46600000001</v>
      </c>
      <c r="AG338" s="9">
        <f t="shared" si="110"/>
        <v>-21401.63500000001</v>
      </c>
      <c r="AI338" s="21">
        <f t="shared" si="111"/>
        <v>-0.12296718453078846</v>
      </c>
    </row>
    <row r="339" spans="1:35" ht="12.75" outlineLevel="1">
      <c r="A339" s="1" t="s">
        <v>729</v>
      </c>
      <c r="B339" s="16" t="s">
        <v>730</v>
      </c>
      <c r="C339" s="1" t="s">
        <v>1324</v>
      </c>
      <c r="E339" s="5">
        <v>786.08</v>
      </c>
      <c r="G339" s="5">
        <v>4437.174</v>
      </c>
      <c r="I339" s="9">
        <f t="shared" si="104"/>
        <v>-3651.094</v>
      </c>
      <c r="K339" s="21">
        <f t="shared" si="105"/>
        <v>-0.8228421964069924</v>
      </c>
      <c r="M339" s="9">
        <v>3065.7000000000003</v>
      </c>
      <c r="O339" s="9">
        <v>11970.859</v>
      </c>
      <c r="Q339" s="9">
        <f t="shared" si="106"/>
        <v>-8905.159</v>
      </c>
      <c r="S339" s="21">
        <f t="shared" si="107"/>
        <v>-0.7439030899954631</v>
      </c>
      <c r="U339" s="9">
        <v>3065.7000000000003</v>
      </c>
      <c r="W339" s="9">
        <v>11970.859</v>
      </c>
      <c r="Y339" s="9">
        <f t="shared" si="108"/>
        <v>-8905.159</v>
      </c>
      <c r="AA339" s="21">
        <f t="shared" si="109"/>
        <v>-0.7439030899954631</v>
      </c>
      <c r="AC339" s="9">
        <v>10290.342</v>
      </c>
      <c r="AE339" s="9">
        <v>54142.740999999995</v>
      </c>
      <c r="AG339" s="9">
        <f t="shared" si="110"/>
        <v>-43852.39899999999</v>
      </c>
      <c r="AI339" s="21">
        <f t="shared" si="111"/>
        <v>-0.8099405052285771</v>
      </c>
    </row>
    <row r="340" spans="1:35" ht="12.75" outlineLevel="1">
      <c r="A340" s="1" t="s">
        <v>731</v>
      </c>
      <c r="B340" s="16" t="s">
        <v>732</v>
      </c>
      <c r="C340" s="1" t="s">
        <v>1328</v>
      </c>
      <c r="E340" s="5">
        <v>3755.86</v>
      </c>
      <c r="G340" s="5">
        <v>4221.7300000000005</v>
      </c>
      <c r="I340" s="9">
        <f t="shared" si="104"/>
        <v>-465.87000000000035</v>
      </c>
      <c r="K340" s="21">
        <f t="shared" si="105"/>
        <v>-0.11035049612362711</v>
      </c>
      <c r="M340" s="9">
        <v>11959.9</v>
      </c>
      <c r="O340" s="9">
        <v>11226.76</v>
      </c>
      <c r="Q340" s="9">
        <f t="shared" si="106"/>
        <v>733.1399999999994</v>
      </c>
      <c r="S340" s="21">
        <f t="shared" si="107"/>
        <v>0.06530290128229332</v>
      </c>
      <c r="U340" s="9">
        <v>11959.9</v>
      </c>
      <c r="W340" s="9">
        <v>11226.76</v>
      </c>
      <c r="Y340" s="9">
        <f t="shared" si="108"/>
        <v>733.1399999999994</v>
      </c>
      <c r="AA340" s="21">
        <f t="shared" si="109"/>
        <v>0.06530290128229332</v>
      </c>
      <c r="AC340" s="9">
        <v>41281.85</v>
      </c>
      <c r="AE340" s="9">
        <v>19770.21</v>
      </c>
      <c r="AG340" s="9">
        <f t="shared" si="110"/>
        <v>21511.64</v>
      </c>
      <c r="AI340" s="21">
        <f t="shared" si="111"/>
        <v>1.0880835357843948</v>
      </c>
    </row>
    <row r="341" spans="1:35" ht="12.75" outlineLevel="1">
      <c r="A341" s="1" t="s">
        <v>733</v>
      </c>
      <c r="B341" s="16" t="s">
        <v>734</v>
      </c>
      <c r="C341" s="1" t="s">
        <v>1329</v>
      </c>
      <c r="E341" s="5">
        <v>25604.81</v>
      </c>
      <c r="G341" s="5">
        <v>20283.08</v>
      </c>
      <c r="I341" s="9">
        <f t="shared" si="104"/>
        <v>5321.73</v>
      </c>
      <c r="K341" s="21">
        <f t="shared" si="105"/>
        <v>0.26237287433663914</v>
      </c>
      <c r="M341" s="9">
        <v>75905.06</v>
      </c>
      <c r="O341" s="9">
        <v>63864.71</v>
      </c>
      <c r="Q341" s="9">
        <f t="shared" si="106"/>
        <v>12040.349999999999</v>
      </c>
      <c r="S341" s="21">
        <f t="shared" si="107"/>
        <v>0.18852900138433257</v>
      </c>
      <c r="U341" s="9">
        <v>75905.06</v>
      </c>
      <c r="W341" s="9">
        <v>63864.71</v>
      </c>
      <c r="Y341" s="9">
        <f t="shared" si="108"/>
        <v>12040.349999999999</v>
      </c>
      <c r="AA341" s="21">
        <f t="shared" si="109"/>
        <v>0.18852900138433257</v>
      </c>
      <c r="AC341" s="9">
        <v>257534.21</v>
      </c>
      <c r="AE341" s="9">
        <v>142646.52</v>
      </c>
      <c r="AG341" s="9">
        <f t="shared" si="110"/>
        <v>114887.69</v>
      </c>
      <c r="AI341" s="21">
        <f t="shared" si="111"/>
        <v>0.805401281433294</v>
      </c>
    </row>
    <row r="342" spans="1:35" ht="12.75" outlineLevel="1">
      <c r="A342" s="1" t="s">
        <v>735</v>
      </c>
      <c r="B342" s="16" t="s">
        <v>736</v>
      </c>
      <c r="C342" s="1" t="s">
        <v>1330</v>
      </c>
      <c r="E342" s="5">
        <v>14432</v>
      </c>
      <c r="G342" s="5">
        <v>23860.13</v>
      </c>
      <c r="I342" s="9">
        <f t="shared" si="104"/>
        <v>-9428.130000000001</v>
      </c>
      <c r="K342" s="21">
        <f t="shared" si="105"/>
        <v>-0.3951416023299119</v>
      </c>
      <c r="M342" s="9">
        <v>51810.99</v>
      </c>
      <c r="O342" s="9">
        <v>62556</v>
      </c>
      <c r="Q342" s="9">
        <f t="shared" si="106"/>
        <v>-10745.010000000002</v>
      </c>
      <c r="S342" s="21">
        <f t="shared" si="107"/>
        <v>-0.17176625743333976</v>
      </c>
      <c r="U342" s="9">
        <v>51810.99</v>
      </c>
      <c r="W342" s="9">
        <v>62556</v>
      </c>
      <c r="Y342" s="9">
        <f t="shared" si="108"/>
        <v>-10745.010000000002</v>
      </c>
      <c r="AA342" s="21">
        <f t="shared" si="109"/>
        <v>-0.17176625743333976</v>
      </c>
      <c r="AC342" s="9">
        <v>202631.52</v>
      </c>
      <c r="AE342" s="9">
        <v>66361.09</v>
      </c>
      <c r="AG342" s="9">
        <f t="shared" si="110"/>
        <v>136270.43</v>
      </c>
      <c r="AI342" s="21">
        <f t="shared" si="111"/>
        <v>2.053468832413693</v>
      </c>
    </row>
    <row r="343" spans="1:35" ht="12.75" outlineLevel="1">
      <c r="A343" s="1" t="s">
        <v>737</v>
      </c>
      <c r="B343" s="16" t="s">
        <v>738</v>
      </c>
      <c r="C343" s="1" t="s">
        <v>1331</v>
      </c>
      <c r="E343" s="5">
        <v>31678.05</v>
      </c>
      <c r="G343" s="5">
        <v>48184.151</v>
      </c>
      <c r="I343" s="9">
        <f t="shared" si="104"/>
        <v>-16506.101</v>
      </c>
      <c r="K343" s="21">
        <f t="shared" si="105"/>
        <v>-0.34256286885702314</v>
      </c>
      <c r="M343" s="9">
        <v>179727.24</v>
      </c>
      <c r="O343" s="9">
        <v>230830.794</v>
      </c>
      <c r="Q343" s="9">
        <f t="shared" si="106"/>
        <v>-51103.554000000004</v>
      </c>
      <c r="S343" s="21">
        <f t="shared" si="107"/>
        <v>-0.2213896729913774</v>
      </c>
      <c r="U343" s="9">
        <v>179727.24</v>
      </c>
      <c r="W343" s="9">
        <v>230830.794</v>
      </c>
      <c r="Y343" s="9">
        <f t="shared" si="108"/>
        <v>-51103.554000000004</v>
      </c>
      <c r="AA343" s="21">
        <f t="shared" si="109"/>
        <v>-0.2213896729913774</v>
      </c>
      <c r="AC343" s="9">
        <v>747566.639</v>
      </c>
      <c r="AE343" s="9">
        <v>906997.88</v>
      </c>
      <c r="AG343" s="9">
        <f t="shared" si="110"/>
        <v>-159431.24100000004</v>
      </c>
      <c r="AI343" s="21">
        <f t="shared" si="111"/>
        <v>-0.17577906687058634</v>
      </c>
    </row>
    <row r="344" spans="1:35" ht="12.75" outlineLevel="1">
      <c r="A344" s="1" t="s">
        <v>739</v>
      </c>
      <c r="B344" s="16" t="s">
        <v>740</v>
      </c>
      <c r="C344" s="1" t="s">
        <v>1332</v>
      </c>
      <c r="E344" s="5">
        <v>117346.19</v>
      </c>
      <c r="G344" s="5">
        <v>175764.5</v>
      </c>
      <c r="I344" s="9">
        <f t="shared" si="104"/>
        <v>-58418.31</v>
      </c>
      <c r="K344" s="21">
        <f t="shared" si="105"/>
        <v>-0.3323669455436109</v>
      </c>
      <c r="M344" s="9">
        <v>389246.07</v>
      </c>
      <c r="O344" s="9">
        <v>544216.949</v>
      </c>
      <c r="Q344" s="9">
        <f t="shared" si="106"/>
        <v>-154970.87900000002</v>
      </c>
      <c r="S344" s="21">
        <f t="shared" si="107"/>
        <v>-0.2847593763567257</v>
      </c>
      <c r="U344" s="9">
        <v>389246.07</v>
      </c>
      <c r="W344" s="9">
        <v>544216.949</v>
      </c>
      <c r="Y344" s="9">
        <f t="shared" si="108"/>
        <v>-154970.87900000002</v>
      </c>
      <c r="AA344" s="21">
        <f t="shared" si="109"/>
        <v>-0.2847593763567257</v>
      </c>
      <c r="AC344" s="9">
        <v>2137802.5579999997</v>
      </c>
      <c r="AE344" s="9">
        <v>2791588.602</v>
      </c>
      <c r="AG344" s="9">
        <f t="shared" si="110"/>
        <v>-653786.0440000002</v>
      </c>
      <c r="AI344" s="21">
        <f t="shared" si="111"/>
        <v>-0.23419856476402115</v>
      </c>
    </row>
    <row r="345" spans="1:35" ht="12.75" outlineLevel="1">
      <c r="A345" s="1" t="s">
        <v>741</v>
      </c>
      <c r="B345" s="16" t="s">
        <v>742</v>
      </c>
      <c r="C345" s="1" t="s">
        <v>1333</v>
      </c>
      <c r="E345" s="5">
        <v>0</v>
      </c>
      <c r="G345" s="5">
        <v>0</v>
      </c>
      <c r="I345" s="9">
        <f t="shared" si="104"/>
        <v>0</v>
      </c>
      <c r="K345" s="21">
        <f t="shared" si="105"/>
        <v>0</v>
      </c>
      <c r="M345" s="9">
        <v>-6.7700000000000005</v>
      </c>
      <c r="O345" s="9">
        <v>0</v>
      </c>
      <c r="Q345" s="9">
        <f t="shared" si="106"/>
        <v>-6.7700000000000005</v>
      </c>
      <c r="S345" s="21" t="str">
        <f t="shared" si="107"/>
        <v>N.M.</v>
      </c>
      <c r="U345" s="9">
        <v>-6.7700000000000005</v>
      </c>
      <c r="W345" s="9">
        <v>0</v>
      </c>
      <c r="Y345" s="9">
        <f t="shared" si="108"/>
        <v>-6.7700000000000005</v>
      </c>
      <c r="AA345" s="21" t="str">
        <f t="shared" si="109"/>
        <v>N.M.</v>
      </c>
      <c r="AC345" s="9">
        <v>0.05999999999999961</v>
      </c>
      <c r="AE345" s="9">
        <v>979.4530000000001</v>
      </c>
      <c r="AG345" s="9">
        <f t="shared" si="110"/>
        <v>-979.3930000000001</v>
      </c>
      <c r="AI345" s="21">
        <f t="shared" si="111"/>
        <v>-0.9999387413178581</v>
      </c>
    </row>
    <row r="346" spans="1:35" ht="12.75" outlineLevel="1">
      <c r="A346" s="1" t="s">
        <v>743</v>
      </c>
      <c r="B346" s="16" t="s">
        <v>744</v>
      </c>
      <c r="C346" s="1" t="s">
        <v>1334</v>
      </c>
      <c r="E346" s="5">
        <v>-0.004</v>
      </c>
      <c r="G346" s="5">
        <v>0</v>
      </c>
      <c r="I346" s="9">
        <f t="shared" si="104"/>
        <v>-0.004</v>
      </c>
      <c r="K346" s="21" t="str">
        <f t="shared" si="105"/>
        <v>N.M.</v>
      </c>
      <c r="M346" s="9">
        <v>-0.004</v>
      </c>
      <c r="O346" s="9">
        <v>227.15</v>
      </c>
      <c r="Q346" s="9">
        <f t="shared" si="106"/>
        <v>-227.154</v>
      </c>
      <c r="S346" s="21">
        <f t="shared" si="107"/>
        <v>-1.0000176095091349</v>
      </c>
      <c r="U346" s="9">
        <v>-0.004</v>
      </c>
      <c r="W346" s="9">
        <v>227.15</v>
      </c>
      <c r="Y346" s="9">
        <f t="shared" si="108"/>
        <v>-227.154</v>
      </c>
      <c r="AA346" s="21">
        <f t="shared" si="109"/>
        <v>-1.0000176095091349</v>
      </c>
      <c r="AC346" s="9">
        <v>3245.007</v>
      </c>
      <c r="AE346" s="9">
        <v>949.363</v>
      </c>
      <c r="AG346" s="9">
        <f t="shared" si="110"/>
        <v>2295.6440000000002</v>
      </c>
      <c r="AI346" s="21">
        <f t="shared" si="111"/>
        <v>2.4180887605689287</v>
      </c>
    </row>
    <row r="347" spans="1:35" ht="12.75" outlineLevel="1">
      <c r="A347" s="1" t="s">
        <v>745</v>
      </c>
      <c r="B347" s="16" t="s">
        <v>746</v>
      </c>
      <c r="C347" s="1" t="s">
        <v>1323</v>
      </c>
      <c r="E347" s="5">
        <v>326.92</v>
      </c>
      <c r="G347" s="5">
        <v>400.524</v>
      </c>
      <c r="I347" s="9">
        <f t="shared" si="104"/>
        <v>-73.60399999999998</v>
      </c>
      <c r="K347" s="21">
        <f t="shared" si="105"/>
        <v>-0.18376926226643095</v>
      </c>
      <c r="M347" s="9">
        <v>5337.01</v>
      </c>
      <c r="O347" s="9">
        <v>1425.825</v>
      </c>
      <c r="Q347" s="9">
        <f t="shared" si="106"/>
        <v>3911.1850000000004</v>
      </c>
      <c r="S347" s="21">
        <f t="shared" si="107"/>
        <v>2.7431031157400105</v>
      </c>
      <c r="U347" s="9">
        <v>5337.01</v>
      </c>
      <c r="W347" s="9">
        <v>1425.825</v>
      </c>
      <c r="Y347" s="9">
        <f t="shared" si="108"/>
        <v>3911.1850000000004</v>
      </c>
      <c r="AA347" s="21">
        <f t="shared" si="109"/>
        <v>2.7431031157400105</v>
      </c>
      <c r="AC347" s="9">
        <v>9847.405</v>
      </c>
      <c r="AE347" s="9">
        <v>8392.847</v>
      </c>
      <c r="AG347" s="9">
        <f t="shared" si="110"/>
        <v>1454.558000000001</v>
      </c>
      <c r="AI347" s="21">
        <f t="shared" si="111"/>
        <v>0.17330924774394207</v>
      </c>
    </row>
    <row r="348" spans="1:35" ht="12.75" outlineLevel="1">
      <c r="A348" s="1" t="s">
        <v>747</v>
      </c>
      <c r="B348" s="16" t="s">
        <v>748</v>
      </c>
      <c r="C348" s="1" t="s">
        <v>1324</v>
      </c>
      <c r="E348" s="5">
        <v>596.7</v>
      </c>
      <c r="G348" s="5">
        <v>5017.646000000001</v>
      </c>
      <c r="I348" s="9">
        <f t="shared" si="104"/>
        <v>-4420.946000000001</v>
      </c>
      <c r="K348" s="21">
        <f t="shared" si="105"/>
        <v>-0.8810796935455392</v>
      </c>
      <c r="M348" s="9">
        <v>2745.2200000000003</v>
      </c>
      <c r="O348" s="9">
        <v>7298.567</v>
      </c>
      <c r="Q348" s="9">
        <f t="shared" si="106"/>
        <v>-4553.347</v>
      </c>
      <c r="S348" s="21">
        <f t="shared" si="107"/>
        <v>-0.6238686306503728</v>
      </c>
      <c r="U348" s="9">
        <v>2745.2200000000003</v>
      </c>
      <c r="W348" s="9">
        <v>7298.567</v>
      </c>
      <c r="Y348" s="9">
        <f t="shared" si="108"/>
        <v>-4553.347</v>
      </c>
      <c r="AA348" s="21">
        <f t="shared" si="109"/>
        <v>-0.6238686306503728</v>
      </c>
      <c r="AC348" s="9">
        <v>5261.914000000001</v>
      </c>
      <c r="AE348" s="9">
        <v>36905.641</v>
      </c>
      <c r="AG348" s="9">
        <f t="shared" si="110"/>
        <v>-31643.727000000003</v>
      </c>
      <c r="AI348" s="21">
        <f t="shared" si="111"/>
        <v>-0.8574225008041454</v>
      </c>
    </row>
    <row r="349" spans="1:35" ht="12.75" outlineLevel="1">
      <c r="A349" s="1" t="s">
        <v>749</v>
      </c>
      <c r="B349" s="16" t="s">
        <v>750</v>
      </c>
      <c r="C349" s="1" t="s">
        <v>1331</v>
      </c>
      <c r="E349" s="5">
        <v>52683.3</v>
      </c>
      <c r="G349" s="5">
        <v>115186.797</v>
      </c>
      <c r="I349" s="9">
        <f t="shared" si="104"/>
        <v>-62503.497</v>
      </c>
      <c r="K349" s="21">
        <f t="shared" si="105"/>
        <v>-0.5426272682970775</v>
      </c>
      <c r="M349" s="9">
        <v>168402</v>
      </c>
      <c r="O349" s="9">
        <v>267221.261</v>
      </c>
      <c r="Q349" s="9">
        <f t="shared" si="106"/>
        <v>-98819.261</v>
      </c>
      <c r="S349" s="21">
        <f t="shared" si="107"/>
        <v>-0.3698031385309569</v>
      </c>
      <c r="U349" s="9">
        <v>168402</v>
      </c>
      <c r="W349" s="9">
        <v>267221.261</v>
      </c>
      <c r="Y349" s="9">
        <f t="shared" si="108"/>
        <v>-98819.261</v>
      </c>
      <c r="AA349" s="21">
        <f t="shared" si="109"/>
        <v>-0.3698031385309569</v>
      </c>
      <c r="AC349" s="9">
        <v>694737.922</v>
      </c>
      <c r="AE349" s="9">
        <v>834474.3019999999</v>
      </c>
      <c r="AG349" s="9">
        <f t="shared" si="110"/>
        <v>-139736.3799999999</v>
      </c>
      <c r="AI349" s="21">
        <f t="shared" si="111"/>
        <v>-0.16745438375404867</v>
      </c>
    </row>
    <row r="350" spans="1:35" ht="12.75" outlineLevel="1">
      <c r="A350" s="1" t="s">
        <v>751</v>
      </c>
      <c r="B350" s="16" t="s">
        <v>752</v>
      </c>
      <c r="C350" s="1" t="s">
        <v>1332</v>
      </c>
      <c r="E350" s="5">
        <v>2061585.354</v>
      </c>
      <c r="G350" s="5">
        <v>1512333.413</v>
      </c>
      <c r="I350" s="9">
        <f t="shared" si="104"/>
        <v>549251.9410000001</v>
      </c>
      <c r="K350" s="21">
        <f t="shared" si="105"/>
        <v>0.3631817800748413</v>
      </c>
      <c r="M350" s="9">
        <v>16782326.196</v>
      </c>
      <c r="O350" s="9">
        <v>4156267.196</v>
      </c>
      <c r="Q350" s="9">
        <f t="shared" si="106"/>
        <v>12626058.999999998</v>
      </c>
      <c r="S350" s="21">
        <f t="shared" si="107"/>
        <v>3.037836213261588</v>
      </c>
      <c r="U350" s="9">
        <v>16782326.196</v>
      </c>
      <c r="W350" s="9">
        <v>4156267.196</v>
      </c>
      <c r="Y350" s="9">
        <f t="shared" si="108"/>
        <v>12626058.999999998</v>
      </c>
      <c r="AA350" s="21">
        <f t="shared" si="109"/>
        <v>3.037836213261588</v>
      </c>
      <c r="AC350" s="9">
        <v>28238712.865</v>
      </c>
      <c r="AE350" s="9">
        <v>15210757.706</v>
      </c>
      <c r="AG350" s="9">
        <f t="shared" si="110"/>
        <v>13027955.158999998</v>
      </c>
      <c r="AI350" s="21">
        <f t="shared" si="111"/>
        <v>0.8564961332505494</v>
      </c>
    </row>
    <row r="351" spans="1:35" ht="12.75" outlineLevel="1">
      <c r="A351" s="1" t="s">
        <v>753</v>
      </c>
      <c r="B351" s="16" t="s">
        <v>754</v>
      </c>
      <c r="C351" s="1" t="s">
        <v>1335</v>
      </c>
      <c r="E351" s="5">
        <v>9149.11</v>
      </c>
      <c r="G351" s="5">
        <v>11154.364</v>
      </c>
      <c r="I351" s="9">
        <f t="shared" si="104"/>
        <v>-2005.253999999999</v>
      </c>
      <c r="K351" s="21">
        <f t="shared" si="105"/>
        <v>-0.17977304667482602</v>
      </c>
      <c r="M351" s="9">
        <v>51263.22</v>
      </c>
      <c r="O351" s="9">
        <v>35038.475</v>
      </c>
      <c r="Q351" s="9">
        <f t="shared" si="106"/>
        <v>16224.745000000003</v>
      </c>
      <c r="S351" s="21">
        <f t="shared" si="107"/>
        <v>0.4630551129865099</v>
      </c>
      <c r="U351" s="9">
        <v>51263.22</v>
      </c>
      <c r="W351" s="9">
        <v>35038.475</v>
      </c>
      <c r="Y351" s="9">
        <f t="shared" si="108"/>
        <v>16224.745000000003</v>
      </c>
      <c r="AA351" s="21">
        <f t="shared" si="109"/>
        <v>0.4630551129865099</v>
      </c>
      <c r="AC351" s="9">
        <v>155058.735</v>
      </c>
      <c r="AE351" s="9">
        <v>86781.606</v>
      </c>
      <c r="AG351" s="9">
        <f t="shared" si="110"/>
        <v>68277.12899999999</v>
      </c>
      <c r="AI351" s="21">
        <f t="shared" si="111"/>
        <v>0.786769594930059</v>
      </c>
    </row>
    <row r="352" spans="1:35" ht="12.75" outlineLevel="1">
      <c r="A352" s="1" t="s">
        <v>755</v>
      </c>
      <c r="B352" s="16" t="s">
        <v>756</v>
      </c>
      <c r="C352" s="1" t="s">
        <v>1333</v>
      </c>
      <c r="E352" s="5">
        <v>12668.6</v>
      </c>
      <c r="G352" s="5">
        <v>23954.367</v>
      </c>
      <c r="I352" s="9">
        <f t="shared" si="104"/>
        <v>-11285.766999999998</v>
      </c>
      <c r="K352" s="21">
        <f t="shared" si="105"/>
        <v>-0.4711360980651252</v>
      </c>
      <c r="M352" s="9">
        <v>43222.25</v>
      </c>
      <c r="O352" s="9">
        <v>80213.151</v>
      </c>
      <c r="Q352" s="9">
        <f t="shared" si="106"/>
        <v>-36990.901</v>
      </c>
      <c r="S352" s="21">
        <f t="shared" si="107"/>
        <v>-0.46115756006144176</v>
      </c>
      <c r="U352" s="9">
        <v>43222.25</v>
      </c>
      <c r="W352" s="9">
        <v>80213.151</v>
      </c>
      <c r="Y352" s="9">
        <f t="shared" si="108"/>
        <v>-36990.901</v>
      </c>
      <c r="AA352" s="21">
        <f t="shared" si="109"/>
        <v>-0.46115756006144176</v>
      </c>
      <c r="AC352" s="9">
        <v>199621.731</v>
      </c>
      <c r="AE352" s="9">
        <v>321523.59</v>
      </c>
      <c r="AG352" s="9">
        <f t="shared" si="110"/>
        <v>-121901.85900000003</v>
      </c>
      <c r="AI352" s="21">
        <f t="shared" si="111"/>
        <v>-0.3791381497077711</v>
      </c>
    </row>
    <row r="353" spans="1:35" ht="12.75" outlineLevel="1">
      <c r="A353" s="1" t="s">
        <v>757</v>
      </c>
      <c r="B353" s="16" t="s">
        <v>758</v>
      </c>
      <c r="C353" s="1" t="s">
        <v>1336</v>
      </c>
      <c r="E353" s="5">
        <v>29947.97</v>
      </c>
      <c r="G353" s="5">
        <v>56301.015</v>
      </c>
      <c r="I353" s="9">
        <f t="shared" si="104"/>
        <v>-26353.045</v>
      </c>
      <c r="K353" s="21">
        <f t="shared" si="105"/>
        <v>-0.4680740658050303</v>
      </c>
      <c r="M353" s="9">
        <v>60904.62</v>
      </c>
      <c r="O353" s="9">
        <v>138329.33000000002</v>
      </c>
      <c r="Q353" s="9">
        <f t="shared" si="106"/>
        <v>-77424.71000000002</v>
      </c>
      <c r="S353" s="21">
        <f t="shared" si="107"/>
        <v>-0.5597128967515422</v>
      </c>
      <c r="U353" s="9">
        <v>60904.62</v>
      </c>
      <c r="W353" s="9">
        <v>138329.33000000002</v>
      </c>
      <c r="Y353" s="9">
        <f t="shared" si="108"/>
        <v>-77424.71000000002</v>
      </c>
      <c r="AA353" s="21">
        <f t="shared" si="109"/>
        <v>-0.5597128967515422</v>
      </c>
      <c r="AC353" s="9">
        <v>477980.623</v>
      </c>
      <c r="AE353" s="9">
        <v>678677.8800000001</v>
      </c>
      <c r="AG353" s="9">
        <f t="shared" si="110"/>
        <v>-200697.2570000001</v>
      </c>
      <c r="AI353" s="21">
        <f t="shared" si="111"/>
        <v>-0.2957179877440533</v>
      </c>
    </row>
    <row r="354" spans="1:35" ht="12.75" outlineLevel="1">
      <c r="A354" s="1" t="s">
        <v>759</v>
      </c>
      <c r="B354" s="16" t="s">
        <v>760</v>
      </c>
      <c r="C354" s="1" t="s">
        <v>1337</v>
      </c>
      <c r="E354" s="5">
        <v>4532.9800000000005</v>
      </c>
      <c r="G354" s="5">
        <v>4856.482</v>
      </c>
      <c r="I354" s="9">
        <f t="shared" si="104"/>
        <v>-323.5019999999995</v>
      </c>
      <c r="K354" s="21">
        <f t="shared" si="105"/>
        <v>-0.06661241614814993</v>
      </c>
      <c r="M354" s="9">
        <v>10460</v>
      </c>
      <c r="O354" s="9">
        <v>13434.344000000001</v>
      </c>
      <c r="Q354" s="9">
        <f t="shared" si="106"/>
        <v>-2974.344000000001</v>
      </c>
      <c r="S354" s="21">
        <f t="shared" si="107"/>
        <v>-0.2213985290238214</v>
      </c>
      <c r="U354" s="9">
        <v>10460</v>
      </c>
      <c r="W354" s="9">
        <v>13434.344000000001</v>
      </c>
      <c r="Y354" s="9">
        <f t="shared" si="108"/>
        <v>-2974.344000000001</v>
      </c>
      <c r="AA354" s="21">
        <f t="shared" si="109"/>
        <v>-0.2213985290238214</v>
      </c>
      <c r="AC354" s="9">
        <v>50450.594</v>
      </c>
      <c r="AE354" s="9">
        <v>58167.473</v>
      </c>
      <c r="AG354" s="9">
        <f t="shared" si="110"/>
        <v>-7716.879000000001</v>
      </c>
      <c r="AI354" s="21">
        <f t="shared" si="111"/>
        <v>-0.1326665677912465</v>
      </c>
    </row>
    <row r="355" spans="1:35" ht="12.75" outlineLevel="1">
      <c r="A355" s="1" t="s">
        <v>761</v>
      </c>
      <c r="B355" s="16" t="s">
        <v>762</v>
      </c>
      <c r="C355" s="1" t="s">
        <v>1338</v>
      </c>
      <c r="E355" s="5">
        <v>4499.34</v>
      </c>
      <c r="G355" s="5">
        <v>13325.479</v>
      </c>
      <c r="I355" s="9">
        <f t="shared" si="104"/>
        <v>-8826.139</v>
      </c>
      <c r="K355" s="21">
        <f t="shared" si="105"/>
        <v>-0.6623505991792115</v>
      </c>
      <c r="M355" s="9">
        <v>13615.65</v>
      </c>
      <c r="O355" s="9">
        <v>50740.462</v>
      </c>
      <c r="Q355" s="9">
        <f t="shared" si="106"/>
        <v>-37124.812</v>
      </c>
      <c r="S355" s="21">
        <f t="shared" si="107"/>
        <v>-0.7316608981605252</v>
      </c>
      <c r="U355" s="9">
        <v>13615.65</v>
      </c>
      <c r="W355" s="9">
        <v>50740.462</v>
      </c>
      <c r="Y355" s="9">
        <f t="shared" si="108"/>
        <v>-37124.812</v>
      </c>
      <c r="AA355" s="21">
        <f t="shared" si="109"/>
        <v>-0.7316608981605252</v>
      </c>
      <c r="AC355" s="9">
        <v>120995.805</v>
      </c>
      <c r="AE355" s="9">
        <v>141141.897</v>
      </c>
      <c r="AG355" s="9">
        <f t="shared" si="110"/>
        <v>-20146.092000000004</v>
      </c>
      <c r="AI355" s="21">
        <f t="shared" si="111"/>
        <v>-0.14273644061904597</v>
      </c>
    </row>
    <row r="356" spans="1:35" ht="12.75" outlineLevel="1">
      <c r="A356" s="1" t="s">
        <v>763</v>
      </c>
      <c r="B356" s="16" t="s">
        <v>764</v>
      </c>
      <c r="C356" s="1" t="s">
        <v>1339</v>
      </c>
      <c r="E356" s="5">
        <v>39301.06</v>
      </c>
      <c r="G356" s="5">
        <v>105326.967</v>
      </c>
      <c r="I356" s="9">
        <f t="shared" si="104"/>
        <v>-66025.907</v>
      </c>
      <c r="K356" s="21">
        <f t="shared" si="105"/>
        <v>-0.6268661187215236</v>
      </c>
      <c r="M356" s="9">
        <v>138595.36000000002</v>
      </c>
      <c r="O356" s="9">
        <v>253983.576</v>
      </c>
      <c r="Q356" s="9">
        <f t="shared" si="106"/>
        <v>-115388.21599999999</v>
      </c>
      <c r="S356" s="21">
        <f t="shared" si="107"/>
        <v>-0.45431369152783324</v>
      </c>
      <c r="U356" s="9">
        <v>138595.36000000002</v>
      </c>
      <c r="W356" s="9">
        <v>253983.576</v>
      </c>
      <c r="Y356" s="9">
        <f t="shared" si="108"/>
        <v>-115388.21599999999</v>
      </c>
      <c r="AA356" s="21">
        <f t="shared" si="109"/>
        <v>-0.45431369152783324</v>
      </c>
      <c r="AC356" s="9">
        <v>413312.059</v>
      </c>
      <c r="AE356" s="9">
        <v>789322.749</v>
      </c>
      <c r="AG356" s="9">
        <f t="shared" si="110"/>
        <v>-376010.68999999994</v>
      </c>
      <c r="AI356" s="21">
        <f t="shared" si="111"/>
        <v>-0.4763712821863696</v>
      </c>
    </row>
    <row r="357" spans="1:35" ht="12.75" outlineLevel="1">
      <c r="A357" s="1" t="s">
        <v>765</v>
      </c>
      <c r="B357" s="16" t="s">
        <v>766</v>
      </c>
      <c r="C357" s="1" t="s">
        <v>1340</v>
      </c>
      <c r="E357" s="5">
        <v>0</v>
      </c>
      <c r="G357" s="5">
        <v>0</v>
      </c>
      <c r="I357" s="9">
        <f t="shared" si="104"/>
        <v>0</v>
      </c>
      <c r="K357" s="21">
        <f t="shared" si="105"/>
        <v>0</v>
      </c>
      <c r="M357" s="9">
        <v>0</v>
      </c>
      <c r="O357" s="9">
        <v>0</v>
      </c>
      <c r="Q357" s="9">
        <f t="shared" si="106"/>
        <v>0</v>
      </c>
      <c r="S357" s="21">
        <f t="shared" si="107"/>
        <v>0</v>
      </c>
      <c r="U357" s="9">
        <v>0</v>
      </c>
      <c r="W357" s="9">
        <v>0</v>
      </c>
      <c r="Y357" s="9">
        <f t="shared" si="108"/>
        <v>0</v>
      </c>
      <c r="AA357" s="21">
        <f t="shared" si="109"/>
        <v>0</v>
      </c>
      <c r="AC357" s="9">
        <v>534.33</v>
      </c>
      <c r="AE357" s="9">
        <v>0</v>
      </c>
      <c r="AG357" s="9">
        <f t="shared" si="110"/>
        <v>534.33</v>
      </c>
      <c r="AI357" s="21" t="str">
        <f t="shared" si="111"/>
        <v>N.M.</v>
      </c>
    </row>
    <row r="358" spans="1:35" ht="12.75" outlineLevel="1">
      <c r="A358" s="1" t="s">
        <v>767</v>
      </c>
      <c r="B358" s="16" t="s">
        <v>768</v>
      </c>
      <c r="C358" s="1" t="s">
        <v>1341</v>
      </c>
      <c r="E358" s="5">
        <v>30877.55</v>
      </c>
      <c r="G358" s="5">
        <v>20833.84</v>
      </c>
      <c r="I358" s="9">
        <f t="shared" si="104"/>
        <v>10043.71</v>
      </c>
      <c r="K358" s="21">
        <f t="shared" si="105"/>
        <v>0.4820863556598303</v>
      </c>
      <c r="M358" s="9">
        <v>70167.78</v>
      </c>
      <c r="O358" s="9">
        <v>88605.317</v>
      </c>
      <c r="Q358" s="9">
        <f t="shared" si="106"/>
        <v>-18437.536999999997</v>
      </c>
      <c r="S358" s="21">
        <f t="shared" si="107"/>
        <v>-0.20808612422209377</v>
      </c>
      <c r="U358" s="9">
        <v>70167.78</v>
      </c>
      <c r="W358" s="9">
        <v>88605.317</v>
      </c>
      <c r="Y358" s="9">
        <f t="shared" si="108"/>
        <v>-18437.536999999997</v>
      </c>
      <c r="AA358" s="21">
        <f t="shared" si="109"/>
        <v>-0.20808612422209377</v>
      </c>
      <c r="AC358" s="9">
        <v>274247.20999999996</v>
      </c>
      <c r="AE358" s="9">
        <v>414234.051</v>
      </c>
      <c r="AG358" s="9">
        <f t="shared" si="110"/>
        <v>-139986.84100000001</v>
      </c>
      <c r="AI358" s="21">
        <f t="shared" si="111"/>
        <v>-0.3379414141885695</v>
      </c>
    </row>
    <row r="359" spans="1:35" ht="12.75" outlineLevel="1">
      <c r="A359" s="1" t="s">
        <v>769</v>
      </c>
      <c r="B359" s="16" t="s">
        <v>770</v>
      </c>
      <c r="C359" s="1" t="s">
        <v>1342</v>
      </c>
      <c r="E359" s="5">
        <v>2318.87</v>
      </c>
      <c r="G359" s="5">
        <v>4241.278</v>
      </c>
      <c r="I359" s="9">
        <f t="shared" si="104"/>
        <v>-1922.4080000000004</v>
      </c>
      <c r="K359" s="21">
        <f t="shared" si="105"/>
        <v>-0.4532614933517681</v>
      </c>
      <c r="M359" s="9">
        <v>8226.52</v>
      </c>
      <c r="O359" s="9">
        <v>9481.722</v>
      </c>
      <c r="Q359" s="9">
        <f t="shared" si="106"/>
        <v>-1255.2019999999993</v>
      </c>
      <c r="S359" s="21">
        <f t="shared" si="107"/>
        <v>-0.1323812277980729</v>
      </c>
      <c r="U359" s="9">
        <v>8226.52</v>
      </c>
      <c r="W359" s="9">
        <v>9481.722</v>
      </c>
      <c r="Y359" s="9">
        <f t="shared" si="108"/>
        <v>-1255.2019999999993</v>
      </c>
      <c r="AA359" s="21">
        <f t="shared" si="109"/>
        <v>-0.1323812277980729</v>
      </c>
      <c r="AC359" s="9">
        <v>63893.10400000001</v>
      </c>
      <c r="AE359" s="9">
        <v>43432.396</v>
      </c>
      <c r="AG359" s="9">
        <f t="shared" si="110"/>
        <v>20460.708000000006</v>
      </c>
      <c r="AI359" s="21">
        <f t="shared" si="111"/>
        <v>0.47109323648642376</v>
      </c>
    </row>
    <row r="360" spans="1:35" ht="12.75" outlineLevel="1">
      <c r="A360" s="1" t="s">
        <v>771</v>
      </c>
      <c r="B360" s="16" t="s">
        <v>772</v>
      </c>
      <c r="C360" s="1" t="s">
        <v>1343</v>
      </c>
      <c r="E360" s="5">
        <v>0</v>
      </c>
      <c r="G360" s="5">
        <v>0</v>
      </c>
      <c r="I360" s="9">
        <f t="shared" si="104"/>
        <v>0</v>
      </c>
      <c r="K360" s="21">
        <f t="shared" si="105"/>
        <v>0</v>
      </c>
      <c r="M360" s="9">
        <v>0</v>
      </c>
      <c r="O360" s="9">
        <v>3572.5</v>
      </c>
      <c r="Q360" s="9">
        <f t="shared" si="106"/>
        <v>-3572.5</v>
      </c>
      <c r="S360" s="21" t="str">
        <f t="shared" si="107"/>
        <v>N.M.</v>
      </c>
      <c r="U360" s="9">
        <v>0</v>
      </c>
      <c r="W360" s="9">
        <v>3572.5</v>
      </c>
      <c r="Y360" s="9">
        <f t="shared" si="108"/>
        <v>-3572.5</v>
      </c>
      <c r="AA360" s="21" t="str">
        <f t="shared" si="109"/>
        <v>N.M.</v>
      </c>
      <c r="AC360" s="9">
        <v>0</v>
      </c>
      <c r="AE360" s="9">
        <v>3572.5</v>
      </c>
      <c r="AG360" s="9">
        <f t="shared" si="110"/>
        <v>-3572.5</v>
      </c>
      <c r="AI360" s="21" t="str">
        <f t="shared" si="111"/>
        <v>N.M.</v>
      </c>
    </row>
    <row r="361" spans="1:35" ht="12.75" outlineLevel="1">
      <c r="A361" s="1" t="s">
        <v>773</v>
      </c>
      <c r="B361" s="16" t="s">
        <v>774</v>
      </c>
      <c r="C361" s="1" t="s">
        <v>1344</v>
      </c>
      <c r="E361" s="5">
        <v>24349.11</v>
      </c>
      <c r="G361" s="5">
        <v>0</v>
      </c>
      <c r="I361" s="9">
        <f t="shared" si="104"/>
        <v>24349.11</v>
      </c>
      <c r="K361" s="21" t="str">
        <f t="shared" si="105"/>
        <v>N.M.</v>
      </c>
      <c r="M361" s="9">
        <v>25725.58</v>
      </c>
      <c r="O361" s="9">
        <v>0</v>
      </c>
      <c r="Q361" s="9">
        <f t="shared" si="106"/>
        <v>25725.58</v>
      </c>
      <c r="S361" s="21" t="str">
        <f t="shared" si="107"/>
        <v>N.M.</v>
      </c>
      <c r="U361" s="9">
        <v>25725.58</v>
      </c>
      <c r="W361" s="9">
        <v>0</v>
      </c>
      <c r="Y361" s="9">
        <f t="shared" si="108"/>
        <v>25725.58</v>
      </c>
      <c r="AA361" s="21" t="str">
        <f t="shared" si="109"/>
        <v>N.M.</v>
      </c>
      <c r="AC361" s="9">
        <v>25725.58</v>
      </c>
      <c r="AE361" s="9">
        <v>0</v>
      </c>
      <c r="AG361" s="9">
        <f t="shared" si="110"/>
        <v>25725.58</v>
      </c>
      <c r="AI361" s="21" t="str">
        <f t="shared" si="111"/>
        <v>N.M.</v>
      </c>
    </row>
    <row r="362" spans="1:35" ht="12.75" outlineLevel="1">
      <c r="A362" s="1" t="s">
        <v>775</v>
      </c>
      <c r="B362" s="16" t="s">
        <v>776</v>
      </c>
      <c r="C362" s="1" t="s">
        <v>1345</v>
      </c>
      <c r="E362" s="5">
        <v>89.06</v>
      </c>
      <c r="G362" s="5">
        <v>2.89</v>
      </c>
      <c r="I362" s="9">
        <f t="shared" si="104"/>
        <v>86.17</v>
      </c>
      <c r="K362" s="21" t="str">
        <f t="shared" si="105"/>
        <v>N.M.</v>
      </c>
      <c r="M362" s="9">
        <v>113.43</v>
      </c>
      <c r="O362" s="9">
        <v>27.72</v>
      </c>
      <c r="Q362" s="9">
        <f t="shared" si="106"/>
        <v>85.71000000000001</v>
      </c>
      <c r="S362" s="21">
        <f t="shared" si="107"/>
        <v>3.0919913419913425</v>
      </c>
      <c r="U362" s="9">
        <v>113.43</v>
      </c>
      <c r="W362" s="9">
        <v>27.72</v>
      </c>
      <c r="Y362" s="9">
        <f t="shared" si="108"/>
        <v>85.71000000000001</v>
      </c>
      <c r="AA362" s="21">
        <f t="shared" si="109"/>
        <v>3.0919913419913425</v>
      </c>
      <c r="AC362" s="9">
        <v>236.89000000000001</v>
      </c>
      <c r="AE362" s="9">
        <v>311.47</v>
      </c>
      <c r="AG362" s="9">
        <f t="shared" si="110"/>
        <v>-74.58000000000001</v>
      </c>
      <c r="AI362" s="21">
        <f t="shared" si="111"/>
        <v>-0.2394452114168299</v>
      </c>
    </row>
    <row r="363" spans="1:35" ht="12.75" outlineLevel="1">
      <c r="A363" s="1" t="s">
        <v>777</v>
      </c>
      <c r="B363" s="16" t="s">
        <v>778</v>
      </c>
      <c r="C363" s="1" t="s">
        <v>1346</v>
      </c>
      <c r="E363" s="5">
        <v>75296.72</v>
      </c>
      <c r="G363" s="5">
        <v>77876.461</v>
      </c>
      <c r="I363" s="9">
        <f t="shared" si="104"/>
        <v>-2579.7409999999945</v>
      </c>
      <c r="K363" s="21">
        <f t="shared" si="105"/>
        <v>-0.033126068735968815</v>
      </c>
      <c r="M363" s="9">
        <v>254062.12</v>
      </c>
      <c r="O363" s="9">
        <v>270747.524</v>
      </c>
      <c r="Q363" s="9">
        <f t="shared" si="106"/>
        <v>-16685.40399999998</v>
      </c>
      <c r="S363" s="21">
        <f t="shared" si="107"/>
        <v>-0.06162717115004893</v>
      </c>
      <c r="U363" s="9">
        <v>254062.12</v>
      </c>
      <c r="W363" s="9">
        <v>270747.524</v>
      </c>
      <c r="Y363" s="9">
        <f t="shared" si="108"/>
        <v>-16685.40399999998</v>
      </c>
      <c r="AA363" s="21">
        <f t="shared" si="109"/>
        <v>-0.06162717115004893</v>
      </c>
      <c r="AC363" s="9">
        <v>1029706.148</v>
      </c>
      <c r="AE363" s="9">
        <v>1237843.379</v>
      </c>
      <c r="AG363" s="9">
        <f t="shared" si="110"/>
        <v>-208137.2309999999</v>
      </c>
      <c r="AI363" s="21">
        <f t="shared" si="111"/>
        <v>-0.168145045270707</v>
      </c>
    </row>
    <row r="364" spans="1:35" ht="12.75" outlineLevel="1">
      <c r="A364" s="1" t="s">
        <v>779</v>
      </c>
      <c r="B364" s="16" t="s">
        <v>780</v>
      </c>
      <c r="C364" s="1" t="s">
        <v>1347</v>
      </c>
      <c r="E364" s="5">
        <v>-62.160000000000004</v>
      </c>
      <c r="G364" s="5">
        <v>0</v>
      </c>
      <c r="I364" s="9">
        <f t="shared" si="104"/>
        <v>-62.160000000000004</v>
      </c>
      <c r="K364" s="21" t="str">
        <f t="shared" si="105"/>
        <v>N.M.</v>
      </c>
      <c r="M364" s="9">
        <v>28.48</v>
      </c>
      <c r="O364" s="9">
        <v>0</v>
      </c>
      <c r="Q364" s="9">
        <f t="shared" si="106"/>
        <v>28.48</v>
      </c>
      <c r="S364" s="21" t="str">
        <f t="shared" si="107"/>
        <v>N.M.</v>
      </c>
      <c r="U364" s="9">
        <v>28.48</v>
      </c>
      <c r="W364" s="9">
        <v>0</v>
      </c>
      <c r="Y364" s="9">
        <f t="shared" si="108"/>
        <v>28.48</v>
      </c>
      <c r="AA364" s="21" t="str">
        <f t="shared" si="109"/>
        <v>N.M.</v>
      </c>
      <c r="AC364" s="9">
        <v>6660.5599999999995</v>
      </c>
      <c r="AE364" s="9">
        <v>17097.993000000002</v>
      </c>
      <c r="AG364" s="9">
        <f t="shared" si="110"/>
        <v>-10437.433000000003</v>
      </c>
      <c r="AI364" s="21">
        <f t="shared" si="111"/>
        <v>-0.6104478461302447</v>
      </c>
    </row>
    <row r="365" spans="1:68" s="90" customFormat="1" ht="12.75">
      <c r="A365" s="90" t="s">
        <v>34</v>
      </c>
      <c r="B365" s="91"/>
      <c r="C365" s="77" t="s">
        <v>1348</v>
      </c>
      <c r="D365" s="105"/>
      <c r="E365" s="105">
        <v>3266575.37</v>
      </c>
      <c r="F365" s="105"/>
      <c r="G365" s="105">
        <v>3636231.694</v>
      </c>
      <c r="H365" s="105"/>
      <c r="I365" s="9">
        <f aca="true" t="shared" si="112" ref="I365:I372">+E365-G365</f>
        <v>-369656.324</v>
      </c>
      <c r="J365" s="37" t="str">
        <f>IF((+E365-G365)=(I365),"  ",$AO$528)</f>
        <v>  </v>
      </c>
      <c r="K365" s="38">
        <f aca="true" t="shared" si="113" ref="K365:K372">IF(G365&lt;0,IF(I365=0,0,IF(OR(G365=0,E365=0),"N.M.",IF(ABS(I365/G365)&gt;=10,"N.M.",I365/(-G365)))),IF(I365=0,0,IF(OR(G365=0,E365=0),"N.M.",IF(ABS(I365/G365)&gt;=10,"N.M.",I365/G365))))</f>
        <v>-0.10165917771685316</v>
      </c>
      <c r="L365" s="39"/>
      <c r="M365" s="5">
        <v>21345228.381999996</v>
      </c>
      <c r="N365" s="9"/>
      <c r="O365" s="5">
        <v>9919815.941</v>
      </c>
      <c r="P365" s="9"/>
      <c r="Q365" s="9">
        <f aca="true" t="shared" si="114" ref="Q365:Q372">(+M365-O365)</f>
        <v>11425412.440999996</v>
      </c>
      <c r="R365" s="37" t="str">
        <f>IF((+M365-O365)=(Q365),"  ",$AO$528)</f>
        <v>  </v>
      </c>
      <c r="S365" s="38">
        <f aca="true" t="shared" si="115" ref="S365:S372">IF(O365&lt;0,IF(Q365=0,0,IF(OR(O365=0,M365=0),"N.M.",IF(ABS(Q365/O365)&gt;=10,"N.M.",Q365/(-O365)))),IF(Q365=0,0,IF(OR(O365=0,M365=0),"N.M.",IF(ABS(Q365/O365)&gt;=10,"N.M.",Q365/O365))))</f>
        <v>1.1517766568406933</v>
      </c>
      <c r="T365" s="39"/>
      <c r="U365" s="9">
        <v>21345228.381999996</v>
      </c>
      <c r="V365" s="9"/>
      <c r="W365" s="9">
        <v>9919815.941</v>
      </c>
      <c r="X365" s="9"/>
      <c r="Y365" s="9">
        <f aca="true" t="shared" si="116" ref="Y365:Y372">(+U365-W365)</f>
        <v>11425412.440999996</v>
      </c>
      <c r="Z365" s="37" t="str">
        <f>IF((+U365-W365)=(Y365),"  ",$AO$528)</f>
        <v>  </v>
      </c>
      <c r="AA365" s="38">
        <f aca="true" t="shared" si="117" ref="AA365:AA372">IF(W365&lt;0,IF(Y365=0,0,IF(OR(W365=0,U365=0),"N.M.",IF(ABS(Y365/W365)&gt;=10,"N.M.",Y365/(-W365)))),IF(Y365=0,0,IF(OR(W365=0,U365=0),"N.M.",IF(ABS(Y365/W365)&gt;=10,"N.M.",Y365/W365))))</f>
        <v>1.1517766568406933</v>
      </c>
      <c r="AB365" s="39"/>
      <c r="AC365" s="9">
        <v>59345861.950999975</v>
      </c>
      <c r="AD365" s="9"/>
      <c r="AE365" s="9">
        <v>38590023.95999999</v>
      </c>
      <c r="AF365" s="9"/>
      <c r="AG365" s="9">
        <f aca="true" t="shared" si="118" ref="AG365:AG372">(+AC365-AE365)</f>
        <v>20755837.99099998</v>
      </c>
      <c r="AH365" s="37" t="str">
        <f>IF((+AC365-AE365)=(AG365),"  ",$AO$528)</f>
        <v>  </v>
      </c>
      <c r="AI365" s="38">
        <f aca="true" t="shared" si="119" ref="AI365:AI372">IF(AE365&lt;0,IF(AG365=0,0,IF(OR(AE365=0,AC365=0),"N.M.",IF(ABS(AG365/AE365)&gt;=10,"N.M.",AG365/(-AE365)))),IF(AG365=0,0,IF(OR(AE365=0,AC365=0),"N.M.",IF(ABS(AG365/AE365)&gt;=10,"N.M.",AG365/AE365))))</f>
        <v>0.5378550169472345</v>
      </c>
      <c r="AJ365" s="105"/>
      <c r="AK365" s="105"/>
      <c r="AL365" s="105"/>
      <c r="AM365" s="105"/>
      <c r="AN365" s="105"/>
      <c r="AO365" s="105"/>
      <c r="AP365" s="106"/>
      <c r="AQ365" s="107"/>
      <c r="AR365" s="108"/>
      <c r="AS365" s="105"/>
      <c r="AT365" s="105"/>
      <c r="AU365" s="105"/>
      <c r="AV365" s="105"/>
      <c r="AW365" s="105"/>
      <c r="AX365" s="106"/>
      <c r="AY365" s="107"/>
      <c r="AZ365" s="108"/>
      <c r="BA365" s="105"/>
      <c r="BB365" s="105"/>
      <c r="BC365" s="105"/>
      <c r="BD365" s="106"/>
      <c r="BE365" s="107"/>
      <c r="BF365" s="108"/>
      <c r="BG365" s="105"/>
      <c r="BH365" s="109"/>
      <c r="BI365" s="105"/>
      <c r="BJ365" s="109"/>
      <c r="BK365" s="105"/>
      <c r="BL365" s="109"/>
      <c r="BM365" s="105"/>
      <c r="BN365" s="97"/>
      <c r="BO365" s="97"/>
      <c r="BP365" s="97"/>
    </row>
    <row r="366" spans="1:68" s="17" customFormat="1" ht="12.75">
      <c r="A366" s="17" t="s">
        <v>35</v>
      </c>
      <c r="B366" s="98"/>
      <c r="C366" s="17" t="s">
        <v>36</v>
      </c>
      <c r="D366" s="18"/>
      <c r="E366" s="18">
        <v>43346295.152000025</v>
      </c>
      <c r="F366" s="18"/>
      <c r="G366" s="18">
        <v>43984456.054</v>
      </c>
      <c r="H366" s="18"/>
      <c r="I366" s="18">
        <f t="shared" si="112"/>
        <v>-638160.9019999728</v>
      </c>
      <c r="J366" s="37" t="str">
        <f>IF((+E366-G366)=(I366),"  ",$AO$528)</f>
        <v>  </v>
      </c>
      <c r="K366" s="40">
        <f t="shared" si="113"/>
        <v>-0.014508782402958413</v>
      </c>
      <c r="L366" s="39"/>
      <c r="M366" s="8">
        <v>150173663.64699993</v>
      </c>
      <c r="N366" s="18"/>
      <c r="O366" s="8">
        <v>139752250.00500005</v>
      </c>
      <c r="P366" s="18"/>
      <c r="Q366" s="18">
        <f t="shared" si="114"/>
        <v>10421413.64199987</v>
      </c>
      <c r="R366" s="37" t="str">
        <f>IF((+M366-O366)=(Q366),"  ",$AO$528)</f>
        <v>  </v>
      </c>
      <c r="S366" s="40">
        <f t="shared" si="115"/>
        <v>0.07457063225548793</v>
      </c>
      <c r="T366" s="39"/>
      <c r="U366" s="18">
        <v>150173663.64699993</v>
      </c>
      <c r="V366" s="18"/>
      <c r="W366" s="18">
        <v>139752250.00500005</v>
      </c>
      <c r="X366" s="18"/>
      <c r="Y366" s="18">
        <f t="shared" si="116"/>
        <v>10421413.64199987</v>
      </c>
      <c r="Z366" s="37" t="str">
        <f>IF((+U366-W366)=(Y366),"  ",$AO$528)</f>
        <v>  </v>
      </c>
      <c r="AA366" s="40">
        <f t="shared" si="117"/>
        <v>0.07457063225548793</v>
      </c>
      <c r="AB366" s="39"/>
      <c r="AC366" s="18">
        <v>578669305.2899998</v>
      </c>
      <c r="AD366" s="18"/>
      <c r="AE366" s="18">
        <v>502505836.37299997</v>
      </c>
      <c r="AF366" s="18"/>
      <c r="AG366" s="18">
        <f t="shared" si="118"/>
        <v>76163468.91699988</v>
      </c>
      <c r="AH366" s="37" t="str">
        <f>IF((+AC366-AE366)=(AG366),"  ",$AO$528)</f>
        <v>  </v>
      </c>
      <c r="AI366" s="40">
        <f t="shared" si="119"/>
        <v>0.15156733196719582</v>
      </c>
      <c r="AJ366" s="18"/>
      <c r="AK366" s="18"/>
      <c r="AL366" s="18"/>
      <c r="AM366" s="18"/>
      <c r="AN366" s="18"/>
      <c r="AO366" s="18"/>
      <c r="AP366" s="85"/>
      <c r="AQ366" s="117"/>
      <c r="AR366" s="39"/>
      <c r="AS366" s="18"/>
      <c r="AT366" s="18"/>
      <c r="AU366" s="18"/>
      <c r="AV366" s="18"/>
      <c r="AW366" s="18"/>
      <c r="AX366" s="85"/>
      <c r="AY366" s="117"/>
      <c r="AZ366" s="39"/>
      <c r="BA366" s="18"/>
      <c r="BB366" s="18"/>
      <c r="BC366" s="18"/>
      <c r="BD366" s="85"/>
      <c r="BE366" s="117"/>
      <c r="BF366" s="39"/>
      <c r="BG366" s="18"/>
      <c r="BH366" s="104"/>
      <c r="BI366" s="18"/>
      <c r="BJ366" s="104"/>
      <c r="BK366" s="18"/>
      <c r="BL366" s="104"/>
      <c r="BM366" s="18"/>
      <c r="BN366" s="104"/>
      <c r="BO366" s="104"/>
      <c r="BP366" s="104"/>
    </row>
    <row r="367" spans="1:35" ht="12.75" outlineLevel="1">
      <c r="A367" s="1" t="s">
        <v>781</v>
      </c>
      <c r="B367" s="16" t="s">
        <v>782</v>
      </c>
      <c r="C367" s="1" t="s">
        <v>1349</v>
      </c>
      <c r="E367" s="5">
        <v>3958159.2199999997</v>
      </c>
      <c r="G367" s="5">
        <v>3150981.6</v>
      </c>
      <c r="I367" s="9">
        <f t="shared" si="112"/>
        <v>807177.6199999996</v>
      </c>
      <c r="K367" s="21">
        <f t="shared" si="113"/>
        <v>0.25616703696397325</v>
      </c>
      <c r="M367" s="9">
        <v>11660608.28</v>
      </c>
      <c r="O367" s="9">
        <v>9398246.76</v>
      </c>
      <c r="Q367" s="9">
        <f t="shared" si="114"/>
        <v>2262361.5199999996</v>
      </c>
      <c r="S367" s="21">
        <f t="shared" si="115"/>
        <v>0.2407216556207979</v>
      </c>
      <c r="U367" s="9">
        <v>11660608.28</v>
      </c>
      <c r="W367" s="9">
        <v>9398246.76</v>
      </c>
      <c r="Y367" s="9">
        <f t="shared" si="116"/>
        <v>2262361.5199999996</v>
      </c>
      <c r="AA367" s="21">
        <f t="shared" si="117"/>
        <v>0.2407216556207979</v>
      </c>
      <c r="AC367" s="9">
        <v>45817374.21</v>
      </c>
      <c r="AE367" s="9">
        <v>37279311.93</v>
      </c>
      <c r="AG367" s="9">
        <f t="shared" si="118"/>
        <v>8538062.280000001</v>
      </c>
      <c r="AI367" s="21">
        <f t="shared" si="119"/>
        <v>0.2290295029058494</v>
      </c>
    </row>
    <row r="368" spans="1:35" ht="12.75" outlineLevel="1">
      <c r="A368" s="1" t="s">
        <v>783</v>
      </c>
      <c r="B368" s="16" t="s">
        <v>784</v>
      </c>
      <c r="C368" s="1" t="s">
        <v>1350</v>
      </c>
      <c r="E368" s="5">
        <v>0</v>
      </c>
      <c r="G368" s="5">
        <v>450682.46</v>
      </c>
      <c r="I368" s="9">
        <f t="shared" si="112"/>
        <v>-450682.46</v>
      </c>
      <c r="K368" s="21" t="str">
        <f t="shared" si="113"/>
        <v>N.M.</v>
      </c>
      <c r="M368" s="9">
        <v>0</v>
      </c>
      <c r="O368" s="9">
        <v>1352040.5</v>
      </c>
      <c r="Q368" s="9">
        <f t="shared" si="114"/>
        <v>-1352040.5</v>
      </c>
      <c r="S368" s="21" t="str">
        <f t="shared" si="115"/>
        <v>N.M.</v>
      </c>
      <c r="U368" s="9">
        <v>0</v>
      </c>
      <c r="W368" s="9">
        <v>1352040.5</v>
      </c>
      <c r="Y368" s="9">
        <f t="shared" si="116"/>
        <v>-1352040.5</v>
      </c>
      <c r="AA368" s="21" t="str">
        <f t="shared" si="117"/>
        <v>N.M.</v>
      </c>
      <c r="AC368" s="9">
        <v>-1352040.5</v>
      </c>
      <c r="AE368" s="9">
        <v>5408168.34</v>
      </c>
      <c r="AG368" s="9">
        <f t="shared" si="118"/>
        <v>-6760208.84</v>
      </c>
      <c r="AI368" s="21">
        <f t="shared" si="119"/>
        <v>-1.2499997069248032</v>
      </c>
    </row>
    <row r="369" spans="1:35" ht="12.75" outlineLevel="1">
      <c r="A369" s="1" t="s">
        <v>785</v>
      </c>
      <c r="B369" s="16" t="s">
        <v>786</v>
      </c>
      <c r="C369" s="1" t="s">
        <v>1351</v>
      </c>
      <c r="E369" s="5">
        <v>357231.58</v>
      </c>
      <c r="G369" s="5">
        <v>336994.44</v>
      </c>
      <c r="I369" s="9">
        <f t="shared" si="112"/>
        <v>20237.140000000014</v>
      </c>
      <c r="K369" s="21">
        <f t="shared" si="113"/>
        <v>0.06005185130057343</v>
      </c>
      <c r="M369" s="9">
        <v>1058606.15</v>
      </c>
      <c r="O369" s="9">
        <v>991936.96</v>
      </c>
      <c r="Q369" s="9">
        <f t="shared" si="114"/>
        <v>66669.18999999994</v>
      </c>
      <c r="S369" s="21">
        <f t="shared" si="115"/>
        <v>0.0672111159160759</v>
      </c>
      <c r="U369" s="9">
        <v>1058606.15</v>
      </c>
      <c r="W369" s="9">
        <v>991936.96</v>
      </c>
      <c r="Y369" s="9">
        <f t="shared" si="116"/>
        <v>66669.18999999994</v>
      </c>
      <c r="AA369" s="21">
        <f t="shared" si="117"/>
        <v>0.0672111159160759</v>
      </c>
      <c r="AC369" s="9">
        <v>3930691</v>
      </c>
      <c r="AE369" s="9">
        <v>3806492.85</v>
      </c>
      <c r="AG369" s="9">
        <f t="shared" si="118"/>
        <v>124198.1499999999</v>
      </c>
      <c r="AI369" s="21">
        <f t="shared" si="119"/>
        <v>0.032627974068045316</v>
      </c>
    </row>
    <row r="370" spans="1:35" ht="12.75" outlineLevel="1">
      <c r="A370" s="1" t="s">
        <v>787</v>
      </c>
      <c r="B370" s="16" t="s">
        <v>788</v>
      </c>
      <c r="C370" s="1" t="s">
        <v>1352</v>
      </c>
      <c r="E370" s="5">
        <v>3218</v>
      </c>
      <c r="G370" s="5">
        <v>3218</v>
      </c>
      <c r="I370" s="9">
        <f t="shared" si="112"/>
        <v>0</v>
      </c>
      <c r="K370" s="21">
        <f t="shared" si="113"/>
        <v>0</v>
      </c>
      <c r="M370" s="9">
        <v>9654</v>
      </c>
      <c r="O370" s="9">
        <v>9654</v>
      </c>
      <c r="Q370" s="9">
        <f t="shared" si="114"/>
        <v>0</v>
      </c>
      <c r="S370" s="21">
        <f t="shared" si="115"/>
        <v>0</v>
      </c>
      <c r="U370" s="9">
        <v>9654</v>
      </c>
      <c r="W370" s="9">
        <v>9654</v>
      </c>
      <c r="Y370" s="9">
        <f t="shared" si="116"/>
        <v>0</v>
      </c>
      <c r="AA370" s="21">
        <f t="shared" si="117"/>
        <v>0</v>
      </c>
      <c r="AC370" s="9">
        <v>38616</v>
      </c>
      <c r="AE370" s="9">
        <v>38616</v>
      </c>
      <c r="AG370" s="9">
        <f t="shared" si="118"/>
        <v>0</v>
      </c>
      <c r="AI370" s="21">
        <f t="shared" si="119"/>
        <v>0</v>
      </c>
    </row>
    <row r="371" spans="1:35" ht="12.75" outlineLevel="1">
      <c r="A371" s="1" t="s">
        <v>789</v>
      </c>
      <c r="B371" s="16" t="s">
        <v>790</v>
      </c>
      <c r="C371" s="1" t="s">
        <v>1353</v>
      </c>
      <c r="E371" s="5">
        <v>25959.56</v>
      </c>
      <c r="G371" s="5">
        <v>68532.47</v>
      </c>
      <c r="I371" s="9">
        <f t="shared" si="112"/>
        <v>-42572.91</v>
      </c>
      <c r="K371" s="21">
        <f t="shared" si="113"/>
        <v>-0.621207874165341</v>
      </c>
      <c r="M371" s="9">
        <v>77878.68000000001</v>
      </c>
      <c r="O371" s="9">
        <v>205597.41</v>
      </c>
      <c r="Q371" s="9">
        <f t="shared" si="114"/>
        <v>-127718.73</v>
      </c>
      <c r="S371" s="21">
        <f t="shared" si="115"/>
        <v>-0.6212078741653408</v>
      </c>
      <c r="U371" s="9">
        <v>77878.68000000001</v>
      </c>
      <c r="W371" s="9">
        <v>205597.41</v>
      </c>
      <c r="Y371" s="9">
        <f t="shared" si="116"/>
        <v>-127718.73</v>
      </c>
      <c r="AA371" s="21">
        <f t="shared" si="117"/>
        <v>-0.6212078741653408</v>
      </c>
      <c r="AC371" s="9">
        <v>481806.34</v>
      </c>
      <c r="AE371" s="9">
        <v>822377.64</v>
      </c>
      <c r="AG371" s="9">
        <f t="shared" si="118"/>
        <v>-340571.3</v>
      </c>
      <c r="AI371" s="21">
        <f t="shared" si="119"/>
        <v>-0.4141300583026552</v>
      </c>
    </row>
    <row r="372" spans="1:68" s="90" customFormat="1" ht="12.75">
      <c r="A372" s="90" t="s">
        <v>37</v>
      </c>
      <c r="B372" s="91"/>
      <c r="C372" s="77" t="s">
        <v>1354</v>
      </c>
      <c r="D372" s="105"/>
      <c r="E372" s="105">
        <v>4344568.359999999</v>
      </c>
      <c r="F372" s="105"/>
      <c r="G372" s="105">
        <v>4010408.97</v>
      </c>
      <c r="H372" s="105"/>
      <c r="I372" s="9">
        <f t="shared" si="112"/>
        <v>334159.3899999992</v>
      </c>
      <c r="J372" s="37" t="str">
        <f>IF((+E372-G372)=(I372),"  ",$AO$528)</f>
        <v>  </v>
      </c>
      <c r="K372" s="38">
        <f t="shared" si="113"/>
        <v>0.0833230207940611</v>
      </c>
      <c r="L372" s="39"/>
      <c r="M372" s="5">
        <v>12806747.11</v>
      </c>
      <c r="N372" s="9"/>
      <c r="O372" s="5">
        <v>11957475.629999999</v>
      </c>
      <c r="P372" s="9"/>
      <c r="Q372" s="9">
        <f t="shared" si="114"/>
        <v>849271.4800000004</v>
      </c>
      <c r="R372" s="37" t="str">
        <f>IF((+M372-O372)=(Q372),"  ",$AO$528)</f>
        <v>  </v>
      </c>
      <c r="S372" s="38">
        <f t="shared" si="115"/>
        <v>0.0710243120102433</v>
      </c>
      <c r="T372" s="39"/>
      <c r="U372" s="9">
        <v>12806747.11</v>
      </c>
      <c r="V372" s="9"/>
      <c r="W372" s="9">
        <v>11957475.629999999</v>
      </c>
      <c r="X372" s="9"/>
      <c r="Y372" s="9">
        <f t="shared" si="116"/>
        <v>849271.4800000004</v>
      </c>
      <c r="Z372" s="37" t="str">
        <f>IF((+U372-W372)=(Y372),"  ",$AO$528)</f>
        <v>  </v>
      </c>
      <c r="AA372" s="38">
        <f t="shared" si="117"/>
        <v>0.0710243120102433</v>
      </c>
      <c r="AB372" s="39"/>
      <c r="AC372" s="9">
        <v>48916447.05</v>
      </c>
      <c r="AD372" s="9"/>
      <c r="AE372" s="9">
        <v>47354966.75999999</v>
      </c>
      <c r="AF372" s="9"/>
      <c r="AG372" s="9">
        <f t="shared" si="118"/>
        <v>1561480.2900000066</v>
      </c>
      <c r="AH372" s="37" t="str">
        <f>IF((+AC372-AE372)=(AG372),"  ",$AO$528)</f>
        <v>  </v>
      </c>
      <c r="AI372" s="38">
        <f t="shared" si="119"/>
        <v>0.03297394965798951</v>
      </c>
      <c r="AJ372" s="105"/>
      <c r="AK372" s="105"/>
      <c r="AL372" s="105"/>
      <c r="AM372" s="105"/>
      <c r="AN372" s="105"/>
      <c r="AO372" s="105"/>
      <c r="AP372" s="106"/>
      <c r="AQ372" s="107"/>
      <c r="AR372" s="108"/>
      <c r="AS372" s="105"/>
      <c r="AT372" s="105"/>
      <c r="AU372" s="105"/>
      <c r="AV372" s="105"/>
      <c r="AW372" s="105"/>
      <c r="AX372" s="106"/>
      <c r="AY372" s="107"/>
      <c r="AZ372" s="108"/>
      <c r="BA372" s="105"/>
      <c r="BB372" s="105"/>
      <c r="BC372" s="105"/>
      <c r="BD372" s="106"/>
      <c r="BE372" s="107"/>
      <c r="BF372" s="108"/>
      <c r="BG372" s="105"/>
      <c r="BH372" s="109"/>
      <c r="BI372" s="105"/>
      <c r="BJ372" s="109"/>
      <c r="BK372" s="105"/>
      <c r="BL372" s="109"/>
      <c r="BM372" s="105"/>
      <c r="BN372" s="97"/>
      <c r="BO372" s="97"/>
      <c r="BP372" s="97"/>
    </row>
    <row r="373" spans="1:35" ht="12.75" outlineLevel="1">
      <c r="A373" s="1" t="s">
        <v>791</v>
      </c>
      <c r="B373" s="16" t="s">
        <v>792</v>
      </c>
      <c r="C373" s="1" t="s">
        <v>1355</v>
      </c>
      <c r="E373" s="5">
        <v>176157.339</v>
      </c>
      <c r="G373" s="5">
        <v>204830.696</v>
      </c>
      <c r="I373" s="9">
        <f aca="true" t="shared" si="120" ref="I373:I411">+E373-G373</f>
        <v>-28673.35699999999</v>
      </c>
      <c r="K373" s="21">
        <f aca="true" t="shared" si="121" ref="K373:K411">IF(G373&lt;0,IF(I373=0,0,IF(OR(G373=0,E373=0),"N.M.",IF(ABS(I373/G373)&gt;=10,"N.M.",I373/(-G373)))),IF(I373=0,0,IF(OR(G373=0,E373=0),"N.M.",IF(ABS(I373/G373)&gt;=10,"N.M.",I373/G373))))</f>
        <v>-0.13998564453445</v>
      </c>
      <c r="M373" s="9">
        <v>713795.729</v>
      </c>
      <c r="O373" s="9">
        <v>713654.61</v>
      </c>
      <c r="Q373" s="9">
        <f aca="true" t="shared" si="122" ref="Q373:Q411">(+M373-O373)</f>
        <v>141.11900000006426</v>
      </c>
      <c r="S373" s="21">
        <f aca="true" t="shared" si="123" ref="S373:S411">IF(O373&lt;0,IF(Q373=0,0,IF(OR(O373=0,M373=0),"N.M.",IF(ABS(Q373/O373)&gt;=10,"N.M.",Q373/(-O373)))),IF(Q373=0,0,IF(OR(O373=0,M373=0),"N.M.",IF(ABS(Q373/O373)&gt;=10,"N.M.",Q373/O373))))</f>
        <v>0.00019774131354670892</v>
      </c>
      <c r="U373" s="9">
        <v>713795.729</v>
      </c>
      <c r="W373" s="9">
        <v>713654.61</v>
      </c>
      <c r="Y373" s="9">
        <f aca="true" t="shared" si="124" ref="Y373:Y411">(+U373-W373)</f>
        <v>141.11900000006426</v>
      </c>
      <c r="AA373" s="21">
        <f aca="true" t="shared" si="125" ref="AA373:AA411">IF(W373&lt;0,IF(Y373=0,0,IF(OR(W373=0,U373=0),"N.M.",IF(ABS(Y373/W373)&gt;=10,"N.M.",Y373/(-W373)))),IF(Y373=0,0,IF(OR(W373=0,U373=0),"N.M.",IF(ABS(Y373/W373)&gt;=10,"N.M.",Y373/W373))))</f>
        <v>0.00019774131354670892</v>
      </c>
      <c r="AC373" s="9">
        <v>3040301.9570000004</v>
      </c>
      <c r="AE373" s="9">
        <v>2862627.048</v>
      </c>
      <c r="AG373" s="9">
        <f aca="true" t="shared" si="126" ref="AG373:AG411">(+AC373-AE373)</f>
        <v>177674.90900000045</v>
      </c>
      <c r="AI373" s="21">
        <f aca="true" t="shared" si="127" ref="AI373:AI411">IF(AE373&lt;0,IF(AG373=0,0,IF(OR(AE373=0,AC373=0),"N.M.",IF(ABS(AG373/AE373)&gt;=10,"N.M.",AG373/(-AE373)))),IF(AG373=0,0,IF(OR(AE373=0,AC373=0),"N.M.",IF(ABS(AG373/AE373)&gt;=10,"N.M.",AG373/AE373))))</f>
        <v>0.062067082445872446</v>
      </c>
    </row>
    <row r="374" spans="1:35" ht="12.75" outlineLevel="1">
      <c r="A374" s="1" t="s">
        <v>793</v>
      </c>
      <c r="B374" s="16" t="s">
        <v>794</v>
      </c>
      <c r="C374" s="1" t="s">
        <v>1356</v>
      </c>
      <c r="E374" s="5">
        <v>52.6</v>
      </c>
      <c r="G374" s="5">
        <v>315.46</v>
      </c>
      <c r="I374" s="9">
        <f t="shared" si="120"/>
        <v>-262.85999999999996</v>
      </c>
      <c r="K374" s="21">
        <f t="shared" si="121"/>
        <v>-0.8332593672731883</v>
      </c>
      <c r="M374" s="9">
        <v>12015.62</v>
      </c>
      <c r="O374" s="9">
        <v>14481.02</v>
      </c>
      <c r="Q374" s="9">
        <f t="shared" si="122"/>
        <v>-2465.3999999999996</v>
      </c>
      <c r="S374" s="21">
        <f t="shared" si="123"/>
        <v>-0.17025043815974286</v>
      </c>
      <c r="U374" s="9">
        <v>12015.62</v>
      </c>
      <c r="W374" s="9">
        <v>14481.02</v>
      </c>
      <c r="Y374" s="9">
        <f t="shared" si="124"/>
        <v>-2465.3999999999996</v>
      </c>
      <c r="AA374" s="21">
        <f t="shared" si="125"/>
        <v>-0.17025043815974286</v>
      </c>
      <c r="AC374" s="9">
        <v>28963.840000000004</v>
      </c>
      <c r="AE374" s="9">
        <v>28289.015</v>
      </c>
      <c r="AG374" s="9">
        <f t="shared" si="126"/>
        <v>674.8250000000044</v>
      </c>
      <c r="AI374" s="21">
        <f t="shared" si="127"/>
        <v>0.02385466584821014</v>
      </c>
    </row>
    <row r="375" spans="1:35" ht="12.75" outlineLevel="1">
      <c r="A375" s="1" t="s">
        <v>795</v>
      </c>
      <c r="B375" s="16" t="s">
        <v>796</v>
      </c>
      <c r="C375" s="1" t="s">
        <v>1357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0</v>
      </c>
      <c r="Q375" s="9">
        <f t="shared" si="122"/>
        <v>0</v>
      </c>
      <c r="S375" s="21">
        <f t="shared" si="123"/>
        <v>0</v>
      </c>
      <c r="U375" s="9">
        <v>0</v>
      </c>
      <c r="W375" s="9">
        <v>0</v>
      </c>
      <c r="Y375" s="9">
        <f t="shared" si="124"/>
        <v>0</v>
      </c>
      <c r="AA375" s="21">
        <f t="shared" si="125"/>
        <v>0</v>
      </c>
      <c r="AC375" s="9">
        <v>31.220000000000002</v>
      </c>
      <c r="AE375" s="9">
        <v>607.79</v>
      </c>
      <c r="AG375" s="9">
        <f t="shared" si="126"/>
        <v>-576.5699999999999</v>
      </c>
      <c r="AI375" s="21">
        <f t="shared" si="127"/>
        <v>-0.9486335740963161</v>
      </c>
    </row>
    <row r="376" spans="1:35" ht="12.75" outlineLevel="1">
      <c r="A376" s="1" t="s">
        <v>797</v>
      </c>
      <c r="B376" s="16" t="s">
        <v>798</v>
      </c>
      <c r="C376" s="1" t="s">
        <v>1357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896.95</v>
      </c>
      <c r="Q376" s="9">
        <f t="shared" si="122"/>
        <v>-896.95</v>
      </c>
      <c r="S376" s="21" t="str">
        <f t="shared" si="123"/>
        <v>N.M.</v>
      </c>
      <c r="U376" s="9">
        <v>0</v>
      </c>
      <c r="W376" s="9">
        <v>896.95</v>
      </c>
      <c r="Y376" s="9">
        <f t="shared" si="124"/>
        <v>-896.95</v>
      </c>
      <c r="AA376" s="21" t="str">
        <f t="shared" si="125"/>
        <v>N.M.</v>
      </c>
      <c r="AC376" s="9">
        <v>128738.84</v>
      </c>
      <c r="AE376" s="9">
        <v>71990.68</v>
      </c>
      <c r="AG376" s="9">
        <f t="shared" si="126"/>
        <v>56748.16</v>
      </c>
      <c r="AI376" s="21">
        <f t="shared" si="127"/>
        <v>0.7882709261810003</v>
      </c>
    </row>
    <row r="377" spans="1:35" ht="12.75" outlineLevel="1">
      <c r="A377" s="1" t="s">
        <v>799</v>
      </c>
      <c r="B377" s="16" t="s">
        <v>800</v>
      </c>
      <c r="C377" s="1" t="s">
        <v>1357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-1500000</v>
      </c>
      <c r="Q377" s="9">
        <f t="shared" si="122"/>
        <v>1500000</v>
      </c>
      <c r="S377" s="21" t="str">
        <f t="shared" si="123"/>
        <v>N.M.</v>
      </c>
      <c r="U377" s="9">
        <v>0</v>
      </c>
      <c r="W377" s="9">
        <v>-1500000</v>
      </c>
      <c r="Y377" s="9">
        <f t="shared" si="124"/>
        <v>1500000</v>
      </c>
      <c r="AA377" s="21" t="str">
        <f t="shared" si="125"/>
        <v>N.M.</v>
      </c>
      <c r="AC377" s="9">
        <v>-69058.68000000001</v>
      </c>
      <c r="AE377" s="9">
        <v>5196788.48</v>
      </c>
      <c r="AG377" s="9">
        <f t="shared" si="126"/>
        <v>-5265847.16</v>
      </c>
      <c r="AI377" s="21">
        <f t="shared" si="127"/>
        <v>-1.0132887224996312</v>
      </c>
    </row>
    <row r="378" spans="1:35" ht="12.75" outlineLevel="1">
      <c r="A378" s="1" t="s">
        <v>801</v>
      </c>
      <c r="B378" s="16" t="s">
        <v>802</v>
      </c>
      <c r="C378" s="1" t="s">
        <v>1357</v>
      </c>
      <c r="E378" s="5">
        <v>9.58</v>
      </c>
      <c r="G378" s="5">
        <v>660166</v>
      </c>
      <c r="I378" s="9">
        <f t="shared" si="120"/>
        <v>-660156.42</v>
      </c>
      <c r="K378" s="21">
        <f t="shared" si="121"/>
        <v>-0.9999854884983475</v>
      </c>
      <c r="M378" s="9">
        <v>9.58</v>
      </c>
      <c r="O378" s="9">
        <v>1980498</v>
      </c>
      <c r="Q378" s="9">
        <f t="shared" si="122"/>
        <v>-1980488.42</v>
      </c>
      <c r="S378" s="21">
        <f t="shared" si="123"/>
        <v>-0.9999951628327824</v>
      </c>
      <c r="U378" s="9">
        <v>9.58</v>
      </c>
      <c r="W378" s="9">
        <v>1980498</v>
      </c>
      <c r="Y378" s="9">
        <f t="shared" si="124"/>
        <v>-1980488.42</v>
      </c>
      <c r="AA378" s="21">
        <f t="shared" si="125"/>
        <v>-0.9999951628327824</v>
      </c>
      <c r="AC378" s="9">
        <v>5942536.76</v>
      </c>
      <c r="AE378" s="9">
        <v>1980697.91</v>
      </c>
      <c r="AG378" s="9">
        <f t="shared" si="126"/>
        <v>3961838.8499999996</v>
      </c>
      <c r="AI378" s="21">
        <f t="shared" si="127"/>
        <v>2.0002236736847974</v>
      </c>
    </row>
    <row r="379" spans="1:35" ht="12.75" outlineLevel="1">
      <c r="A379" s="1" t="s">
        <v>803</v>
      </c>
      <c r="B379" s="16" t="s">
        <v>804</v>
      </c>
      <c r="C379" s="1" t="s">
        <v>1357</v>
      </c>
      <c r="E379" s="5">
        <v>720668</v>
      </c>
      <c r="G379" s="5">
        <v>0</v>
      </c>
      <c r="I379" s="9">
        <f t="shared" si="120"/>
        <v>720668</v>
      </c>
      <c r="K379" s="21" t="str">
        <f t="shared" si="121"/>
        <v>N.M.</v>
      </c>
      <c r="M379" s="9">
        <v>2162004</v>
      </c>
      <c r="O379" s="9">
        <v>0</v>
      </c>
      <c r="Q379" s="9">
        <f t="shared" si="122"/>
        <v>2162004</v>
      </c>
      <c r="S379" s="21" t="str">
        <f t="shared" si="123"/>
        <v>N.M.</v>
      </c>
      <c r="U379" s="9">
        <v>2162004</v>
      </c>
      <c r="W379" s="9">
        <v>0</v>
      </c>
      <c r="Y379" s="9">
        <f t="shared" si="124"/>
        <v>2162004</v>
      </c>
      <c r="AA379" s="21" t="str">
        <f t="shared" si="125"/>
        <v>N.M.</v>
      </c>
      <c r="AC379" s="9">
        <v>2162204.82</v>
      </c>
      <c r="AE379" s="9">
        <v>0</v>
      </c>
      <c r="AG379" s="9">
        <f t="shared" si="126"/>
        <v>2162204.82</v>
      </c>
      <c r="AI379" s="21" t="str">
        <f t="shared" si="127"/>
        <v>N.M.</v>
      </c>
    </row>
    <row r="380" spans="1:35" ht="12.75" outlineLevel="1">
      <c r="A380" s="1" t="s">
        <v>805</v>
      </c>
      <c r="B380" s="16" t="s">
        <v>806</v>
      </c>
      <c r="C380" s="1" t="s">
        <v>1358</v>
      </c>
      <c r="E380" s="5">
        <v>0</v>
      </c>
      <c r="G380" s="5">
        <v>0</v>
      </c>
      <c r="I380" s="9">
        <f t="shared" si="120"/>
        <v>0</v>
      </c>
      <c r="K380" s="21">
        <f t="shared" si="121"/>
        <v>0</v>
      </c>
      <c r="M380" s="9">
        <v>0</v>
      </c>
      <c r="O380" s="9">
        <v>-25603</v>
      </c>
      <c r="Q380" s="9">
        <f t="shared" si="122"/>
        <v>25603</v>
      </c>
      <c r="S380" s="21" t="str">
        <f t="shared" si="123"/>
        <v>N.M.</v>
      </c>
      <c r="U380" s="9">
        <v>0</v>
      </c>
      <c r="W380" s="9">
        <v>-25603</v>
      </c>
      <c r="Y380" s="9">
        <f t="shared" si="124"/>
        <v>25603</v>
      </c>
      <c r="AA380" s="21" t="str">
        <f t="shared" si="125"/>
        <v>N.M.</v>
      </c>
      <c r="AC380" s="9">
        <v>0</v>
      </c>
      <c r="AE380" s="9">
        <v>52628</v>
      </c>
      <c r="AG380" s="9">
        <f t="shared" si="126"/>
        <v>-52628</v>
      </c>
      <c r="AI380" s="21" t="str">
        <f t="shared" si="127"/>
        <v>N.M.</v>
      </c>
    </row>
    <row r="381" spans="1:35" ht="12.75" outlineLevel="1">
      <c r="A381" s="1" t="s">
        <v>807</v>
      </c>
      <c r="B381" s="16" t="s">
        <v>808</v>
      </c>
      <c r="C381" s="1" t="s">
        <v>1358</v>
      </c>
      <c r="E381" s="5">
        <v>0</v>
      </c>
      <c r="G381" s="5">
        <v>10000</v>
      </c>
      <c r="I381" s="9">
        <f t="shared" si="120"/>
        <v>-10000</v>
      </c>
      <c r="K381" s="21" t="str">
        <f t="shared" si="121"/>
        <v>N.M.</v>
      </c>
      <c r="M381" s="9">
        <v>-16746</v>
      </c>
      <c r="O381" s="9">
        <v>30000</v>
      </c>
      <c r="Q381" s="9">
        <f t="shared" si="122"/>
        <v>-46746</v>
      </c>
      <c r="S381" s="21">
        <f t="shared" si="123"/>
        <v>-1.5582</v>
      </c>
      <c r="U381" s="9">
        <v>-16746</v>
      </c>
      <c r="W381" s="9">
        <v>30000</v>
      </c>
      <c r="Y381" s="9">
        <f t="shared" si="124"/>
        <v>-46746</v>
      </c>
      <c r="AA381" s="21">
        <f t="shared" si="125"/>
        <v>-1.5582</v>
      </c>
      <c r="AC381" s="9">
        <v>130832</v>
      </c>
      <c r="AE381" s="9">
        <v>30000</v>
      </c>
      <c r="AG381" s="9">
        <f t="shared" si="126"/>
        <v>100832</v>
      </c>
      <c r="AI381" s="21">
        <f t="shared" si="127"/>
        <v>3.361066666666667</v>
      </c>
    </row>
    <row r="382" spans="1:35" ht="12.75" outlineLevel="1">
      <c r="A382" s="1" t="s">
        <v>809</v>
      </c>
      <c r="B382" s="16" t="s">
        <v>810</v>
      </c>
      <c r="C382" s="1" t="s">
        <v>1358</v>
      </c>
      <c r="E382" s="5">
        <v>13917</v>
      </c>
      <c r="G382" s="5">
        <v>0</v>
      </c>
      <c r="I382" s="9">
        <f t="shared" si="120"/>
        <v>13917</v>
      </c>
      <c r="K382" s="21" t="str">
        <f t="shared" si="121"/>
        <v>N.M.</v>
      </c>
      <c r="M382" s="9">
        <v>41751</v>
      </c>
      <c r="O382" s="9">
        <v>0</v>
      </c>
      <c r="Q382" s="9">
        <f t="shared" si="122"/>
        <v>41751</v>
      </c>
      <c r="S382" s="21" t="str">
        <f t="shared" si="123"/>
        <v>N.M.</v>
      </c>
      <c r="U382" s="9">
        <v>41751</v>
      </c>
      <c r="W382" s="9">
        <v>0</v>
      </c>
      <c r="Y382" s="9">
        <f t="shared" si="124"/>
        <v>41751</v>
      </c>
      <c r="AA382" s="21" t="str">
        <f t="shared" si="125"/>
        <v>N.M.</v>
      </c>
      <c r="AC382" s="9">
        <v>41751</v>
      </c>
      <c r="AE382" s="9">
        <v>0</v>
      </c>
      <c r="AG382" s="9">
        <f t="shared" si="126"/>
        <v>41751</v>
      </c>
      <c r="AI382" s="21" t="str">
        <f t="shared" si="127"/>
        <v>N.M.</v>
      </c>
    </row>
    <row r="383" spans="1:35" ht="12.75" outlineLevel="1">
      <c r="A383" s="1" t="s">
        <v>811</v>
      </c>
      <c r="B383" s="16" t="s">
        <v>812</v>
      </c>
      <c r="C383" s="1" t="s">
        <v>1359</v>
      </c>
      <c r="E383" s="5">
        <v>25978.81</v>
      </c>
      <c r="G383" s="5">
        <v>2620.61</v>
      </c>
      <c r="I383" s="9">
        <f t="shared" si="120"/>
        <v>23358.2</v>
      </c>
      <c r="K383" s="21">
        <f t="shared" si="121"/>
        <v>8.913268284864975</v>
      </c>
      <c r="M383" s="9">
        <v>35885.32</v>
      </c>
      <c r="O383" s="9">
        <v>15911.03</v>
      </c>
      <c r="Q383" s="9">
        <f t="shared" si="122"/>
        <v>19974.29</v>
      </c>
      <c r="S383" s="21">
        <f t="shared" si="123"/>
        <v>1.25537378786917</v>
      </c>
      <c r="U383" s="9">
        <v>35885.32</v>
      </c>
      <c r="W383" s="9">
        <v>15911.03</v>
      </c>
      <c r="Y383" s="9">
        <f t="shared" si="124"/>
        <v>19974.29</v>
      </c>
      <c r="AA383" s="21">
        <f t="shared" si="125"/>
        <v>1.25537378786917</v>
      </c>
      <c r="AC383" s="9">
        <v>49205.99</v>
      </c>
      <c r="AE383" s="9">
        <v>26872.375</v>
      </c>
      <c r="AG383" s="9">
        <f t="shared" si="126"/>
        <v>22333.614999999998</v>
      </c>
      <c r="AI383" s="21">
        <f t="shared" si="127"/>
        <v>0.8310994097097856</v>
      </c>
    </row>
    <row r="384" spans="1:35" ht="12.75" outlineLevel="1">
      <c r="A384" s="1" t="s">
        <v>813</v>
      </c>
      <c r="B384" s="16" t="s">
        <v>814</v>
      </c>
      <c r="C384" s="1" t="s">
        <v>1360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0</v>
      </c>
      <c r="W384" s="9">
        <v>0</v>
      </c>
      <c r="Y384" s="9">
        <f t="shared" si="124"/>
        <v>0</v>
      </c>
      <c r="AA384" s="21">
        <f t="shared" si="125"/>
        <v>0</v>
      </c>
      <c r="AC384" s="9">
        <v>0</v>
      </c>
      <c r="AE384" s="9">
        <v>32455</v>
      </c>
      <c r="AG384" s="9">
        <f t="shared" si="126"/>
        <v>-32455</v>
      </c>
      <c r="AI384" s="21" t="str">
        <f t="shared" si="127"/>
        <v>N.M.</v>
      </c>
    </row>
    <row r="385" spans="1:35" ht="12.75" outlineLevel="1">
      <c r="A385" s="1" t="s">
        <v>815</v>
      </c>
      <c r="B385" s="16" t="s">
        <v>816</v>
      </c>
      <c r="C385" s="1" t="s">
        <v>1360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0</v>
      </c>
      <c r="Q385" s="9">
        <f t="shared" si="122"/>
        <v>0</v>
      </c>
      <c r="S385" s="21">
        <f t="shared" si="123"/>
        <v>0</v>
      </c>
      <c r="U385" s="9">
        <v>0</v>
      </c>
      <c r="W385" s="9">
        <v>0</v>
      </c>
      <c r="Y385" s="9">
        <f t="shared" si="124"/>
        <v>0</v>
      </c>
      <c r="AA385" s="21">
        <f t="shared" si="125"/>
        <v>0</v>
      </c>
      <c r="AC385" s="9">
        <v>-57439</v>
      </c>
      <c r="AE385" s="9">
        <v>133380</v>
      </c>
      <c r="AG385" s="9">
        <f t="shared" si="126"/>
        <v>-190819</v>
      </c>
      <c r="AI385" s="21">
        <f t="shared" si="127"/>
        <v>-1.4306417753786176</v>
      </c>
    </row>
    <row r="386" spans="1:35" ht="12.75" outlineLevel="1">
      <c r="A386" s="1" t="s">
        <v>817</v>
      </c>
      <c r="B386" s="16" t="s">
        <v>818</v>
      </c>
      <c r="C386" s="1" t="s">
        <v>1360</v>
      </c>
      <c r="E386" s="5">
        <v>0</v>
      </c>
      <c r="G386" s="5">
        <v>13100</v>
      </c>
      <c r="I386" s="9">
        <f t="shared" si="120"/>
        <v>-13100</v>
      </c>
      <c r="K386" s="21" t="str">
        <f t="shared" si="121"/>
        <v>N.M.</v>
      </c>
      <c r="M386" s="9">
        <v>0</v>
      </c>
      <c r="O386" s="9">
        <v>39300</v>
      </c>
      <c r="Q386" s="9">
        <f t="shared" si="122"/>
        <v>-39300</v>
      </c>
      <c r="S386" s="21" t="str">
        <f t="shared" si="123"/>
        <v>N.M.</v>
      </c>
      <c r="U386" s="9">
        <v>0</v>
      </c>
      <c r="W386" s="9">
        <v>39300</v>
      </c>
      <c r="Y386" s="9">
        <f t="shared" si="124"/>
        <v>-39300</v>
      </c>
      <c r="AA386" s="21" t="str">
        <f t="shared" si="125"/>
        <v>N.M.</v>
      </c>
      <c r="AC386" s="9">
        <v>52075</v>
      </c>
      <c r="AE386" s="9">
        <v>39300</v>
      </c>
      <c r="AG386" s="9">
        <f t="shared" si="126"/>
        <v>12775</v>
      </c>
      <c r="AI386" s="21">
        <f t="shared" si="127"/>
        <v>0.32506361323155214</v>
      </c>
    </row>
    <row r="387" spans="1:35" ht="12.75" outlineLevel="1">
      <c r="A387" s="1" t="s">
        <v>819</v>
      </c>
      <c r="B387" s="16" t="s">
        <v>820</v>
      </c>
      <c r="C387" s="1" t="s">
        <v>1360</v>
      </c>
      <c r="E387" s="5">
        <v>0</v>
      </c>
      <c r="G387" s="5">
        <v>0</v>
      </c>
      <c r="I387" s="9">
        <f t="shared" si="120"/>
        <v>0</v>
      </c>
      <c r="K387" s="21">
        <f t="shared" si="121"/>
        <v>0</v>
      </c>
      <c r="M387" s="9">
        <v>35600</v>
      </c>
      <c r="O387" s="9">
        <v>0</v>
      </c>
      <c r="Q387" s="9">
        <f t="shared" si="122"/>
        <v>35600</v>
      </c>
      <c r="S387" s="21" t="str">
        <f t="shared" si="123"/>
        <v>N.M.</v>
      </c>
      <c r="U387" s="9">
        <v>35600</v>
      </c>
      <c r="W387" s="9">
        <v>0</v>
      </c>
      <c r="Y387" s="9">
        <f t="shared" si="124"/>
        <v>35600</v>
      </c>
      <c r="AA387" s="21" t="str">
        <f t="shared" si="125"/>
        <v>N.M.</v>
      </c>
      <c r="AC387" s="9">
        <v>35600</v>
      </c>
      <c r="AE387" s="9">
        <v>0</v>
      </c>
      <c r="AG387" s="9">
        <f t="shared" si="126"/>
        <v>35600</v>
      </c>
      <c r="AI387" s="21" t="str">
        <f t="shared" si="127"/>
        <v>N.M.</v>
      </c>
    </row>
    <row r="388" spans="1:35" ht="12.75" outlineLevel="1">
      <c r="A388" s="1" t="s">
        <v>821</v>
      </c>
      <c r="B388" s="16" t="s">
        <v>822</v>
      </c>
      <c r="C388" s="1" t="s">
        <v>1361</v>
      </c>
      <c r="E388" s="5">
        <v>0</v>
      </c>
      <c r="G388" s="5">
        <v>0</v>
      </c>
      <c r="I388" s="9">
        <f t="shared" si="120"/>
        <v>0</v>
      </c>
      <c r="K388" s="21">
        <f t="shared" si="121"/>
        <v>0</v>
      </c>
      <c r="M388" s="9">
        <v>0</v>
      </c>
      <c r="O388" s="9">
        <v>0</v>
      </c>
      <c r="Q388" s="9">
        <f t="shared" si="122"/>
        <v>0</v>
      </c>
      <c r="S388" s="21">
        <f t="shared" si="123"/>
        <v>0</v>
      </c>
      <c r="U388" s="9">
        <v>0</v>
      </c>
      <c r="W388" s="9">
        <v>0</v>
      </c>
      <c r="Y388" s="9">
        <f t="shared" si="124"/>
        <v>0</v>
      </c>
      <c r="AA388" s="21">
        <f t="shared" si="125"/>
        <v>0</v>
      </c>
      <c r="AC388" s="9">
        <v>7500.68</v>
      </c>
      <c r="AE388" s="9">
        <v>6635.88</v>
      </c>
      <c r="AG388" s="9">
        <f t="shared" si="126"/>
        <v>864.8000000000002</v>
      </c>
      <c r="AI388" s="21">
        <f t="shared" si="127"/>
        <v>0.13032182619336097</v>
      </c>
    </row>
    <row r="389" spans="1:35" ht="12.75" outlineLevel="1">
      <c r="A389" s="1" t="s">
        <v>823</v>
      </c>
      <c r="B389" s="16" t="s">
        <v>824</v>
      </c>
      <c r="C389" s="1" t="s">
        <v>1361</v>
      </c>
      <c r="E389" s="5">
        <v>0</v>
      </c>
      <c r="G389" s="5">
        <v>0</v>
      </c>
      <c r="I389" s="9">
        <f t="shared" si="120"/>
        <v>0</v>
      </c>
      <c r="K389" s="21">
        <f t="shared" si="121"/>
        <v>0</v>
      </c>
      <c r="M389" s="9">
        <v>0</v>
      </c>
      <c r="O389" s="9">
        <v>0</v>
      </c>
      <c r="Q389" s="9">
        <f t="shared" si="122"/>
        <v>0</v>
      </c>
      <c r="S389" s="21">
        <f t="shared" si="123"/>
        <v>0</v>
      </c>
      <c r="U389" s="9">
        <v>0</v>
      </c>
      <c r="W389" s="9">
        <v>0</v>
      </c>
      <c r="Y389" s="9">
        <f t="shared" si="124"/>
        <v>0</v>
      </c>
      <c r="AA389" s="21">
        <f t="shared" si="125"/>
        <v>0</v>
      </c>
      <c r="AC389" s="9">
        <v>2029.04</v>
      </c>
      <c r="AE389" s="9">
        <v>0</v>
      </c>
      <c r="AG389" s="9">
        <f t="shared" si="126"/>
        <v>2029.04</v>
      </c>
      <c r="AI389" s="21" t="str">
        <f t="shared" si="127"/>
        <v>N.M.</v>
      </c>
    </row>
    <row r="390" spans="1:35" ht="12.75" outlineLevel="1">
      <c r="A390" s="1" t="s">
        <v>825</v>
      </c>
      <c r="B390" s="16" t="s">
        <v>826</v>
      </c>
      <c r="C390" s="1" t="s">
        <v>1362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0</v>
      </c>
      <c r="AE390" s="9">
        <v>545</v>
      </c>
      <c r="AG390" s="9">
        <f t="shared" si="126"/>
        <v>-545</v>
      </c>
      <c r="AI390" s="21" t="str">
        <f t="shared" si="127"/>
        <v>N.M.</v>
      </c>
    </row>
    <row r="391" spans="1:35" ht="12.75" outlineLevel="1">
      <c r="A391" s="1" t="s">
        <v>827</v>
      </c>
      <c r="B391" s="16" t="s">
        <v>828</v>
      </c>
      <c r="C391" s="1" t="s">
        <v>1362</v>
      </c>
      <c r="E391" s="5">
        <v>0</v>
      </c>
      <c r="G391" s="5">
        <v>0</v>
      </c>
      <c r="I391" s="9">
        <f t="shared" si="120"/>
        <v>0</v>
      </c>
      <c r="K391" s="21">
        <f t="shared" si="121"/>
        <v>0</v>
      </c>
      <c r="M391" s="9">
        <v>0</v>
      </c>
      <c r="O391" s="9">
        <v>0</v>
      </c>
      <c r="Q391" s="9">
        <f t="shared" si="122"/>
        <v>0</v>
      </c>
      <c r="S391" s="21">
        <f t="shared" si="123"/>
        <v>0</v>
      </c>
      <c r="U391" s="9">
        <v>0</v>
      </c>
      <c r="W391" s="9">
        <v>0</v>
      </c>
      <c r="Y391" s="9">
        <f t="shared" si="124"/>
        <v>0</v>
      </c>
      <c r="AA391" s="21">
        <f t="shared" si="125"/>
        <v>0</v>
      </c>
      <c r="AC391" s="9">
        <v>40</v>
      </c>
      <c r="AE391" s="9">
        <v>0</v>
      </c>
      <c r="AG391" s="9">
        <f t="shared" si="126"/>
        <v>40</v>
      </c>
      <c r="AI391" s="21" t="str">
        <f t="shared" si="127"/>
        <v>N.M.</v>
      </c>
    </row>
    <row r="392" spans="1:35" ht="12.75" outlineLevel="1">
      <c r="A392" s="1" t="s">
        <v>829</v>
      </c>
      <c r="B392" s="16" t="s">
        <v>830</v>
      </c>
      <c r="C392" s="1" t="s">
        <v>1363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0</v>
      </c>
      <c r="O392" s="9">
        <v>0</v>
      </c>
      <c r="Q392" s="9">
        <f t="shared" si="122"/>
        <v>0</v>
      </c>
      <c r="S392" s="21">
        <f t="shared" si="123"/>
        <v>0</v>
      </c>
      <c r="U392" s="9">
        <v>0</v>
      </c>
      <c r="W392" s="9">
        <v>0</v>
      </c>
      <c r="Y392" s="9">
        <f t="shared" si="124"/>
        <v>0</v>
      </c>
      <c r="AA392" s="21">
        <f t="shared" si="125"/>
        <v>0</v>
      </c>
      <c r="AC392" s="9">
        <v>0</v>
      </c>
      <c r="AE392" s="9">
        <v>147094.37</v>
      </c>
      <c r="AG392" s="9">
        <f t="shared" si="126"/>
        <v>-147094.37</v>
      </c>
      <c r="AI392" s="21" t="str">
        <f t="shared" si="127"/>
        <v>N.M.</v>
      </c>
    </row>
    <row r="393" spans="1:35" ht="12.75" outlineLevel="1">
      <c r="A393" s="1" t="s">
        <v>831</v>
      </c>
      <c r="B393" s="16" t="s">
        <v>832</v>
      </c>
      <c r="C393" s="1" t="s">
        <v>1363</v>
      </c>
      <c r="E393" s="5">
        <v>0</v>
      </c>
      <c r="G393" s="5">
        <v>56563.200000000004</v>
      </c>
      <c r="I393" s="9">
        <f t="shared" si="120"/>
        <v>-56563.200000000004</v>
      </c>
      <c r="K393" s="21" t="str">
        <f t="shared" si="121"/>
        <v>N.M.</v>
      </c>
      <c r="M393" s="9">
        <v>0</v>
      </c>
      <c r="O393" s="9">
        <v>169689.6</v>
      </c>
      <c r="Q393" s="9">
        <f t="shared" si="122"/>
        <v>-169689.6</v>
      </c>
      <c r="S393" s="21" t="str">
        <f t="shared" si="123"/>
        <v>N.M.</v>
      </c>
      <c r="U393" s="9">
        <v>0</v>
      </c>
      <c r="W393" s="9">
        <v>169689.6</v>
      </c>
      <c r="Y393" s="9">
        <f t="shared" si="124"/>
        <v>-169689.6</v>
      </c>
      <c r="AA393" s="21" t="str">
        <f t="shared" si="125"/>
        <v>N.M.</v>
      </c>
      <c r="AC393" s="9">
        <v>169689.62</v>
      </c>
      <c r="AE393" s="9">
        <v>509068.80000000005</v>
      </c>
      <c r="AG393" s="9">
        <f t="shared" si="126"/>
        <v>-339379.18000000005</v>
      </c>
      <c r="AI393" s="21">
        <f t="shared" si="127"/>
        <v>-0.6666666273792462</v>
      </c>
    </row>
    <row r="394" spans="1:35" ht="12.75" outlineLevel="1">
      <c r="A394" s="1" t="s">
        <v>833</v>
      </c>
      <c r="B394" s="16" t="s">
        <v>834</v>
      </c>
      <c r="C394" s="1" t="s">
        <v>1363</v>
      </c>
      <c r="E394" s="5">
        <v>55863.8</v>
      </c>
      <c r="G394" s="5">
        <v>0</v>
      </c>
      <c r="I394" s="9">
        <f t="shared" si="120"/>
        <v>55863.8</v>
      </c>
      <c r="K394" s="21" t="str">
        <f t="shared" si="121"/>
        <v>N.M.</v>
      </c>
      <c r="M394" s="9">
        <v>167591.4</v>
      </c>
      <c r="O394" s="9">
        <v>0</v>
      </c>
      <c r="Q394" s="9">
        <f t="shared" si="122"/>
        <v>167591.4</v>
      </c>
      <c r="S394" s="21" t="str">
        <f t="shared" si="123"/>
        <v>N.M.</v>
      </c>
      <c r="U394" s="9">
        <v>167591.4</v>
      </c>
      <c r="W394" s="9">
        <v>0</v>
      </c>
      <c r="Y394" s="9">
        <f t="shared" si="124"/>
        <v>167591.4</v>
      </c>
      <c r="AA394" s="21" t="str">
        <f t="shared" si="125"/>
        <v>N.M.</v>
      </c>
      <c r="AC394" s="9">
        <v>502774.19999999995</v>
      </c>
      <c r="AE394" s="9">
        <v>0</v>
      </c>
      <c r="AG394" s="9">
        <f t="shared" si="126"/>
        <v>502774.19999999995</v>
      </c>
      <c r="AI394" s="21" t="str">
        <f t="shared" si="127"/>
        <v>N.M.</v>
      </c>
    </row>
    <row r="395" spans="1:35" ht="12.75" outlineLevel="1">
      <c r="A395" s="1" t="s">
        <v>835</v>
      </c>
      <c r="B395" s="16" t="s">
        <v>836</v>
      </c>
      <c r="C395" s="1" t="s">
        <v>1364</v>
      </c>
      <c r="E395" s="5">
        <v>0</v>
      </c>
      <c r="G395" s="5">
        <v>0</v>
      </c>
      <c r="I395" s="9">
        <f t="shared" si="120"/>
        <v>0</v>
      </c>
      <c r="K395" s="21">
        <f t="shared" si="121"/>
        <v>0</v>
      </c>
      <c r="M395" s="9">
        <v>-613600</v>
      </c>
      <c r="O395" s="9">
        <v>0</v>
      </c>
      <c r="Q395" s="9">
        <f t="shared" si="122"/>
        <v>-613600</v>
      </c>
      <c r="S395" s="21" t="str">
        <f t="shared" si="123"/>
        <v>N.M.</v>
      </c>
      <c r="U395" s="9">
        <v>-613600</v>
      </c>
      <c r="W395" s="9">
        <v>0</v>
      </c>
      <c r="Y395" s="9">
        <f t="shared" si="124"/>
        <v>-613600</v>
      </c>
      <c r="AA395" s="21" t="str">
        <f t="shared" si="125"/>
        <v>N.M.</v>
      </c>
      <c r="AC395" s="9">
        <v>-386600</v>
      </c>
      <c r="AE395" s="9">
        <v>28000</v>
      </c>
      <c r="AG395" s="9">
        <f t="shared" si="126"/>
        <v>-414600</v>
      </c>
      <c r="AI395" s="21" t="str">
        <f t="shared" si="127"/>
        <v>N.M.</v>
      </c>
    </row>
    <row r="396" spans="1:35" ht="12.75" outlineLevel="1">
      <c r="A396" s="1" t="s">
        <v>837</v>
      </c>
      <c r="B396" s="16" t="s">
        <v>838</v>
      </c>
      <c r="C396" s="1" t="s">
        <v>1364</v>
      </c>
      <c r="E396" s="5">
        <v>0</v>
      </c>
      <c r="G396" s="5">
        <v>0</v>
      </c>
      <c r="I396" s="9">
        <f t="shared" si="120"/>
        <v>0</v>
      </c>
      <c r="K396" s="21">
        <f t="shared" si="121"/>
        <v>0</v>
      </c>
      <c r="M396" s="9">
        <v>0</v>
      </c>
      <c r="O396" s="9">
        <v>2404.51</v>
      </c>
      <c r="Q396" s="9">
        <f t="shared" si="122"/>
        <v>-2404.51</v>
      </c>
      <c r="S396" s="21" t="str">
        <f t="shared" si="123"/>
        <v>N.M.</v>
      </c>
      <c r="U396" s="9">
        <v>0</v>
      </c>
      <c r="W396" s="9">
        <v>2404.51</v>
      </c>
      <c r="Y396" s="9">
        <f t="shared" si="124"/>
        <v>-2404.51</v>
      </c>
      <c r="AA396" s="21" t="str">
        <f t="shared" si="125"/>
        <v>N.M.</v>
      </c>
      <c r="AC396" s="9">
        <v>0</v>
      </c>
      <c r="AE396" s="9">
        <v>101903.87999999999</v>
      </c>
      <c r="AG396" s="9">
        <f t="shared" si="126"/>
        <v>-101903.87999999999</v>
      </c>
      <c r="AI396" s="21" t="str">
        <f t="shared" si="127"/>
        <v>N.M.</v>
      </c>
    </row>
    <row r="397" spans="1:35" ht="12.75" outlineLevel="1">
      <c r="A397" s="1" t="s">
        <v>839</v>
      </c>
      <c r="B397" s="16" t="s">
        <v>840</v>
      </c>
      <c r="C397" s="1" t="s">
        <v>1364</v>
      </c>
      <c r="E397" s="5">
        <v>0</v>
      </c>
      <c r="G397" s="5">
        <v>2342.86</v>
      </c>
      <c r="I397" s="9">
        <f t="shared" si="120"/>
        <v>-2342.86</v>
      </c>
      <c r="K397" s="21" t="str">
        <f t="shared" si="121"/>
        <v>N.M.</v>
      </c>
      <c r="M397" s="9">
        <v>78438.19</v>
      </c>
      <c r="O397" s="9">
        <v>5577.83</v>
      </c>
      <c r="Q397" s="9">
        <f t="shared" si="122"/>
        <v>72860.36</v>
      </c>
      <c r="S397" s="21" t="str">
        <f t="shared" si="123"/>
        <v>N.M.</v>
      </c>
      <c r="U397" s="9">
        <v>78438.19</v>
      </c>
      <c r="W397" s="9">
        <v>5577.83</v>
      </c>
      <c r="Y397" s="9">
        <f t="shared" si="124"/>
        <v>72860.36</v>
      </c>
      <c r="AA397" s="21" t="str">
        <f t="shared" si="125"/>
        <v>N.M.</v>
      </c>
      <c r="AC397" s="9">
        <v>205387.27000000002</v>
      </c>
      <c r="AE397" s="9">
        <v>5577.83</v>
      </c>
      <c r="AG397" s="9">
        <f t="shared" si="126"/>
        <v>199809.44000000003</v>
      </c>
      <c r="AI397" s="21" t="str">
        <f t="shared" si="127"/>
        <v>N.M.</v>
      </c>
    </row>
    <row r="398" spans="1:35" ht="12.75" outlineLevel="1">
      <c r="A398" s="1" t="s">
        <v>841</v>
      </c>
      <c r="B398" s="16" t="s">
        <v>842</v>
      </c>
      <c r="C398" s="1" t="s">
        <v>1364</v>
      </c>
      <c r="E398" s="5">
        <v>2207.21</v>
      </c>
      <c r="G398" s="5">
        <v>0</v>
      </c>
      <c r="I398" s="9">
        <f t="shared" si="120"/>
        <v>2207.21</v>
      </c>
      <c r="K398" s="21" t="str">
        <f t="shared" si="121"/>
        <v>N.M.</v>
      </c>
      <c r="M398" s="9">
        <v>4483.57</v>
      </c>
      <c r="O398" s="9">
        <v>0</v>
      </c>
      <c r="Q398" s="9">
        <f t="shared" si="122"/>
        <v>4483.57</v>
      </c>
      <c r="S398" s="21" t="str">
        <f t="shared" si="123"/>
        <v>N.M.</v>
      </c>
      <c r="U398" s="9">
        <v>4483.57</v>
      </c>
      <c r="W398" s="9">
        <v>0</v>
      </c>
      <c r="Y398" s="9">
        <f t="shared" si="124"/>
        <v>4483.57</v>
      </c>
      <c r="AA398" s="21" t="str">
        <f t="shared" si="125"/>
        <v>N.M.</v>
      </c>
      <c r="AC398" s="9">
        <v>4483.57</v>
      </c>
      <c r="AE398" s="9">
        <v>0</v>
      </c>
      <c r="AG398" s="9">
        <f t="shared" si="126"/>
        <v>4483.57</v>
      </c>
      <c r="AI398" s="21" t="str">
        <f t="shared" si="127"/>
        <v>N.M.</v>
      </c>
    </row>
    <row r="399" spans="1:35" ht="12.75" outlineLevel="1">
      <c r="A399" s="1" t="s">
        <v>843</v>
      </c>
      <c r="B399" s="16" t="s">
        <v>844</v>
      </c>
      <c r="C399" s="1" t="s">
        <v>1365</v>
      </c>
      <c r="E399" s="5">
        <v>0</v>
      </c>
      <c r="G399" s="5">
        <v>0</v>
      </c>
      <c r="I399" s="9">
        <f t="shared" si="120"/>
        <v>0</v>
      </c>
      <c r="K399" s="21">
        <f t="shared" si="121"/>
        <v>0</v>
      </c>
      <c r="M399" s="9">
        <v>0</v>
      </c>
      <c r="O399" s="9">
        <v>100</v>
      </c>
      <c r="Q399" s="9">
        <f t="shared" si="122"/>
        <v>-100</v>
      </c>
      <c r="S399" s="21" t="str">
        <f t="shared" si="123"/>
        <v>N.M.</v>
      </c>
      <c r="U399" s="9">
        <v>0</v>
      </c>
      <c r="W399" s="9">
        <v>100</v>
      </c>
      <c r="Y399" s="9">
        <f t="shared" si="124"/>
        <v>-100</v>
      </c>
      <c r="AA399" s="21" t="str">
        <f t="shared" si="125"/>
        <v>N.M.</v>
      </c>
      <c r="AC399" s="9">
        <v>0</v>
      </c>
      <c r="AE399" s="9">
        <v>100</v>
      </c>
      <c r="AG399" s="9">
        <f t="shared" si="126"/>
        <v>-100</v>
      </c>
      <c r="AI399" s="21" t="str">
        <f t="shared" si="127"/>
        <v>N.M.</v>
      </c>
    </row>
    <row r="400" spans="1:35" ht="12.75" outlineLevel="1">
      <c r="A400" s="1" t="s">
        <v>845</v>
      </c>
      <c r="B400" s="16" t="s">
        <v>846</v>
      </c>
      <c r="C400" s="1" t="s">
        <v>1365</v>
      </c>
      <c r="E400" s="5">
        <v>0</v>
      </c>
      <c r="G400" s="5">
        <v>0</v>
      </c>
      <c r="I400" s="9">
        <f t="shared" si="120"/>
        <v>0</v>
      </c>
      <c r="K400" s="21">
        <f t="shared" si="121"/>
        <v>0</v>
      </c>
      <c r="M400" s="9">
        <v>100</v>
      </c>
      <c r="O400" s="9">
        <v>0</v>
      </c>
      <c r="Q400" s="9">
        <f t="shared" si="122"/>
        <v>100</v>
      </c>
      <c r="S400" s="21" t="str">
        <f t="shared" si="123"/>
        <v>N.M.</v>
      </c>
      <c r="U400" s="9">
        <v>100</v>
      </c>
      <c r="W400" s="9">
        <v>0</v>
      </c>
      <c r="Y400" s="9">
        <f t="shared" si="124"/>
        <v>100</v>
      </c>
      <c r="AA400" s="21" t="str">
        <f t="shared" si="125"/>
        <v>N.M.</v>
      </c>
      <c r="AC400" s="9">
        <v>100</v>
      </c>
      <c r="AE400" s="9">
        <v>0</v>
      </c>
      <c r="AG400" s="9">
        <f t="shared" si="126"/>
        <v>100</v>
      </c>
      <c r="AI400" s="21" t="str">
        <f t="shared" si="127"/>
        <v>N.M.</v>
      </c>
    </row>
    <row r="401" spans="1:35" ht="12.75" outlineLevel="1">
      <c r="A401" s="1" t="s">
        <v>847</v>
      </c>
      <c r="B401" s="16" t="s">
        <v>848</v>
      </c>
      <c r="C401" s="1" t="s">
        <v>1366</v>
      </c>
      <c r="E401" s="5">
        <v>0</v>
      </c>
      <c r="G401" s="5">
        <v>0</v>
      </c>
      <c r="I401" s="9">
        <f t="shared" si="120"/>
        <v>0</v>
      </c>
      <c r="K401" s="21">
        <f t="shared" si="121"/>
        <v>0</v>
      </c>
      <c r="M401" s="9">
        <v>0</v>
      </c>
      <c r="O401" s="9">
        <v>211.72</v>
      </c>
      <c r="Q401" s="9">
        <f t="shared" si="122"/>
        <v>-211.72</v>
      </c>
      <c r="S401" s="21" t="str">
        <f t="shared" si="123"/>
        <v>N.M.</v>
      </c>
      <c r="U401" s="9">
        <v>0</v>
      </c>
      <c r="W401" s="9">
        <v>211.72</v>
      </c>
      <c r="Y401" s="9">
        <f t="shared" si="124"/>
        <v>-211.72</v>
      </c>
      <c r="AA401" s="21" t="str">
        <f t="shared" si="125"/>
        <v>N.M.</v>
      </c>
      <c r="AC401" s="9">
        <v>-670.8000000000001</v>
      </c>
      <c r="AE401" s="9">
        <v>5119.6</v>
      </c>
      <c r="AG401" s="9">
        <f t="shared" si="126"/>
        <v>-5790.400000000001</v>
      </c>
      <c r="AI401" s="21">
        <f t="shared" si="127"/>
        <v>-1.1310258613954216</v>
      </c>
    </row>
    <row r="402" spans="1:35" ht="12.75" outlineLevel="1">
      <c r="A402" s="1" t="s">
        <v>849</v>
      </c>
      <c r="B402" s="16" t="s">
        <v>850</v>
      </c>
      <c r="C402" s="1" t="s">
        <v>1366</v>
      </c>
      <c r="E402" s="5">
        <v>81.79</v>
      </c>
      <c r="G402" s="5">
        <v>0</v>
      </c>
      <c r="I402" s="9">
        <f t="shared" si="120"/>
        <v>81.79</v>
      </c>
      <c r="K402" s="21" t="str">
        <f t="shared" si="121"/>
        <v>N.M.</v>
      </c>
      <c r="M402" s="9">
        <v>81.79</v>
      </c>
      <c r="O402" s="9">
        <v>0</v>
      </c>
      <c r="Q402" s="9">
        <f t="shared" si="122"/>
        <v>81.79</v>
      </c>
      <c r="S402" s="21" t="str">
        <f t="shared" si="123"/>
        <v>N.M.</v>
      </c>
      <c r="U402" s="9">
        <v>81.79</v>
      </c>
      <c r="W402" s="9">
        <v>0</v>
      </c>
      <c r="Y402" s="9">
        <f t="shared" si="124"/>
        <v>81.79</v>
      </c>
      <c r="AA402" s="21" t="str">
        <f t="shared" si="125"/>
        <v>N.M.</v>
      </c>
      <c r="AC402" s="9">
        <v>-10858.63</v>
      </c>
      <c r="AE402" s="9">
        <v>31154</v>
      </c>
      <c r="AG402" s="9">
        <f t="shared" si="126"/>
        <v>-42012.63</v>
      </c>
      <c r="AI402" s="21">
        <f t="shared" si="127"/>
        <v>-1.3485468960647107</v>
      </c>
    </row>
    <row r="403" spans="1:35" ht="12.75" outlineLevel="1">
      <c r="A403" s="1" t="s">
        <v>851</v>
      </c>
      <c r="B403" s="16" t="s">
        <v>852</v>
      </c>
      <c r="C403" s="1" t="s">
        <v>1366</v>
      </c>
      <c r="E403" s="5">
        <v>0</v>
      </c>
      <c r="G403" s="5">
        <v>2925</v>
      </c>
      <c r="I403" s="9">
        <f t="shared" si="120"/>
        <v>-2925</v>
      </c>
      <c r="K403" s="21" t="str">
        <f t="shared" si="121"/>
        <v>N.M.</v>
      </c>
      <c r="M403" s="9">
        <v>0</v>
      </c>
      <c r="O403" s="9">
        <v>8775</v>
      </c>
      <c r="Q403" s="9">
        <f t="shared" si="122"/>
        <v>-8775</v>
      </c>
      <c r="S403" s="21" t="str">
        <f t="shared" si="123"/>
        <v>N.M.</v>
      </c>
      <c r="U403" s="9">
        <v>0</v>
      </c>
      <c r="W403" s="9">
        <v>8775</v>
      </c>
      <c r="Y403" s="9">
        <f t="shared" si="124"/>
        <v>-8775</v>
      </c>
      <c r="AA403" s="21" t="str">
        <f t="shared" si="125"/>
        <v>N.M.</v>
      </c>
      <c r="AC403" s="9">
        <v>26343</v>
      </c>
      <c r="AE403" s="9">
        <v>8775</v>
      </c>
      <c r="AG403" s="9">
        <f t="shared" si="126"/>
        <v>17568</v>
      </c>
      <c r="AI403" s="21">
        <f t="shared" si="127"/>
        <v>2.002051282051282</v>
      </c>
    </row>
    <row r="404" spans="1:35" ht="12.75" outlineLevel="1">
      <c r="A404" s="1" t="s">
        <v>853</v>
      </c>
      <c r="B404" s="16" t="s">
        <v>854</v>
      </c>
      <c r="C404" s="1" t="s">
        <v>1366</v>
      </c>
      <c r="E404" s="5">
        <v>2750</v>
      </c>
      <c r="G404" s="5">
        <v>0</v>
      </c>
      <c r="I404" s="9">
        <f t="shared" si="120"/>
        <v>2750</v>
      </c>
      <c r="K404" s="21" t="str">
        <f t="shared" si="121"/>
        <v>N.M.</v>
      </c>
      <c r="M404" s="9">
        <v>8250</v>
      </c>
      <c r="O404" s="9">
        <v>0</v>
      </c>
      <c r="Q404" s="9">
        <f t="shared" si="122"/>
        <v>8250</v>
      </c>
      <c r="S404" s="21" t="str">
        <f t="shared" si="123"/>
        <v>N.M.</v>
      </c>
      <c r="U404" s="9">
        <v>8250</v>
      </c>
      <c r="W404" s="9">
        <v>0</v>
      </c>
      <c r="Y404" s="9">
        <f t="shared" si="124"/>
        <v>8250</v>
      </c>
      <c r="AA404" s="21" t="str">
        <f t="shared" si="125"/>
        <v>N.M.</v>
      </c>
      <c r="AC404" s="9">
        <v>8250</v>
      </c>
      <c r="AE404" s="9">
        <v>0</v>
      </c>
      <c r="AG404" s="9">
        <f t="shared" si="126"/>
        <v>8250</v>
      </c>
      <c r="AI404" s="21" t="str">
        <f t="shared" si="127"/>
        <v>N.M.</v>
      </c>
    </row>
    <row r="405" spans="1:35" ht="12.75" outlineLevel="1">
      <c r="A405" s="1" t="s">
        <v>855</v>
      </c>
      <c r="B405" s="16" t="s">
        <v>856</v>
      </c>
      <c r="C405" s="1" t="s">
        <v>1367</v>
      </c>
      <c r="E405" s="5">
        <v>-67105.842</v>
      </c>
      <c r="G405" s="5">
        <v>-77236.081</v>
      </c>
      <c r="I405" s="9">
        <f t="shared" si="120"/>
        <v>10130.239000000001</v>
      </c>
      <c r="K405" s="21">
        <f t="shared" si="121"/>
        <v>0.1311594123994976</v>
      </c>
      <c r="M405" s="9">
        <v>-293687.532</v>
      </c>
      <c r="O405" s="9">
        <v>-273909.571</v>
      </c>
      <c r="Q405" s="9">
        <f t="shared" si="122"/>
        <v>-19777.96100000001</v>
      </c>
      <c r="S405" s="21">
        <f t="shared" si="123"/>
        <v>-0.0722061698238358</v>
      </c>
      <c r="U405" s="9">
        <v>-293687.532</v>
      </c>
      <c r="W405" s="9">
        <v>-273909.571</v>
      </c>
      <c r="Y405" s="9">
        <f t="shared" si="124"/>
        <v>-19777.96100000001</v>
      </c>
      <c r="AA405" s="21">
        <f t="shared" si="125"/>
        <v>-0.0722061698238358</v>
      </c>
      <c r="AC405" s="9">
        <v>-1205597.516</v>
      </c>
      <c r="AE405" s="9">
        <v>-1042215.49</v>
      </c>
      <c r="AG405" s="9">
        <f t="shared" si="126"/>
        <v>-163382.02600000007</v>
      </c>
      <c r="AI405" s="21">
        <f t="shared" si="127"/>
        <v>-0.15676415056928397</v>
      </c>
    </row>
    <row r="406" spans="1:35" ht="12.75" outlineLevel="1">
      <c r="A406" s="1" t="s">
        <v>857</v>
      </c>
      <c r="B406" s="16" t="s">
        <v>858</v>
      </c>
      <c r="C406" s="1" t="s">
        <v>1368</v>
      </c>
      <c r="E406" s="5">
        <v>-965.27</v>
      </c>
      <c r="G406" s="5">
        <v>-764.971</v>
      </c>
      <c r="I406" s="9">
        <f t="shared" si="120"/>
        <v>-200.29899999999998</v>
      </c>
      <c r="K406" s="21">
        <f t="shared" si="121"/>
        <v>-0.2618386840808344</v>
      </c>
      <c r="M406" s="9">
        <v>-2888.94</v>
      </c>
      <c r="O406" s="9">
        <v>-2617.512</v>
      </c>
      <c r="Q406" s="9">
        <f t="shared" si="122"/>
        <v>-271.4279999999999</v>
      </c>
      <c r="S406" s="21">
        <f t="shared" si="123"/>
        <v>-0.10369694580196762</v>
      </c>
      <c r="U406" s="9">
        <v>-2888.94</v>
      </c>
      <c r="W406" s="9">
        <v>-2617.512</v>
      </c>
      <c r="Y406" s="9">
        <f t="shared" si="124"/>
        <v>-271.4279999999999</v>
      </c>
      <c r="AA406" s="21">
        <f t="shared" si="125"/>
        <v>-0.10369694580196762</v>
      </c>
      <c r="AC406" s="9">
        <v>-12311.693000000001</v>
      </c>
      <c r="AE406" s="9">
        <v>-13708.934000000001</v>
      </c>
      <c r="AG406" s="9">
        <f t="shared" si="126"/>
        <v>1397.241</v>
      </c>
      <c r="AI406" s="21">
        <f t="shared" si="127"/>
        <v>0.10192192915948095</v>
      </c>
    </row>
    <row r="407" spans="1:35" ht="12.75" outlineLevel="1">
      <c r="A407" s="1" t="s">
        <v>859</v>
      </c>
      <c r="B407" s="16" t="s">
        <v>860</v>
      </c>
      <c r="C407" s="1" t="s">
        <v>1369</v>
      </c>
      <c r="E407" s="5">
        <v>-1242.67</v>
      </c>
      <c r="G407" s="5">
        <v>-579.678</v>
      </c>
      <c r="I407" s="9">
        <f t="shared" si="120"/>
        <v>-662.9920000000001</v>
      </c>
      <c r="K407" s="21">
        <f t="shared" si="121"/>
        <v>-1.1437246195301531</v>
      </c>
      <c r="M407" s="9">
        <v>-3658.98</v>
      </c>
      <c r="O407" s="9">
        <v>-1987.5590000000002</v>
      </c>
      <c r="Q407" s="9">
        <f t="shared" si="122"/>
        <v>-1671.4209999999998</v>
      </c>
      <c r="S407" s="21">
        <f t="shared" si="123"/>
        <v>-0.8409415770802274</v>
      </c>
      <c r="U407" s="9">
        <v>-3658.98</v>
      </c>
      <c r="W407" s="9">
        <v>-1987.5590000000002</v>
      </c>
      <c r="Y407" s="9">
        <f t="shared" si="124"/>
        <v>-1671.4209999999998</v>
      </c>
      <c r="AA407" s="21">
        <f t="shared" si="125"/>
        <v>-0.8409415770802274</v>
      </c>
      <c r="AC407" s="9">
        <v>-13081.418</v>
      </c>
      <c r="AE407" s="9">
        <v>-10350.817</v>
      </c>
      <c r="AG407" s="9">
        <f t="shared" si="126"/>
        <v>-2730.6010000000006</v>
      </c>
      <c r="AI407" s="21">
        <f t="shared" si="127"/>
        <v>-0.26380535951896367</v>
      </c>
    </row>
    <row r="408" spans="1:35" ht="12.75" outlineLevel="1">
      <c r="A408" s="1" t="s">
        <v>861</v>
      </c>
      <c r="B408" s="16" t="s">
        <v>862</v>
      </c>
      <c r="C408" s="1" t="s">
        <v>1370</v>
      </c>
      <c r="E408" s="5">
        <v>0</v>
      </c>
      <c r="G408" s="5">
        <v>0</v>
      </c>
      <c r="I408" s="9">
        <f t="shared" si="120"/>
        <v>0</v>
      </c>
      <c r="K408" s="21">
        <f t="shared" si="121"/>
        <v>0</v>
      </c>
      <c r="M408" s="9">
        <v>0</v>
      </c>
      <c r="O408" s="9">
        <v>0</v>
      </c>
      <c r="Q408" s="9">
        <f t="shared" si="122"/>
        <v>0</v>
      </c>
      <c r="S408" s="21">
        <f t="shared" si="123"/>
        <v>0</v>
      </c>
      <c r="U408" s="9">
        <v>0</v>
      </c>
      <c r="W408" s="9">
        <v>0</v>
      </c>
      <c r="Y408" s="9">
        <f t="shared" si="124"/>
        <v>0</v>
      </c>
      <c r="AA408" s="21">
        <f t="shared" si="125"/>
        <v>0</v>
      </c>
      <c r="AC408" s="9">
        <v>0</v>
      </c>
      <c r="AE408" s="9">
        <v>1748.07</v>
      </c>
      <c r="AG408" s="9">
        <f t="shared" si="126"/>
        <v>-1748.07</v>
      </c>
      <c r="AI408" s="21" t="str">
        <f t="shared" si="127"/>
        <v>N.M.</v>
      </c>
    </row>
    <row r="409" spans="1:35" ht="12.75" outlineLevel="1">
      <c r="A409" s="1" t="s">
        <v>863</v>
      </c>
      <c r="B409" s="16" t="s">
        <v>864</v>
      </c>
      <c r="C409" s="1" t="s">
        <v>1370</v>
      </c>
      <c r="E409" s="5">
        <v>0</v>
      </c>
      <c r="G409" s="5">
        <v>0</v>
      </c>
      <c r="I409" s="9">
        <f t="shared" si="120"/>
        <v>0</v>
      </c>
      <c r="K409" s="21">
        <f t="shared" si="121"/>
        <v>0</v>
      </c>
      <c r="M409" s="9">
        <v>0</v>
      </c>
      <c r="O409" s="9">
        <v>0</v>
      </c>
      <c r="Q409" s="9">
        <f t="shared" si="122"/>
        <v>0</v>
      </c>
      <c r="S409" s="21">
        <f t="shared" si="123"/>
        <v>0</v>
      </c>
      <c r="U409" s="9">
        <v>0</v>
      </c>
      <c r="W409" s="9">
        <v>0</v>
      </c>
      <c r="Y409" s="9">
        <f t="shared" si="124"/>
        <v>0</v>
      </c>
      <c r="AA409" s="21">
        <f t="shared" si="125"/>
        <v>0</v>
      </c>
      <c r="AC409" s="9">
        <v>1018.9300000000001</v>
      </c>
      <c r="AE409" s="9">
        <v>11250</v>
      </c>
      <c r="AG409" s="9">
        <f t="shared" si="126"/>
        <v>-10231.07</v>
      </c>
      <c r="AI409" s="21">
        <f t="shared" si="127"/>
        <v>-0.9094284444444444</v>
      </c>
    </row>
    <row r="410" spans="1:35" ht="12.75" outlineLevel="1">
      <c r="A410" s="1" t="s">
        <v>865</v>
      </c>
      <c r="B410" s="16" t="s">
        <v>866</v>
      </c>
      <c r="C410" s="1" t="s">
        <v>1370</v>
      </c>
      <c r="E410" s="5">
        <v>0</v>
      </c>
      <c r="G410" s="5">
        <v>1002</v>
      </c>
      <c r="I410" s="9">
        <f t="shared" si="120"/>
        <v>-1002</v>
      </c>
      <c r="K410" s="21" t="str">
        <f t="shared" si="121"/>
        <v>N.M.</v>
      </c>
      <c r="M410" s="9">
        <v>0</v>
      </c>
      <c r="O410" s="9">
        <v>3006</v>
      </c>
      <c r="Q410" s="9">
        <f t="shared" si="122"/>
        <v>-3006</v>
      </c>
      <c r="S410" s="21" t="str">
        <f t="shared" si="123"/>
        <v>N.M.</v>
      </c>
      <c r="U410" s="9">
        <v>0</v>
      </c>
      <c r="W410" s="9">
        <v>3006</v>
      </c>
      <c r="Y410" s="9">
        <f t="shared" si="124"/>
        <v>-3006</v>
      </c>
      <c r="AA410" s="21" t="str">
        <f t="shared" si="125"/>
        <v>N.M.</v>
      </c>
      <c r="AC410" s="9">
        <v>9014</v>
      </c>
      <c r="AE410" s="9">
        <v>3006</v>
      </c>
      <c r="AG410" s="9">
        <f t="shared" si="126"/>
        <v>6008</v>
      </c>
      <c r="AI410" s="21">
        <f t="shared" si="127"/>
        <v>1.9986693280106453</v>
      </c>
    </row>
    <row r="411" spans="1:35" ht="12.75" outlineLevel="1">
      <c r="A411" s="1" t="s">
        <v>867</v>
      </c>
      <c r="B411" s="16" t="s">
        <v>868</v>
      </c>
      <c r="C411" s="1" t="s">
        <v>1370</v>
      </c>
      <c r="E411" s="5">
        <v>1002</v>
      </c>
      <c r="G411" s="5">
        <v>0</v>
      </c>
      <c r="I411" s="9">
        <f t="shared" si="120"/>
        <v>1002</v>
      </c>
      <c r="K411" s="21" t="str">
        <f t="shared" si="121"/>
        <v>N.M.</v>
      </c>
      <c r="M411" s="9">
        <v>3006</v>
      </c>
      <c r="O411" s="9">
        <v>0</v>
      </c>
      <c r="Q411" s="9">
        <f t="shared" si="122"/>
        <v>3006</v>
      </c>
      <c r="S411" s="21" t="str">
        <f t="shared" si="123"/>
        <v>N.M.</v>
      </c>
      <c r="U411" s="9">
        <v>3006</v>
      </c>
      <c r="W411" s="9">
        <v>0</v>
      </c>
      <c r="Y411" s="9">
        <f t="shared" si="124"/>
        <v>3006</v>
      </c>
      <c r="AA411" s="21" t="str">
        <f t="shared" si="125"/>
        <v>N.M.</v>
      </c>
      <c r="AC411" s="9">
        <v>3006</v>
      </c>
      <c r="AE411" s="9">
        <v>0</v>
      </c>
      <c r="AG411" s="9">
        <f t="shared" si="126"/>
        <v>3006</v>
      </c>
      <c r="AI411" s="21" t="str">
        <f t="shared" si="127"/>
        <v>N.M.</v>
      </c>
    </row>
    <row r="412" spans="1:68" s="16" customFormat="1" ht="12.75">
      <c r="A412" s="16" t="s">
        <v>38</v>
      </c>
      <c r="B412" s="114"/>
      <c r="C412" s="16" t="s">
        <v>39</v>
      </c>
      <c r="D412" s="9"/>
      <c r="E412" s="9">
        <v>929374.347</v>
      </c>
      <c r="F412" s="9"/>
      <c r="G412" s="9">
        <v>875285.0959999999</v>
      </c>
      <c r="H412" s="9"/>
      <c r="I412" s="9">
        <f>+E412-G412</f>
        <v>54089.25100000005</v>
      </c>
      <c r="J412" s="44" t="str">
        <f>IF((+E412-G412)=(I412),"  ",$AO$528)</f>
        <v>  </v>
      </c>
      <c r="K412" s="38">
        <f>IF(G412&lt;0,IF(I412=0,0,IF(OR(G412=0,E412=0),"N.M.",IF(ABS(I412/G412)&gt;=10,"N.M.",I412/(-G412)))),IF(I412=0,0,IF(OR(G412=0,E412=0),"N.M.",IF(ABS(I412/G412)&gt;=10,"N.M.",I412/G412))))</f>
        <v>0.061796152187652525</v>
      </c>
      <c r="L412" s="45"/>
      <c r="M412" s="5">
        <v>2332430.7469999995</v>
      </c>
      <c r="N412" s="9"/>
      <c r="O412" s="5">
        <v>1180388.6280000003</v>
      </c>
      <c r="P412" s="9"/>
      <c r="Q412" s="9">
        <f>(+M412-O412)</f>
        <v>1152042.1189999992</v>
      </c>
      <c r="R412" s="44" t="str">
        <f>IF((+M412-O412)=(Q412),"  ",$AO$528)</f>
        <v>  </v>
      </c>
      <c r="S412" s="38">
        <f>IF(O412&lt;0,IF(Q412=0,0,IF(OR(O412=0,M412=0),"N.M.",IF(ABS(Q412/O412)&gt;=10,"N.M.",Q412/(-O412)))),IF(Q412=0,0,IF(OR(O412=0,M412=0),"N.M.",IF(ABS(Q412/O412)&gt;=10,"N.M.",Q412/O412))))</f>
        <v>0.9759854438380772</v>
      </c>
      <c r="T412" s="45"/>
      <c r="U412" s="9">
        <v>2332430.7469999995</v>
      </c>
      <c r="V412" s="9"/>
      <c r="W412" s="9">
        <v>1180388.6280000003</v>
      </c>
      <c r="X412" s="9"/>
      <c r="Y412" s="9">
        <f>(+U412-W412)</f>
        <v>1152042.1189999992</v>
      </c>
      <c r="Z412" s="44" t="str">
        <f>IF((+U412-W412)=(Y412),"  ",$AO$528)</f>
        <v>  </v>
      </c>
      <c r="AA412" s="38">
        <f>IF(W412&lt;0,IF(Y412=0,0,IF(OR(W412=0,U412=0),"N.M.",IF(ABS(Y412/W412)&gt;=10,"N.M.",Y412/(-W412)))),IF(Y412=0,0,IF(OR(W412=0,U412=0),"N.M.",IF(ABS(Y412/W412)&gt;=10,"N.M.",Y412/W412))))</f>
        <v>0.9759854438380772</v>
      </c>
      <c r="AB412" s="45"/>
      <c r="AC412" s="9">
        <v>10796259.999999998</v>
      </c>
      <c r="AD412" s="9"/>
      <c r="AE412" s="9">
        <v>10249339.486999998</v>
      </c>
      <c r="AF412" s="9"/>
      <c r="AG412" s="9">
        <f>(+AC412-AE412)</f>
        <v>546920.5130000003</v>
      </c>
      <c r="AH412" s="44" t="str">
        <f>IF((+AC412-AE412)=(AG412),"  ",$AO$528)</f>
        <v>  </v>
      </c>
      <c r="AI412" s="38">
        <f>IF(AE412&lt;0,IF(AG412=0,0,IF(OR(AE412=0,AC412=0),"N.M.",IF(ABS(AG412/AE412)&gt;=10,"N.M.",AG412/(-AE412)))),IF(AG412=0,0,IF(OR(AE412=0,AC412=0),"N.M.",IF(ABS(AG412/AE412)&gt;=10,"N.M.",AG412/AE412))))</f>
        <v>0.053361537462360414</v>
      </c>
      <c r="AJ412" s="9"/>
      <c r="AK412" s="9"/>
      <c r="AL412" s="9"/>
      <c r="AM412" s="9"/>
      <c r="AN412" s="9"/>
      <c r="AO412" s="9"/>
      <c r="AP412" s="115"/>
      <c r="AQ412" s="116"/>
      <c r="AR412" s="45"/>
      <c r="AS412" s="9"/>
      <c r="AT412" s="9"/>
      <c r="AU412" s="9"/>
      <c r="AV412" s="9"/>
      <c r="AW412" s="9"/>
      <c r="AX412" s="115"/>
      <c r="AY412" s="116"/>
      <c r="AZ412" s="45"/>
      <c r="BA412" s="9"/>
      <c r="BB412" s="9"/>
      <c r="BC412" s="9"/>
      <c r="BD412" s="115"/>
      <c r="BE412" s="116"/>
      <c r="BF412" s="45"/>
      <c r="BG412" s="9"/>
      <c r="BH412" s="86"/>
      <c r="BI412" s="9"/>
      <c r="BJ412" s="86"/>
      <c r="BK412" s="9"/>
      <c r="BL412" s="86"/>
      <c r="BM412" s="9"/>
      <c r="BN412" s="86"/>
      <c r="BO412" s="86"/>
      <c r="BP412" s="86"/>
    </row>
    <row r="413" spans="1:35" ht="12.75" outlineLevel="1">
      <c r="A413" s="1" t="s">
        <v>869</v>
      </c>
      <c r="B413" s="16" t="s">
        <v>870</v>
      </c>
      <c r="C413" s="1" t="s">
        <v>1371</v>
      </c>
      <c r="E413" s="5">
        <v>0</v>
      </c>
      <c r="G413" s="5">
        <v>0</v>
      </c>
      <c r="I413" s="9">
        <f aca="true" t="shared" si="128" ref="I413:I418">+E413-G413</f>
        <v>0</v>
      </c>
      <c r="K413" s="21">
        <f aca="true" t="shared" si="129" ref="K413:K418">IF(G413&lt;0,IF(I413=0,0,IF(OR(G413=0,E413=0),"N.M.",IF(ABS(I413/G413)&gt;=10,"N.M.",I413/(-G413)))),IF(I413=0,0,IF(OR(G413=0,E413=0),"N.M.",IF(ABS(I413/G413)&gt;=10,"N.M.",I413/G413))))</f>
        <v>0</v>
      </c>
      <c r="M413" s="9">
        <v>0</v>
      </c>
      <c r="O413" s="9">
        <v>0</v>
      </c>
      <c r="Q413" s="9">
        <f aca="true" t="shared" si="130" ref="Q413:Q418">(+M413-O413)</f>
        <v>0</v>
      </c>
      <c r="S413" s="21">
        <f aca="true" t="shared" si="131" ref="S413:S418">IF(O413&lt;0,IF(Q413=0,0,IF(OR(O413=0,M413=0),"N.M.",IF(ABS(Q413/O413)&gt;=10,"N.M.",Q413/(-O413)))),IF(Q413=0,0,IF(OR(O413=0,M413=0),"N.M.",IF(ABS(Q413/O413)&gt;=10,"N.M.",Q413/O413))))</f>
        <v>0</v>
      </c>
      <c r="U413" s="9">
        <v>0</v>
      </c>
      <c r="W413" s="9">
        <v>0</v>
      </c>
      <c r="Y413" s="9">
        <f aca="true" t="shared" si="132" ref="Y413:Y418">(+U413-W413)</f>
        <v>0</v>
      </c>
      <c r="AA413" s="21">
        <f aca="true" t="shared" si="133" ref="AA413:AA418">IF(W413&lt;0,IF(Y413=0,0,IF(OR(W413=0,U413=0),"N.M.",IF(ABS(Y413/W413)&gt;=10,"N.M.",Y413/(-W413)))),IF(Y413=0,0,IF(OR(W413=0,U413=0),"N.M.",IF(ABS(Y413/W413)&gt;=10,"N.M.",Y413/W413))))</f>
        <v>0</v>
      </c>
      <c r="AC413" s="9">
        <v>36658</v>
      </c>
      <c r="AE413" s="9">
        <v>0</v>
      </c>
      <c r="AG413" s="9">
        <f aca="true" t="shared" si="134" ref="AG413:AG418">(+AC413-AE413)</f>
        <v>36658</v>
      </c>
      <c r="AI413" s="21" t="str">
        <f aca="true" t="shared" si="135" ref="AI413:AI418">IF(AE413&lt;0,IF(AG413=0,0,IF(OR(AE413=0,AC413=0),"N.M.",IF(ABS(AG413/AE413)&gt;=10,"N.M.",AG413/(-AE413)))),IF(AG413=0,0,IF(OR(AE413=0,AC413=0),"N.M.",IF(ABS(AG413/AE413)&gt;=10,"N.M.",AG413/AE413))))</f>
        <v>N.M.</v>
      </c>
    </row>
    <row r="414" spans="1:35" ht="12.75" outlineLevel="1">
      <c r="A414" s="1" t="s">
        <v>871</v>
      </c>
      <c r="B414" s="16" t="s">
        <v>872</v>
      </c>
      <c r="C414" s="1" t="s">
        <v>1371</v>
      </c>
      <c r="E414" s="5">
        <v>0</v>
      </c>
      <c r="G414" s="5">
        <v>0</v>
      </c>
      <c r="I414" s="9">
        <f t="shared" si="128"/>
        <v>0</v>
      </c>
      <c r="K414" s="21">
        <f t="shared" si="129"/>
        <v>0</v>
      </c>
      <c r="M414" s="9">
        <v>0</v>
      </c>
      <c r="O414" s="9">
        <v>0</v>
      </c>
      <c r="Q414" s="9">
        <f t="shared" si="130"/>
        <v>0</v>
      </c>
      <c r="S414" s="21">
        <f t="shared" si="131"/>
        <v>0</v>
      </c>
      <c r="U414" s="9">
        <v>0</v>
      </c>
      <c r="W414" s="9">
        <v>0</v>
      </c>
      <c r="Y414" s="9">
        <f t="shared" si="132"/>
        <v>0</v>
      </c>
      <c r="AA414" s="21">
        <f t="shared" si="133"/>
        <v>0</v>
      </c>
      <c r="AC414" s="9">
        <v>0</v>
      </c>
      <c r="AE414" s="9">
        <v>29977</v>
      </c>
      <c r="AG414" s="9">
        <f t="shared" si="134"/>
        <v>-29977</v>
      </c>
      <c r="AI414" s="21" t="str">
        <f t="shared" si="135"/>
        <v>N.M.</v>
      </c>
    </row>
    <row r="415" spans="1:35" ht="12.75" outlineLevel="1">
      <c r="A415" s="1" t="s">
        <v>873</v>
      </c>
      <c r="B415" s="16" t="s">
        <v>874</v>
      </c>
      <c r="C415" s="1" t="s">
        <v>1371</v>
      </c>
      <c r="E415" s="5">
        <v>0</v>
      </c>
      <c r="G415" s="5">
        <v>0</v>
      </c>
      <c r="I415" s="9">
        <f t="shared" si="128"/>
        <v>0</v>
      </c>
      <c r="K415" s="21">
        <f t="shared" si="129"/>
        <v>0</v>
      </c>
      <c r="M415" s="9">
        <v>0</v>
      </c>
      <c r="O415" s="9">
        <v>0</v>
      </c>
      <c r="Q415" s="9">
        <f t="shared" si="130"/>
        <v>0</v>
      </c>
      <c r="S415" s="21">
        <f t="shared" si="131"/>
        <v>0</v>
      </c>
      <c r="U415" s="9">
        <v>0</v>
      </c>
      <c r="W415" s="9">
        <v>0</v>
      </c>
      <c r="Y415" s="9">
        <f t="shared" si="132"/>
        <v>0</v>
      </c>
      <c r="AA415" s="21">
        <f t="shared" si="133"/>
        <v>0</v>
      </c>
      <c r="AC415" s="9">
        <v>0</v>
      </c>
      <c r="AE415" s="9">
        <v>-267892</v>
      </c>
      <c r="AG415" s="9">
        <f t="shared" si="134"/>
        <v>267892</v>
      </c>
      <c r="AI415" s="21" t="str">
        <f t="shared" si="135"/>
        <v>N.M.</v>
      </c>
    </row>
    <row r="416" spans="1:35" ht="12.75" outlineLevel="1">
      <c r="A416" s="1" t="s">
        <v>875</v>
      </c>
      <c r="B416" s="16" t="s">
        <v>876</v>
      </c>
      <c r="C416" s="1" t="s">
        <v>1371</v>
      </c>
      <c r="E416" s="5">
        <v>0</v>
      </c>
      <c r="G416" s="5">
        <v>0</v>
      </c>
      <c r="I416" s="9">
        <f t="shared" si="128"/>
        <v>0</v>
      </c>
      <c r="K416" s="21">
        <f t="shared" si="129"/>
        <v>0</v>
      </c>
      <c r="M416" s="9">
        <v>0</v>
      </c>
      <c r="O416" s="9">
        <v>0</v>
      </c>
      <c r="Q416" s="9">
        <f t="shared" si="130"/>
        <v>0</v>
      </c>
      <c r="S416" s="21">
        <f t="shared" si="131"/>
        <v>0</v>
      </c>
      <c r="U416" s="9">
        <v>0</v>
      </c>
      <c r="W416" s="9">
        <v>0</v>
      </c>
      <c r="Y416" s="9">
        <f t="shared" si="132"/>
        <v>0</v>
      </c>
      <c r="AA416" s="21">
        <f t="shared" si="133"/>
        <v>0</v>
      </c>
      <c r="AC416" s="9">
        <v>-525794.1</v>
      </c>
      <c r="AE416" s="9">
        <v>418710</v>
      </c>
      <c r="AG416" s="9">
        <f t="shared" si="134"/>
        <v>-944504.1</v>
      </c>
      <c r="AI416" s="21">
        <f t="shared" si="135"/>
        <v>-2.2557476535072007</v>
      </c>
    </row>
    <row r="417" spans="1:35" ht="12.75" outlineLevel="1">
      <c r="A417" s="1" t="s">
        <v>877</v>
      </c>
      <c r="B417" s="16" t="s">
        <v>878</v>
      </c>
      <c r="C417" s="1" t="s">
        <v>1371</v>
      </c>
      <c r="E417" s="5">
        <v>0</v>
      </c>
      <c r="G417" s="5">
        <v>14384.74</v>
      </c>
      <c r="I417" s="9">
        <f t="shared" si="128"/>
        <v>-14384.74</v>
      </c>
      <c r="K417" s="21" t="str">
        <f t="shared" si="129"/>
        <v>N.M.</v>
      </c>
      <c r="M417" s="9">
        <v>0</v>
      </c>
      <c r="O417" s="9">
        <v>514637.35000000003</v>
      </c>
      <c r="Q417" s="9">
        <f t="shared" si="130"/>
        <v>-514637.35000000003</v>
      </c>
      <c r="S417" s="21" t="str">
        <f t="shared" si="131"/>
        <v>N.M.</v>
      </c>
      <c r="U417" s="9">
        <v>0</v>
      </c>
      <c r="W417" s="9">
        <v>514637.35000000003</v>
      </c>
      <c r="Y417" s="9">
        <f t="shared" si="132"/>
        <v>-514637.35000000003</v>
      </c>
      <c r="AA417" s="21" t="str">
        <f t="shared" si="133"/>
        <v>N.M.</v>
      </c>
      <c r="AC417" s="9">
        <v>1545893.79</v>
      </c>
      <c r="AE417" s="9">
        <v>514637.35000000003</v>
      </c>
      <c r="AG417" s="9">
        <f t="shared" si="134"/>
        <v>1031256.44</v>
      </c>
      <c r="AI417" s="21">
        <f t="shared" si="135"/>
        <v>2.003850750436205</v>
      </c>
    </row>
    <row r="418" spans="1:35" ht="12.75" outlineLevel="1">
      <c r="A418" s="1" t="s">
        <v>879</v>
      </c>
      <c r="B418" s="16" t="s">
        <v>880</v>
      </c>
      <c r="C418" s="1" t="s">
        <v>1371</v>
      </c>
      <c r="E418" s="5">
        <v>422800.38</v>
      </c>
      <c r="G418" s="5">
        <v>0</v>
      </c>
      <c r="I418" s="9">
        <f t="shared" si="128"/>
        <v>422800.38</v>
      </c>
      <c r="K418" s="21" t="str">
        <f t="shared" si="129"/>
        <v>N.M.</v>
      </c>
      <c r="M418" s="9">
        <v>-571896.6</v>
      </c>
      <c r="O418" s="9">
        <v>0</v>
      </c>
      <c r="Q418" s="9">
        <f t="shared" si="130"/>
        <v>-571896.6</v>
      </c>
      <c r="S418" s="21" t="str">
        <f t="shared" si="131"/>
        <v>N.M.</v>
      </c>
      <c r="U418" s="9">
        <v>-571896.6</v>
      </c>
      <c r="W418" s="9">
        <v>0</v>
      </c>
      <c r="Y418" s="9">
        <f t="shared" si="132"/>
        <v>-571896.6</v>
      </c>
      <c r="AA418" s="21" t="str">
        <f t="shared" si="133"/>
        <v>N.M.</v>
      </c>
      <c r="AC418" s="9">
        <v>-571896.6</v>
      </c>
      <c r="AE418" s="9">
        <v>0</v>
      </c>
      <c r="AG418" s="9">
        <f t="shared" si="134"/>
        <v>-571896.6</v>
      </c>
      <c r="AI418" s="21" t="str">
        <f t="shared" si="135"/>
        <v>N.M.</v>
      </c>
    </row>
    <row r="419" spans="1:68" s="16" customFormat="1" ht="12.75">
      <c r="A419" s="16" t="s">
        <v>40</v>
      </c>
      <c r="B419" s="114"/>
      <c r="C419" s="16" t="s">
        <v>94</v>
      </c>
      <c r="D419" s="9"/>
      <c r="E419" s="9">
        <v>422800.38</v>
      </c>
      <c r="F419" s="9"/>
      <c r="G419" s="9">
        <v>14384.74</v>
      </c>
      <c r="H419" s="9"/>
      <c r="I419" s="9">
        <f aca="true" t="shared" si="136" ref="I419:I425">+E419-G419</f>
        <v>408415.64</v>
      </c>
      <c r="J419" s="44" t="str">
        <f>IF((+E419-G419)=(I419),"  ",$AO$528)</f>
        <v>  </v>
      </c>
      <c r="K419" s="38" t="str">
        <f aca="true" t="shared" si="137" ref="K419:K425">IF(G419&lt;0,IF(I419=0,0,IF(OR(G419=0,E419=0),"N.M.",IF(ABS(I419/G419)&gt;=10,"N.M.",I419/(-G419)))),IF(I419=0,0,IF(OR(G419=0,E419=0),"N.M.",IF(ABS(I419/G419)&gt;=10,"N.M.",I419/G419))))</f>
        <v>N.M.</v>
      </c>
      <c r="L419" s="45"/>
      <c r="M419" s="5">
        <v>-571896.6</v>
      </c>
      <c r="N419" s="9"/>
      <c r="O419" s="5">
        <v>514637.35000000003</v>
      </c>
      <c r="P419" s="9"/>
      <c r="Q419" s="9">
        <f aca="true" t="shared" si="138" ref="Q419:Q425">(+M419-O419)</f>
        <v>-1086533.95</v>
      </c>
      <c r="R419" s="44" t="str">
        <f>IF((+M419-O419)=(Q419),"  ",$AO$528)</f>
        <v>  </v>
      </c>
      <c r="S419" s="38">
        <f aca="true" t="shared" si="139" ref="S419:S425">IF(O419&lt;0,IF(Q419=0,0,IF(OR(O419=0,M419=0),"N.M.",IF(ABS(Q419/O419)&gt;=10,"N.M.",Q419/(-O419)))),IF(Q419=0,0,IF(OR(O419=0,M419=0),"N.M.",IF(ABS(Q419/O419)&gt;=10,"N.M.",Q419/O419))))</f>
        <v>-2.111261357147902</v>
      </c>
      <c r="T419" s="45"/>
      <c r="U419" s="9">
        <v>-571896.6</v>
      </c>
      <c r="V419" s="9"/>
      <c r="W419" s="9">
        <v>514637.35000000003</v>
      </c>
      <c r="X419" s="9"/>
      <c r="Y419" s="9">
        <f aca="true" t="shared" si="140" ref="Y419:Y425">(+U419-W419)</f>
        <v>-1086533.95</v>
      </c>
      <c r="Z419" s="44" t="str">
        <f>IF((+U419-W419)=(Y419),"  ",$AO$528)</f>
        <v>  </v>
      </c>
      <c r="AA419" s="38">
        <f aca="true" t="shared" si="141" ref="AA419:AA425">IF(W419&lt;0,IF(Y419=0,0,IF(OR(W419=0,U419=0),"N.M.",IF(ABS(Y419/W419)&gt;=10,"N.M.",Y419/(-W419)))),IF(Y419=0,0,IF(OR(W419=0,U419=0),"N.M.",IF(ABS(Y419/W419)&gt;=10,"N.M.",Y419/W419))))</f>
        <v>-2.111261357147902</v>
      </c>
      <c r="AB419" s="45"/>
      <c r="AC419" s="9">
        <v>484861.08999999997</v>
      </c>
      <c r="AD419" s="9"/>
      <c r="AE419" s="9">
        <v>695432.3500000001</v>
      </c>
      <c r="AF419" s="9"/>
      <c r="AG419" s="9">
        <f aca="true" t="shared" si="142" ref="AG419:AG425">(+AC419-AE419)</f>
        <v>-210571.26000000013</v>
      </c>
      <c r="AH419" s="44" t="str">
        <f>IF((+AC419-AE419)=(AG419),"  ",$AO$528)</f>
        <v>  </v>
      </c>
      <c r="AI419" s="38">
        <f aca="true" t="shared" si="143" ref="AI419:AI425">IF(AE419&lt;0,IF(AG419=0,0,IF(OR(AE419=0,AC419=0),"N.M.",IF(ABS(AG419/AE419)&gt;=10,"N.M.",AG419/(-AE419)))),IF(AG419=0,0,IF(OR(AE419=0,AC419=0),"N.M.",IF(ABS(AG419/AE419)&gt;=10,"N.M.",AG419/AE419))))</f>
        <v>-0.3027918675339163</v>
      </c>
      <c r="AJ419" s="9"/>
      <c r="AK419" s="9"/>
      <c r="AL419" s="9"/>
      <c r="AM419" s="9"/>
      <c r="AN419" s="9"/>
      <c r="AO419" s="9"/>
      <c r="AP419" s="115"/>
      <c r="AQ419" s="116"/>
      <c r="AR419" s="45"/>
      <c r="AS419" s="9"/>
      <c r="AT419" s="9"/>
      <c r="AU419" s="9"/>
      <c r="AV419" s="9"/>
      <c r="AW419" s="9"/>
      <c r="AX419" s="115"/>
      <c r="AY419" s="116"/>
      <c r="AZ419" s="45"/>
      <c r="BA419" s="9"/>
      <c r="BB419" s="9"/>
      <c r="BC419" s="9"/>
      <c r="BD419" s="115"/>
      <c r="BE419" s="116"/>
      <c r="BF419" s="45"/>
      <c r="BG419" s="9"/>
      <c r="BH419" s="86"/>
      <c r="BI419" s="9"/>
      <c r="BJ419" s="86"/>
      <c r="BK419" s="9"/>
      <c r="BL419" s="86"/>
      <c r="BM419" s="9"/>
      <c r="BN419" s="86"/>
      <c r="BO419" s="86"/>
      <c r="BP419" s="86"/>
    </row>
    <row r="420" spans="1:35" ht="12.75" outlineLevel="1">
      <c r="A420" s="1" t="s">
        <v>881</v>
      </c>
      <c r="B420" s="16" t="s">
        <v>882</v>
      </c>
      <c r="C420" s="1" t="s">
        <v>1372</v>
      </c>
      <c r="E420" s="5">
        <v>-699722.83</v>
      </c>
      <c r="G420" s="5">
        <v>623890.91</v>
      </c>
      <c r="I420" s="9">
        <f t="shared" si="136"/>
        <v>-1323613.74</v>
      </c>
      <c r="K420" s="21">
        <f t="shared" si="137"/>
        <v>-2.121546762077364</v>
      </c>
      <c r="M420" s="9">
        <v>-6557909.04</v>
      </c>
      <c r="O420" s="9">
        <v>5552189.49</v>
      </c>
      <c r="Q420" s="9">
        <f t="shared" si="138"/>
        <v>-12110098.530000001</v>
      </c>
      <c r="S420" s="21">
        <f t="shared" si="139"/>
        <v>-2.181139269798229</v>
      </c>
      <c r="U420" s="9">
        <v>-6557909.04</v>
      </c>
      <c r="W420" s="9">
        <v>5552189.49</v>
      </c>
      <c r="Y420" s="9">
        <f t="shared" si="140"/>
        <v>-12110098.530000001</v>
      </c>
      <c r="AA420" s="21">
        <f t="shared" si="141"/>
        <v>-2.181139269798229</v>
      </c>
      <c r="AC420" s="9">
        <v>-9624896.97</v>
      </c>
      <c r="AE420" s="9">
        <v>8522928</v>
      </c>
      <c r="AG420" s="9">
        <f t="shared" si="142"/>
        <v>-18147824.97</v>
      </c>
      <c r="AI420" s="21">
        <f t="shared" si="143"/>
        <v>-2.129294647332466</v>
      </c>
    </row>
    <row r="421" spans="1:35" ht="12.75" outlineLevel="1">
      <c r="A421" s="1" t="s">
        <v>883</v>
      </c>
      <c r="B421" s="16" t="s">
        <v>884</v>
      </c>
      <c r="C421" s="1" t="s">
        <v>1373</v>
      </c>
      <c r="E421" s="5">
        <v>4685542.79</v>
      </c>
      <c r="G421" s="5">
        <v>3135318.24</v>
      </c>
      <c r="I421" s="9">
        <f t="shared" si="136"/>
        <v>1550224.5499999998</v>
      </c>
      <c r="K421" s="21">
        <f t="shared" si="137"/>
        <v>0.4944392981300679</v>
      </c>
      <c r="M421" s="9">
        <v>18714003.22</v>
      </c>
      <c r="O421" s="9">
        <v>7098022.7</v>
      </c>
      <c r="Q421" s="9">
        <f t="shared" si="138"/>
        <v>11615980.52</v>
      </c>
      <c r="S421" s="21">
        <f t="shared" si="139"/>
        <v>1.636509350695652</v>
      </c>
      <c r="U421" s="9">
        <v>18714003.22</v>
      </c>
      <c r="W421" s="9">
        <v>7098022.7</v>
      </c>
      <c r="Y421" s="9">
        <f t="shared" si="140"/>
        <v>11615980.52</v>
      </c>
      <c r="AA421" s="21">
        <f t="shared" si="141"/>
        <v>1.636509350695652</v>
      </c>
      <c r="AC421" s="9">
        <v>70775979.07</v>
      </c>
      <c r="AE421" s="9">
        <v>52503734.35</v>
      </c>
      <c r="AG421" s="9">
        <f t="shared" si="142"/>
        <v>18272244.71999999</v>
      </c>
      <c r="AI421" s="21">
        <f t="shared" si="143"/>
        <v>0.34801800188523146</v>
      </c>
    </row>
    <row r="422" spans="1:35" ht="12.75" outlineLevel="1">
      <c r="A422" s="1" t="s">
        <v>885</v>
      </c>
      <c r="B422" s="16" t="s">
        <v>886</v>
      </c>
      <c r="C422" s="1" t="s">
        <v>1374</v>
      </c>
      <c r="E422" s="5">
        <v>-2672181.34</v>
      </c>
      <c r="G422" s="5">
        <v>-2381434.19</v>
      </c>
      <c r="I422" s="9">
        <f t="shared" si="136"/>
        <v>-290747.1499999999</v>
      </c>
      <c r="K422" s="21">
        <f t="shared" si="137"/>
        <v>-0.12208909707473374</v>
      </c>
      <c r="M422" s="9">
        <v>-8004143.5</v>
      </c>
      <c r="O422" s="9">
        <v>-8250270.45</v>
      </c>
      <c r="Q422" s="9">
        <f t="shared" si="138"/>
        <v>246126.9500000002</v>
      </c>
      <c r="S422" s="21">
        <f t="shared" si="139"/>
        <v>0.02983259173037172</v>
      </c>
      <c r="U422" s="9">
        <v>-8004143.5</v>
      </c>
      <c r="W422" s="9">
        <v>-8250270.45</v>
      </c>
      <c r="Y422" s="9">
        <f t="shared" si="140"/>
        <v>246126.9500000002</v>
      </c>
      <c r="AA422" s="21">
        <f t="shared" si="141"/>
        <v>0.02983259173037172</v>
      </c>
      <c r="AC422" s="9">
        <v>-53882773.74</v>
      </c>
      <c r="AE422" s="9">
        <v>-48505687.6</v>
      </c>
      <c r="AG422" s="9">
        <f t="shared" si="142"/>
        <v>-5377086.140000001</v>
      </c>
      <c r="AI422" s="21">
        <f t="shared" si="143"/>
        <v>-0.11085475551530993</v>
      </c>
    </row>
    <row r="423" spans="1:35" ht="12.75" outlineLevel="1">
      <c r="A423" s="1" t="s">
        <v>887</v>
      </c>
      <c r="B423" s="16" t="s">
        <v>888</v>
      </c>
      <c r="C423" s="1" t="s">
        <v>1375</v>
      </c>
      <c r="E423" s="5">
        <v>-68496</v>
      </c>
      <c r="G423" s="5">
        <v>-73914</v>
      </c>
      <c r="I423" s="9">
        <f t="shared" si="136"/>
        <v>5418</v>
      </c>
      <c r="K423" s="21">
        <f t="shared" si="137"/>
        <v>0.07330140433476744</v>
      </c>
      <c r="M423" s="9">
        <v>-205488</v>
      </c>
      <c r="O423" s="9">
        <v>-221742</v>
      </c>
      <c r="Q423" s="9">
        <f t="shared" si="138"/>
        <v>16254</v>
      </c>
      <c r="S423" s="21">
        <f t="shared" si="139"/>
        <v>0.07330140433476744</v>
      </c>
      <c r="U423" s="9">
        <v>-205488</v>
      </c>
      <c r="W423" s="9">
        <v>-221742</v>
      </c>
      <c r="Y423" s="9">
        <f t="shared" si="140"/>
        <v>16254</v>
      </c>
      <c r="AA423" s="21">
        <f t="shared" si="141"/>
        <v>0.07330140433476744</v>
      </c>
      <c r="AC423" s="9">
        <v>-858932</v>
      </c>
      <c r="AE423" s="9">
        <v>-889560</v>
      </c>
      <c r="AG423" s="9">
        <f t="shared" si="142"/>
        <v>30628</v>
      </c>
      <c r="AI423" s="21">
        <f t="shared" si="143"/>
        <v>0.034430504968748596</v>
      </c>
    </row>
    <row r="424" spans="1:68" s="90" customFormat="1" ht="12.75">
      <c r="A424" s="90" t="s">
        <v>41</v>
      </c>
      <c r="B424" s="91"/>
      <c r="C424" s="77" t="s">
        <v>1376</v>
      </c>
      <c r="D424" s="105"/>
      <c r="E424" s="105">
        <v>1245142.62</v>
      </c>
      <c r="F424" s="105"/>
      <c r="G424" s="105">
        <v>1303860.9600000004</v>
      </c>
      <c r="H424" s="105"/>
      <c r="I424" s="9">
        <f t="shared" si="136"/>
        <v>-58718.34000000032</v>
      </c>
      <c r="J424" s="37" t="str">
        <f>IF((+E424-G424)=(I424),"  ",$AO$528)</f>
        <v>  </v>
      </c>
      <c r="K424" s="38">
        <f t="shared" si="137"/>
        <v>-0.04503420364699032</v>
      </c>
      <c r="L424" s="39"/>
      <c r="M424" s="5">
        <v>3946462.6799999997</v>
      </c>
      <c r="N424" s="9"/>
      <c r="O424" s="5">
        <v>4178199.740000001</v>
      </c>
      <c r="P424" s="9"/>
      <c r="Q424" s="9">
        <f t="shared" si="138"/>
        <v>-231737.06000000145</v>
      </c>
      <c r="R424" s="37" t="str">
        <f>IF((+M424-O424)=(Q424),"  ",$AO$528)</f>
        <v>  </v>
      </c>
      <c r="S424" s="38">
        <f t="shared" si="139"/>
        <v>-0.05546337523825546</v>
      </c>
      <c r="T424" s="39"/>
      <c r="U424" s="9">
        <v>3946462.6799999997</v>
      </c>
      <c r="V424" s="9"/>
      <c r="W424" s="9">
        <v>4178199.740000001</v>
      </c>
      <c r="X424" s="9"/>
      <c r="Y424" s="9">
        <f t="shared" si="140"/>
        <v>-231737.06000000145</v>
      </c>
      <c r="Z424" s="37" t="str">
        <f>IF((+U424-W424)=(Y424),"  ",$AO$528)</f>
        <v>  </v>
      </c>
      <c r="AA424" s="38">
        <f t="shared" si="141"/>
        <v>-0.05546337523825546</v>
      </c>
      <c r="AB424" s="39"/>
      <c r="AC424" s="9">
        <v>6409376.359999999</v>
      </c>
      <c r="AD424" s="9"/>
      <c r="AE424" s="9">
        <v>11631414.75</v>
      </c>
      <c r="AF424" s="9"/>
      <c r="AG424" s="9">
        <f t="shared" si="142"/>
        <v>-5222038.390000001</v>
      </c>
      <c r="AH424" s="37" t="str">
        <f>IF((+AC424-AE424)=(AG424),"  ",$AO$528)</f>
        <v>  </v>
      </c>
      <c r="AI424" s="38">
        <f t="shared" si="143"/>
        <v>-0.4489598644911188</v>
      </c>
      <c r="AJ424" s="105"/>
      <c r="AK424" s="105"/>
      <c r="AL424" s="105"/>
      <c r="AM424" s="105"/>
      <c r="AN424" s="105"/>
      <c r="AO424" s="105"/>
      <c r="AP424" s="106"/>
      <c r="AQ424" s="107"/>
      <c r="AR424" s="108"/>
      <c r="AS424" s="105"/>
      <c r="AT424" s="105"/>
      <c r="AU424" s="105"/>
      <c r="AV424" s="105"/>
      <c r="AW424" s="105"/>
      <c r="AX424" s="106"/>
      <c r="AY424" s="107"/>
      <c r="AZ424" s="108"/>
      <c r="BA424" s="105"/>
      <c r="BB424" s="105"/>
      <c r="BC424" s="105"/>
      <c r="BD424" s="106"/>
      <c r="BE424" s="107"/>
      <c r="BF424" s="108"/>
      <c r="BG424" s="105"/>
      <c r="BH424" s="109"/>
      <c r="BI424" s="105"/>
      <c r="BJ424" s="109"/>
      <c r="BK424" s="105"/>
      <c r="BL424" s="109"/>
      <c r="BM424" s="105"/>
      <c r="BN424" s="97"/>
      <c r="BO424" s="97"/>
      <c r="BP424" s="97"/>
    </row>
    <row r="425" spans="1:68" s="17" customFormat="1" ht="12.75">
      <c r="A425" s="17" t="s">
        <v>42</v>
      </c>
      <c r="B425" s="98"/>
      <c r="C425" s="17" t="s">
        <v>43</v>
      </c>
      <c r="D425" s="18"/>
      <c r="E425" s="18">
        <v>50288180.85900003</v>
      </c>
      <c r="F425" s="18"/>
      <c r="G425" s="18">
        <v>50188395.82</v>
      </c>
      <c r="H425" s="18"/>
      <c r="I425" s="18">
        <f t="shared" si="136"/>
        <v>99785.03900002688</v>
      </c>
      <c r="J425" s="37" t="str">
        <f>IF((+E425-G425)=(I425),"  ",$AO$528)</f>
        <v>  </v>
      </c>
      <c r="K425" s="40">
        <f t="shared" si="137"/>
        <v>0.001988209373296261</v>
      </c>
      <c r="L425" s="39"/>
      <c r="M425" s="8">
        <v>168687407.58399993</v>
      </c>
      <c r="N425" s="18"/>
      <c r="O425" s="8">
        <v>157582951.35300004</v>
      </c>
      <c r="P425" s="18"/>
      <c r="Q425" s="18">
        <f t="shared" si="138"/>
        <v>11104456.230999887</v>
      </c>
      <c r="R425" s="37" t="str">
        <f>IF((+M425-O425)=(Q425),"  ",$AO$528)</f>
        <v>  </v>
      </c>
      <c r="S425" s="40">
        <f t="shared" si="139"/>
        <v>0.070467370585825</v>
      </c>
      <c r="T425" s="39"/>
      <c r="U425" s="18">
        <v>168687407.58399993</v>
      </c>
      <c r="V425" s="18"/>
      <c r="W425" s="18">
        <v>157582951.35300004</v>
      </c>
      <c r="X425" s="18"/>
      <c r="Y425" s="18">
        <f t="shared" si="140"/>
        <v>11104456.230999887</v>
      </c>
      <c r="Z425" s="37" t="str">
        <f>IF((+U425-W425)=(Y425),"  ",$AO$528)</f>
        <v>  </v>
      </c>
      <c r="AA425" s="40">
        <f t="shared" si="141"/>
        <v>0.070467370585825</v>
      </c>
      <c r="AB425" s="39"/>
      <c r="AC425" s="18">
        <v>645276249.7899998</v>
      </c>
      <c r="AD425" s="18"/>
      <c r="AE425" s="18">
        <v>572436989.7200001</v>
      </c>
      <c r="AF425" s="18"/>
      <c r="AG425" s="18">
        <f t="shared" si="142"/>
        <v>72839260.0699997</v>
      </c>
      <c r="AH425" s="37" t="str">
        <f>IF((+AC425-AE425)=(AG425),"  ",$AO$528)</f>
        <v>  </v>
      </c>
      <c r="AI425" s="40">
        <f t="shared" si="143"/>
        <v>0.1272441532920995</v>
      </c>
      <c r="AJ425" s="18"/>
      <c r="AK425" s="18"/>
      <c r="AL425" s="18"/>
      <c r="AM425" s="18"/>
      <c r="AN425" s="18"/>
      <c r="AO425" s="18"/>
      <c r="AP425" s="85"/>
      <c r="AQ425" s="117"/>
      <c r="AR425" s="39"/>
      <c r="AS425" s="18"/>
      <c r="AT425" s="18"/>
      <c r="AU425" s="18"/>
      <c r="AV425" s="18"/>
      <c r="AW425" s="18"/>
      <c r="AX425" s="85"/>
      <c r="AY425" s="117"/>
      <c r="AZ425" s="39"/>
      <c r="BA425" s="18"/>
      <c r="BB425" s="18"/>
      <c r="BC425" s="18"/>
      <c r="BD425" s="85"/>
      <c r="BE425" s="117"/>
      <c r="BF425" s="39"/>
      <c r="BG425" s="18"/>
      <c r="BH425" s="104"/>
      <c r="BI425" s="18"/>
      <c r="BJ425" s="104"/>
      <c r="BK425" s="18"/>
      <c r="BL425" s="104"/>
      <c r="BM425" s="18"/>
      <c r="BN425" s="104"/>
      <c r="BO425" s="104"/>
      <c r="BP425" s="104"/>
    </row>
    <row r="426" spans="5:53" ht="12.75">
      <c r="E426" s="41" t="str">
        <f>IF(ABS(E139+E168+E174+E332+E365+E372+E412+E419+E424-E425)&gt;$AO$524,$AO$527," ")</f>
        <v> </v>
      </c>
      <c r="F426" s="27"/>
      <c r="G426" s="41" t="str">
        <f>IF(ABS(G139+G168+G174+G332+G365+G372+G412+G419+G424-G425)&gt;$AO$524,$AO$527," ")</f>
        <v> </v>
      </c>
      <c r="H426" s="42"/>
      <c r="I426" s="41" t="str">
        <f>IF(ABS(I139+I168+I174+I332+I365+I372+I412+I419+I424-I425)&gt;$AO$524,$AO$527," ")</f>
        <v> </v>
      </c>
      <c r="M426" s="41" t="str">
        <f>IF(ABS(M139+M168+M174+M332+M365+M372+M412+M419+M424-M425)&gt;$AO$524,$AO$527," ")</f>
        <v> </v>
      </c>
      <c r="N426" s="42"/>
      <c r="O426" s="41" t="str">
        <f>IF(ABS(O139+O168+O174+O332+O365+O372+O412+O419+O424-O425)&gt;$AO$524,$AO$527," ")</f>
        <v> </v>
      </c>
      <c r="P426" s="28"/>
      <c r="Q426" s="41" t="str">
        <f>IF(ABS(Q139+Q168+Q174+Q332+Q365+Q372+Q412+Q419+Q424-Q425)&gt;$AO$524,$AO$527," ")</f>
        <v> </v>
      </c>
      <c r="U426" s="41" t="str">
        <f>IF(ABS(U139+U168+U174+U332+U365+U372+U412+U419+U424-U425)&gt;$AO$524,$AO$527," ")</f>
        <v> </v>
      </c>
      <c r="V426" s="28"/>
      <c r="W426" s="41" t="str">
        <f>IF(ABS(W139+W168+W174+W332+W365+W372+W412+W419+W424-W425)&gt;$AO$524,$AO$527," ")</f>
        <v> </v>
      </c>
      <c r="X426" s="28"/>
      <c r="Y426" s="41" t="str">
        <f>IF(ABS(Y139+Y168+Y174+Y332+Y365+Y372+Y412+Y419+Y424-Y425)&gt;$AO$524,$AO$527," ")</f>
        <v> </v>
      </c>
      <c r="AC426" s="41" t="str">
        <f>IF(ABS(AC139+AC168+AC174+AC332+AC365+AC372+AC412+AC419+AC424-AC425)&gt;$AO$524,$AO$527," ")</f>
        <v> </v>
      </c>
      <c r="AD426" s="28"/>
      <c r="AE426" s="41" t="str">
        <f>IF(ABS(AE139+AE168+AE174+AE332+AE365+AE372+AE412+AE419+AE424-AE425)&gt;$AO$524,$AO$527," ")</f>
        <v> </v>
      </c>
      <c r="AF426" s="42"/>
      <c r="AG426" s="41" t="str">
        <f>IF(ABS(AG139+AG168+AG174+AG332+AG365+AG372+AG412+AG419+AG424-AG425)&gt;$AO$524,$AO$527," ")</f>
        <v> </v>
      </c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</row>
    <row r="427" spans="1:53" ht="12.75">
      <c r="A427" s="76" t="s">
        <v>44</v>
      </c>
      <c r="C427" s="2" t="s">
        <v>45</v>
      </c>
      <c r="D427" s="8"/>
      <c r="E427" s="8">
        <v>8399316.740999978</v>
      </c>
      <c r="F427" s="8"/>
      <c r="G427" s="8">
        <v>5414527.793999986</v>
      </c>
      <c r="H427" s="18"/>
      <c r="I427" s="18">
        <f>(+E427-G427)</f>
        <v>2984788.9469999922</v>
      </c>
      <c r="J427" s="37" t="str">
        <f>IF((+E427-G427)=(I427),"  ",$AO$528)</f>
        <v>  </v>
      </c>
      <c r="K427" s="40">
        <f>IF(G427&lt;0,IF(I427=0,0,IF(OR(G427=0,E427=0),"N.M.",IF(ABS(I427/G427)&gt;=10,"N.M.",I427/(-G427)))),IF(I427=0,0,IF(OR(G427=0,E427=0),"N.M.",IF(ABS(I427/G427)&gt;=10,"N.M.",I427/G427))))</f>
        <v>0.551255633096488</v>
      </c>
      <c r="L427" s="39"/>
      <c r="M427" s="8">
        <v>16852820.112000003</v>
      </c>
      <c r="N427" s="18"/>
      <c r="O427" s="8">
        <v>16826648.72699999</v>
      </c>
      <c r="P427" s="18"/>
      <c r="Q427" s="18">
        <f>(+M427-O427)</f>
        <v>26171.385000012815</v>
      </c>
      <c r="R427" s="37" t="str">
        <f>IF((+M427-O427)=(Q427),"  ",$AO$528)</f>
        <v>  </v>
      </c>
      <c r="S427" s="40">
        <f>IF(O427&lt;0,IF(Q427=0,0,IF(OR(O427=0,M427=0),"N.M.",IF(ABS(Q427/O427)&gt;=10,"N.M.",Q427/(-O427)))),IF(Q427=0,0,IF(OR(O427=0,M427=0),"N.M.",IF(ABS(Q427/O427)&gt;=10,"N.M.",Q427/O427))))</f>
        <v>0.0015553533816878395</v>
      </c>
      <c r="T427" s="39"/>
      <c r="U427" s="18">
        <v>16852820.112000003</v>
      </c>
      <c r="V427" s="18"/>
      <c r="W427" s="18">
        <v>16826648.72699999</v>
      </c>
      <c r="X427" s="18"/>
      <c r="Y427" s="18">
        <f>(+U427-W427)</f>
        <v>26171.385000012815</v>
      </c>
      <c r="Z427" s="37" t="str">
        <f>IF((+U427-W427)=(Y427),"  ",$AO$528)</f>
        <v>  </v>
      </c>
      <c r="AA427" s="40">
        <f>IF(W427&lt;0,IF(Y427=0,0,IF(OR(W427=0,U427=0),"N.M.",IF(ABS(Y427/W427)&gt;=10,"N.M.",Y427/(-W427)))),IF(Y427=0,0,IF(OR(W427=0,U427=0),"N.M.",IF(ABS(Y427/W427)&gt;=10,"N.M.",Y427/W427))))</f>
        <v>0.0015553533816878395</v>
      </c>
      <c r="AB427" s="39"/>
      <c r="AC427" s="18">
        <v>58761361.77799994</v>
      </c>
      <c r="AD427" s="18"/>
      <c r="AE427" s="18">
        <v>56206767.031999975</v>
      </c>
      <c r="AF427" s="18"/>
      <c r="AG427" s="18">
        <f>(+AC427-AE427)</f>
        <v>2554594.745999962</v>
      </c>
      <c r="AH427" s="37" t="str">
        <f>IF((+AC427-AE427)=(AG427),"  ",$AO$528)</f>
        <v>  </v>
      </c>
      <c r="AI427" s="40">
        <f>IF(AE427&lt;0,IF(AG427=0,0,IF(OR(AE427=0,AC427=0),"N.M.",IF(ABS(AG427/AE427)&gt;=10,"N.M.",AG427/(-AE427)))),IF(AG427=0,0,IF(OR(AE427=0,AC427=0),"N.M.",IF(ABS(AG427/AE427)&gt;=10,"N.M.",AG427/AE427))))</f>
        <v>0.0454499499063087</v>
      </c>
      <c r="AJ427" s="39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</row>
    <row r="428" spans="3:53" ht="12.75">
      <c r="C428" s="2"/>
      <c r="D428" s="8"/>
      <c r="E428" s="41" t="str">
        <f>IF(ABS(E127-E425-E427)&gt;$AO$524,$AO$527," ")</f>
        <v> </v>
      </c>
      <c r="F428" s="27"/>
      <c r="G428" s="41" t="str">
        <f>IF(ABS(G127-G425-G427)&gt;$AO$524,$AO$527," ")</f>
        <v> </v>
      </c>
      <c r="H428" s="42"/>
      <c r="I428" s="41" t="str">
        <f>IF(ABS(I127-I425-I427)&gt;$AO$524,$AO$527," ")</f>
        <v> </v>
      </c>
      <c r="M428" s="41" t="str">
        <f>IF(ABS(M127-M425-M427)&gt;$AO$524,$AO$527," ")</f>
        <v> </v>
      </c>
      <c r="N428" s="42"/>
      <c r="O428" s="41" t="str">
        <f>IF(ABS(O127-O425-O427)&gt;$AO$524,$AO$527," ")</f>
        <v> </v>
      </c>
      <c r="P428" s="42"/>
      <c r="Q428" s="41" t="str">
        <f>IF(ABS(Q127-Q425-Q427)&gt;$AO$524,$AO$527," ")</f>
        <v> </v>
      </c>
      <c r="U428" s="41" t="str">
        <f>IF(ABS(U127-U425-U427)&gt;$AO$524,$AO$527," ")</f>
        <v> </v>
      </c>
      <c r="V428" s="28"/>
      <c r="W428" s="41" t="str">
        <f>IF(ABS(W127-W425-W427)&gt;$AO$524,$AO$527," ")</f>
        <v> </v>
      </c>
      <c r="X428" s="42"/>
      <c r="Y428" s="41" t="str">
        <f>IF(ABS(Y127-Y425-Y427)&gt;$AO$524,$AO$527," ")</f>
        <v> </v>
      </c>
      <c r="AC428" s="41" t="str">
        <f>IF(ABS(AC127-AC425-AC427)&gt;$AO$524,$AO$527," ")</f>
        <v> </v>
      </c>
      <c r="AD428" s="28"/>
      <c r="AE428" s="41" t="str">
        <f>IF(ABS(AE127-AE425-AE427)&gt;$AO$524,$AO$527," ")</f>
        <v> </v>
      </c>
      <c r="AF428" s="42"/>
      <c r="AG428" s="41" t="str">
        <f>IF(ABS(AG127-AG425-AG427)&gt;$AO$524,$AO$527," ")</f>
        <v> </v>
      </c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</row>
    <row r="429" spans="3:53" ht="13.5" customHeight="1">
      <c r="C429" s="2" t="s">
        <v>46</v>
      </c>
      <c r="D429" s="8"/>
      <c r="E429" s="31"/>
      <c r="F429" s="31"/>
      <c r="G429" s="31"/>
      <c r="H429" s="18"/>
      <c r="M429" s="5"/>
      <c r="N429" s="18"/>
      <c r="O429" s="5"/>
      <c r="P429" s="9"/>
      <c r="U429" s="31"/>
      <c r="V429" s="31"/>
      <c r="W429" s="31"/>
      <c r="AC429" s="31"/>
      <c r="AD429" s="31"/>
      <c r="AE429" s="31"/>
      <c r="AF429" s="18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</row>
    <row r="430" spans="1:35" ht="12.75" outlineLevel="1">
      <c r="A430" s="1" t="s">
        <v>889</v>
      </c>
      <c r="B430" s="16" t="s">
        <v>890</v>
      </c>
      <c r="C430" s="1" t="s">
        <v>1377</v>
      </c>
      <c r="E430" s="5">
        <v>1075</v>
      </c>
      <c r="G430" s="5">
        <v>475</v>
      </c>
      <c r="I430" s="9">
        <f aca="true" t="shared" si="144" ref="I430:I459">+E430-G430</f>
        <v>600</v>
      </c>
      <c r="K430" s="21">
        <f aca="true" t="shared" si="145" ref="K430:K459">IF(G430&lt;0,IF(I430=0,0,IF(OR(G430=0,E430=0),"N.M.",IF(ABS(I430/G430)&gt;=10,"N.M.",I430/(-G430)))),IF(I430=0,0,IF(OR(G430=0,E430=0),"N.M.",IF(ABS(I430/G430)&gt;=10,"N.M.",I430/G430))))</f>
        <v>1.263157894736842</v>
      </c>
      <c r="M430" s="9">
        <v>9525</v>
      </c>
      <c r="O430" s="9">
        <v>8925</v>
      </c>
      <c r="Q430" s="9">
        <f aca="true" t="shared" si="146" ref="Q430:Q459">+M430-O430</f>
        <v>600</v>
      </c>
      <c r="S430" s="21">
        <f aca="true" t="shared" si="147" ref="S430:S459">IF(O430&lt;0,IF(Q430=0,0,IF(OR(O430=0,M430=0),"N.M.",IF(ABS(Q430/O430)&gt;=10,"N.M.",Q430/(-O430)))),IF(Q430=0,0,IF(OR(O430=0,M430=0),"N.M.",IF(ABS(Q430/O430)&gt;=10,"N.M.",Q430/O430))))</f>
        <v>0.06722689075630252</v>
      </c>
      <c r="U430" s="9">
        <v>9525</v>
      </c>
      <c r="W430" s="9">
        <v>8925</v>
      </c>
      <c r="Y430" s="9">
        <f aca="true" t="shared" si="148" ref="Y430:Y459">+U430-W430</f>
        <v>600</v>
      </c>
      <c r="AA430" s="21">
        <f aca="true" t="shared" si="149" ref="AA430:AA459">IF(W430&lt;0,IF(Y430=0,0,IF(OR(W430=0,U430=0),"N.M.",IF(ABS(Y430/W430)&gt;=10,"N.M.",Y430/(-W430)))),IF(Y430=0,0,IF(OR(W430=0,U430=0),"N.M.",IF(ABS(Y430/W430)&gt;=10,"N.M.",Y430/W430))))</f>
        <v>0.06722689075630252</v>
      </c>
      <c r="AC430" s="9">
        <v>52275</v>
      </c>
      <c r="AE430" s="9">
        <v>51325</v>
      </c>
      <c r="AG430" s="9">
        <f aca="true" t="shared" si="150" ref="AG430:AG459">+AC430-AE430</f>
        <v>950</v>
      </c>
      <c r="AI430" s="21">
        <f aca="true" t="shared" si="151" ref="AI430:AI459">IF(AE430&lt;0,IF(AG430=0,0,IF(OR(AE430=0,AC430=0),"N.M.",IF(ABS(AG430/AE430)&gt;=10,"N.M.",AG430/(-AE430)))),IF(AG430=0,0,IF(OR(AE430=0,AC430=0),"N.M.",IF(ABS(AG430/AE430)&gt;=10,"N.M.",AG430/AE430))))</f>
        <v>0.018509498295177788</v>
      </c>
    </row>
    <row r="431" spans="1:35" ht="12.75" outlineLevel="1">
      <c r="A431" s="1" t="s">
        <v>891</v>
      </c>
      <c r="B431" s="16" t="s">
        <v>892</v>
      </c>
      <c r="C431" s="1" t="s">
        <v>1378</v>
      </c>
      <c r="E431" s="5">
        <v>-555.8100000000001</v>
      </c>
      <c r="G431" s="5">
        <v>-555.8100000000001</v>
      </c>
      <c r="I431" s="9">
        <f t="shared" si="144"/>
        <v>0</v>
      </c>
      <c r="K431" s="21">
        <f t="shared" si="145"/>
        <v>0</v>
      </c>
      <c r="M431" s="9">
        <v>-1667.43</v>
      </c>
      <c r="O431" s="9">
        <v>-1667.43</v>
      </c>
      <c r="Q431" s="9">
        <f t="shared" si="146"/>
        <v>0</v>
      </c>
      <c r="S431" s="21">
        <f t="shared" si="147"/>
        <v>0</v>
      </c>
      <c r="U431" s="9">
        <v>-1667.43</v>
      </c>
      <c r="W431" s="9">
        <v>-1667.43</v>
      </c>
      <c r="Y431" s="9">
        <f t="shared" si="148"/>
        <v>0</v>
      </c>
      <c r="AA431" s="21">
        <f t="shared" si="149"/>
        <v>0</v>
      </c>
      <c r="AC431" s="9">
        <v>-6669.72</v>
      </c>
      <c r="AE431" s="9">
        <v>-6669.72</v>
      </c>
      <c r="AG431" s="9">
        <f t="shared" si="150"/>
        <v>0</v>
      </c>
      <c r="AI431" s="21">
        <f t="shared" si="151"/>
        <v>0</v>
      </c>
    </row>
    <row r="432" spans="1:35" ht="12.75" outlineLevel="1">
      <c r="A432" s="1" t="s">
        <v>893</v>
      </c>
      <c r="B432" s="16" t="s">
        <v>894</v>
      </c>
      <c r="C432" s="1" t="s">
        <v>1379</v>
      </c>
      <c r="E432" s="5">
        <v>2745.78</v>
      </c>
      <c r="G432" s="5">
        <v>1231998.78</v>
      </c>
      <c r="I432" s="9">
        <f t="shared" si="144"/>
        <v>-1229253</v>
      </c>
      <c r="K432" s="21">
        <f t="shared" si="145"/>
        <v>-0.997771280260521</v>
      </c>
      <c r="M432" s="9">
        <v>7425.14</v>
      </c>
      <c r="O432" s="9">
        <v>1243669.91</v>
      </c>
      <c r="Q432" s="9">
        <f t="shared" si="146"/>
        <v>-1236244.77</v>
      </c>
      <c r="S432" s="21">
        <f t="shared" si="147"/>
        <v>-0.9940296537366576</v>
      </c>
      <c r="U432" s="9">
        <v>7425.14</v>
      </c>
      <c r="W432" s="9">
        <v>1243669.91</v>
      </c>
      <c r="Y432" s="9">
        <f t="shared" si="148"/>
        <v>-1236244.77</v>
      </c>
      <c r="AA432" s="21">
        <f t="shared" si="149"/>
        <v>-0.9940296537366576</v>
      </c>
      <c r="AC432" s="9">
        <v>692112.49</v>
      </c>
      <c r="AE432" s="9">
        <v>1372195.98</v>
      </c>
      <c r="AG432" s="9">
        <f t="shared" si="150"/>
        <v>-680083.49</v>
      </c>
      <c r="AI432" s="21">
        <f t="shared" si="151"/>
        <v>-0.49561687974045804</v>
      </c>
    </row>
    <row r="433" spans="1:35" ht="12.75" outlineLevel="1">
      <c r="A433" s="1" t="s">
        <v>895</v>
      </c>
      <c r="B433" s="16" t="s">
        <v>896</v>
      </c>
      <c r="C433" s="1" t="s">
        <v>1380</v>
      </c>
      <c r="E433" s="5">
        <v>1068.5</v>
      </c>
      <c r="G433" s="5">
        <v>0</v>
      </c>
      <c r="I433" s="9">
        <f t="shared" si="144"/>
        <v>1068.5</v>
      </c>
      <c r="K433" s="21" t="str">
        <f t="shared" si="145"/>
        <v>N.M.</v>
      </c>
      <c r="M433" s="9">
        <v>1464.8600000000001</v>
      </c>
      <c r="O433" s="9">
        <v>0</v>
      </c>
      <c r="Q433" s="9">
        <f t="shared" si="146"/>
        <v>1464.8600000000001</v>
      </c>
      <c r="S433" s="21" t="str">
        <f t="shared" si="147"/>
        <v>N.M.</v>
      </c>
      <c r="U433" s="9">
        <v>1464.8600000000001</v>
      </c>
      <c r="W433" s="9">
        <v>0</v>
      </c>
      <c r="Y433" s="9">
        <f t="shared" si="148"/>
        <v>1464.8600000000001</v>
      </c>
      <c r="AA433" s="21" t="str">
        <f t="shared" si="149"/>
        <v>N.M.</v>
      </c>
      <c r="AC433" s="9">
        <v>3605.19</v>
      </c>
      <c r="AE433" s="9">
        <v>1614785.08</v>
      </c>
      <c r="AG433" s="9">
        <f t="shared" si="150"/>
        <v>-1611179.8900000001</v>
      </c>
      <c r="AI433" s="21">
        <f t="shared" si="151"/>
        <v>-0.9977673871002078</v>
      </c>
    </row>
    <row r="434" spans="1:35" ht="12.75" outlineLevel="1">
      <c r="A434" s="1" t="s">
        <v>897</v>
      </c>
      <c r="B434" s="16" t="s">
        <v>898</v>
      </c>
      <c r="C434" s="1" t="s">
        <v>1381</v>
      </c>
      <c r="E434" s="5">
        <v>-35.37</v>
      </c>
      <c r="G434" s="5">
        <v>126407.12000000001</v>
      </c>
      <c r="I434" s="9">
        <f t="shared" si="144"/>
        <v>-126442.49</v>
      </c>
      <c r="K434" s="21">
        <f t="shared" si="145"/>
        <v>-1.0002798101879071</v>
      </c>
      <c r="M434" s="9">
        <v>-21610.57</v>
      </c>
      <c r="O434" s="9">
        <v>343667.99</v>
      </c>
      <c r="Q434" s="9">
        <f t="shared" si="146"/>
        <v>-365278.56</v>
      </c>
      <c r="S434" s="21">
        <f t="shared" si="147"/>
        <v>-1.0628821147992282</v>
      </c>
      <c r="U434" s="9">
        <v>-21610.57</v>
      </c>
      <c r="W434" s="9">
        <v>343667.99</v>
      </c>
      <c r="Y434" s="9">
        <f t="shared" si="148"/>
        <v>-365278.56</v>
      </c>
      <c r="AA434" s="21">
        <f t="shared" si="149"/>
        <v>-1.0628821147992282</v>
      </c>
      <c r="AC434" s="9">
        <v>647097.31</v>
      </c>
      <c r="AE434" s="9">
        <v>589190.79</v>
      </c>
      <c r="AG434" s="9">
        <f t="shared" si="150"/>
        <v>57906.52000000002</v>
      </c>
      <c r="AI434" s="21">
        <f t="shared" si="151"/>
        <v>0.09828144122890993</v>
      </c>
    </row>
    <row r="435" spans="1:35" ht="12.75" outlineLevel="1">
      <c r="A435" s="1" t="s">
        <v>899</v>
      </c>
      <c r="B435" s="16" t="s">
        <v>900</v>
      </c>
      <c r="C435" s="1" t="s">
        <v>1382</v>
      </c>
      <c r="E435" s="5">
        <v>28133.45</v>
      </c>
      <c r="G435" s="5">
        <v>29333.45</v>
      </c>
      <c r="I435" s="9">
        <f t="shared" si="144"/>
        <v>-1200</v>
      </c>
      <c r="K435" s="21">
        <f t="shared" si="145"/>
        <v>-0.040908928203126464</v>
      </c>
      <c r="M435" s="9">
        <v>29168.45</v>
      </c>
      <c r="O435" s="9">
        <v>30368.45</v>
      </c>
      <c r="Q435" s="9">
        <f t="shared" si="146"/>
        <v>-1200</v>
      </c>
      <c r="S435" s="21">
        <f t="shared" si="147"/>
        <v>-0.0395146937034982</v>
      </c>
      <c r="U435" s="9">
        <v>29168.45</v>
      </c>
      <c r="W435" s="9">
        <v>30368.45</v>
      </c>
      <c r="Y435" s="9">
        <f t="shared" si="148"/>
        <v>-1200</v>
      </c>
      <c r="AA435" s="21">
        <f t="shared" si="149"/>
        <v>-0.0395146937034982</v>
      </c>
      <c r="AC435" s="9">
        <v>63811.899999999994</v>
      </c>
      <c r="AE435" s="9">
        <v>65313.899999999994</v>
      </c>
      <c r="AG435" s="9">
        <f t="shared" si="150"/>
        <v>-1502</v>
      </c>
      <c r="AI435" s="21">
        <f t="shared" si="151"/>
        <v>-0.022996636244352275</v>
      </c>
    </row>
    <row r="436" spans="1:35" ht="12.75" outlineLevel="1">
      <c r="A436" s="1" t="s">
        <v>901</v>
      </c>
      <c r="B436" s="16" t="s">
        <v>902</v>
      </c>
      <c r="C436" s="1" t="s">
        <v>1383</v>
      </c>
      <c r="E436" s="5">
        <v>3379.25</v>
      </c>
      <c r="G436" s="5">
        <v>0</v>
      </c>
      <c r="I436" s="9">
        <f t="shared" si="144"/>
        <v>3379.25</v>
      </c>
      <c r="K436" s="21" t="str">
        <f t="shared" si="145"/>
        <v>N.M.</v>
      </c>
      <c r="M436" s="9">
        <v>3379.25</v>
      </c>
      <c r="O436" s="9">
        <v>0</v>
      </c>
      <c r="Q436" s="9">
        <f t="shared" si="146"/>
        <v>3379.25</v>
      </c>
      <c r="S436" s="21" t="str">
        <f t="shared" si="147"/>
        <v>N.M.</v>
      </c>
      <c r="U436" s="9">
        <v>3379.25</v>
      </c>
      <c r="W436" s="9">
        <v>0</v>
      </c>
      <c r="Y436" s="9">
        <f t="shared" si="148"/>
        <v>3379.25</v>
      </c>
      <c r="AA436" s="21" t="str">
        <f t="shared" si="149"/>
        <v>N.M.</v>
      </c>
      <c r="AC436" s="9">
        <v>121144.88</v>
      </c>
      <c r="AE436" s="9">
        <v>33000</v>
      </c>
      <c r="AG436" s="9">
        <f t="shared" si="150"/>
        <v>88144.88</v>
      </c>
      <c r="AI436" s="21">
        <f t="shared" si="151"/>
        <v>2.67105696969697</v>
      </c>
    </row>
    <row r="437" spans="1:35" ht="12.75" outlineLevel="1">
      <c r="A437" s="1" t="s">
        <v>903</v>
      </c>
      <c r="B437" s="16" t="s">
        <v>904</v>
      </c>
      <c r="C437" s="1" t="s">
        <v>1384</v>
      </c>
      <c r="E437" s="5">
        <v>0</v>
      </c>
      <c r="G437" s="5">
        <v>858.54</v>
      </c>
      <c r="I437" s="9">
        <f t="shared" si="144"/>
        <v>-858.54</v>
      </c>
      <c r="K437" s="21" t="str">
        <f t="shared" si="145"/>
        <v>N.M.</v>
      </c>
      <c r="M437" s="9">
        <v>0</v>
      </c>
      <c r="O437" s="9">
        <v>4759.11</v>
      </c>
      <c r="Q437" s="9">
        <f t="shared" si="146"/>
        <v>-4759.11</v>
      </c>
      <c r="S437" s="21" t="str">
        <f t="shared" si="147"/>
        <v>N.M.</v>
      </c>
      <c r="U437" s="9">
        <v>0</v>
      </c>
      <c r="W437" s="9">
        <v>4759.11</v>
      </c>
      <c r="Y437" s="9">
        <f t="shared" si="148"/>
        <v>-4759.11</v>
      </c>
      <c r="AA437" s="21" t="str">
        <f t="shared" si="149"/>
        <v>N.M.</v>
      </c>
      <c r="AC437" s="9">
        <v>-4759.11</v>
      </c>
      <c r="AE437" s="9">
        <v>48043.66</v>
      </c>
      <c r="AG437" s="9">
        <f t="shared" si="150"/>
        <v>-52802.770000000004</v>
      </c>
      <c r="AI437" s="21">
        <f t="shared" si="151"/>
        <v>-1.0990580234728162</v>
      </c>
    </row>
    <row r="438" spans="1:35" ht="12.75" outlineLevel="1">
      <c r="A438" s="1" t="s">
        <v>905</v>
      </c>
      <c r="B438" s="16" t="s">
        <v>906</v>
      </c>
      <c r="C438" s="1" t="s">
        <v>1385</v>
      </c>
      <c r="E438" s="5">
        <v>2194.39</v>
      </c>
      <c r="G438" s="5">
        <v>2131.61</v>
      </c>
      <c r="I438" s="9">
        <f t="shared" si="144"/>
        <v>62.779999999999745</v>
      </c>
      <c r="K438" s="21">
        <f t="shared" si="145"/>
        <v>0.029451916626399642</v>
      </c>
      <c r="M438" s="9">
        <v>6480.24</v>
      </c>
      <c r="O438" s="9">
        <v>6412.4400000000005</v>
      </c>
      <c r="Q438" s="9">
        <f t="shared" si="146"/>
        <v>67.79999999999927</v>
      </c>
      <c r="S438" s="21">
        <f t="shared" si="147"/>
        <v>0.010573198345715401</v>
      </c>
      <c r="U438" s="9">
        <v>6480.24</v>
      </c>
      <c r="W438" s="9">
        <v>6412.4400000000005</v>
      </c>
      <c r="Y438" s="9">
        <f t="shared" si="148"/>
        <v>67.79999999999927</v>
      </c>
      <c r="AA438" s="21">
        <f t="shared" si="149"/>
        <v>0.010573198345715401</v>
      </c>
      <c r="AC438" s="9">
        <v>25485.58</v>
      </c>
      <c r="AE438" s="9">
        <v>25885.07</v>
      </c>
      <c r="AG438" s="9">
        <f t="shared" si="150"/>
        <v>-399.48999999999796</v>
      </c>
      <c r="AI438" s="21">
        <f t="shared" si="151"/>
        <v>-0.015433220771664823</v>
      </c>
    </row>
    <row r="439" spans="1:35" ht="12.75" outlineLevel="1">
      <c r="A439" s="1" t="s">
        <v>907</v>
      </c>
      <c r="B439" s="16" t="s">
        <v>908</v>
      </c>
      <c r="C439" s="1" t="s">
        <v>1386</v>
      </c>
      <c r="E439" s="5">
        <v>1.1400000000000001</v>
      </c>
      <c r="G439" s="5">
        <v>-3.08</v>
      </c>
      <c r="I439" s="9">
        <f t="shared" si="144"/>
        <v>4.220000000000001</v>
      </c>
      <c r="K439" s="21">
        <f t="shared" si="145"/>
        <v>1.3701298701298703</v>
      </c>
      <c r="M439" s="9">
        <v>1.1400000000000001</v>
      </c>
      <c r="O439" s="9">
        <v>-3.08</v>
      </c>
      <c r="Q439" s="9">
        <f t="shared" si="146"/>
        <v>4.220000000000001</v>
      </c>
      <c r="S439" s="21">
        <f t="shared" si="147"/>
        <v>1.3701298701298703</v>
      </c>
      <c r="U439" s="9">
        <v>1.1400000000000001</v>
      </c>
      <c r="W439" s="9">
        <v>-3.08</v>
      </c>
      <c r="Y439" s="9">
        <f t="shared" si="148"/>
        <v>4.220000000000001</v>
      </c>
      <c r="AA439" s="21">
        <f t="shared" si="149"/>
        <v>1.3701298701298703</v>
      </c>
      <c r="AC439" s="9">
        <v>-41.57</v>
      </c>
      <c r="AE439" s="9">
        <v>-85791.38</v>
      </c>
      <c r="AG439" s="9">
        <f t="shared" si="150"/>
        <v>85749.81</v>
      </c>
      <c r="AI439" s="21">
        <f t="shared" si="151"/>
        <v>0.9995154524848533</v>
      </c>
    </row>
    <row r="440" spans="1:35" ht="12.75" outlineLevel="1">
      <c r="A440" s="1" t="s">
        <v>909</v>
      </c>
      <c r="B440" s="16" t="s">
        <v>910</v>
      </c>
      <c r="C440" s="1" t="s">
        <v>1387</v>
      </c>
      <c r="E440" s="5">
        <v>0</v>
      </c>
      <c r="G440" s="5">
        <v>0</v>
      </c>
      <c r="I440" s="9">
        <f t="shared" si="144"/>
        <v>0</v>
      </c>
      <c r="K440" s="21">
        <f t="shared" si="145"/>
        <v>0</v>
      </c>
      <c r="M440" s="9">
        <v>0</v>
      </c>
      <c r="O440" s="9">
        <v>0</v>
      </c>
      <c r="Q440" s="9">
        <f t="shared" si="146"/>
        <v>0</v>
      </c>
      <c r="S440" s="21">
        <f t="shared" si="147"/>
        <v>0</v>
      </c>
      <c r="U440" s="9">
        <v>0</v>
      </c>
      <c r="W440" s="9">
        <v>0</v>
      </c>
      <c r="Y440" s="9">
        <f t="shared" si="148"/>
        <v>0</v>
      </c>
      <c r="AA440" s="21">
        <f t="shared" si="149"/>
        <v>0</v>
      </c>
      <c r="AC440" s="9">
        <v>0</v>
      </c>
      <c r="AE440" s="9">
        <v>-531230.0700000001</v>
      </c>
      <c r="AG440" s="9">
        <f t="shared" si="150"/>
        <v>531230.0700000001</v>
      </c>
      <c r="AI440" s="21" t="str">
        <f t="shared" si="151"/>
        <v>N.M.</v>
      </c>
    </row>
    <row r="441" spans="1:35" ht="12.75" outlineLevel="1">
      <c r="A441" s="1" t="s">
        <v>911</v>
      </c>
      <c r="B441" s="16" t="s">
        <v>912</v>
      </c>
      <c r="C441" s="1" t="s">
        <v>1388</v>
      </c>
      <c r="E441" s="5">
        <v>0</v>
      </c>
      <c r="G441" s="5">
        <v>0</v>
      </c>
      <c r="I441" s="9">
        <f t="shared" si="144"/>
        <v>0</v>
      </c>
      <c r="K441" s="21">
        <f t="shared" si="145"/>
        <v>0</v>
      </c>
      <c r="M441" s="9">
        <v>0</v>
      </c>
      <c r="O441" s="9">
        <v>0</v>
      </c>
      <c r="Q441" s="9">
        <f t="shared" si="146"/>
        <v>0</v>
      </c>
      <c r="S441" s="21">
        <f t="shared" si="147"/>
        <v>0</v>
      </c>
      <c r="U441" s="9">
        <v>0</v>
      </c>
      <c r="W441" s="9">
        <v>0</v>
      </c>
      <c r="Y441" s="9">
        <f t="shared" si="148"/>
        <v>0</v>
      </c>
      <c r="AA441" s="21">
        <f t="shared" si="149"/>
        <v>0</v>
      </c>
      <c r="AC441" s="9">
        <v>0</v>
      </c>
      <c r="AE441" s="9">
        <v>-374233.09</v>
      </c>
      <c r="AG441" s="9">
        <f t="shared" si="150"/>
        <v>374233.09</v>
      </c>
      <c r="AI441" s="21" t="str">
        <f t="shared" si="151"/>
        <v>N.M.</v>
      </c>
    </row>
    <row r="442" spans="1:35" ht="12.75" outlineLevel="1">
      <c r="A442" s="1" t="s">
        <v>913</v>
      </c>
      <c r="B442" s="16" t="s">
        <v>914</v>
      </c>
      <c r="C442" s="1" t="s">
        <v>1389</v>
      </c>
      <c r="E442" s="5">
        <v>0</v>
      </c>
      <c r="G442" s="5">
        <v>0</v>
      </c>
      <c r="I442" s="9">
        <f t="shared" si="144"/>
        <v>0</v>
      </c>
      <c r="K442" s="21">
        <f t="shared" si="145"/>
        <v>0</v>
      </c>
      <c r="M442" s="9">
        <v>0</v>
      </c>
      <c r="O442" s="9">
        <v>37.1</v>
      </c>
      <c r="Q442" s="9">
        <f t="shared" si="146"/>
        <v>-37.1</v>
      </c>
      <c r="S442" s="21" t="str">
        <f t="shared" si="147"/>
        <v>N.M.</v>
      </c>
      <c r="U442" s="9">
        <v>0</v>
      </c>
      <c r="W442" s="9">
        <v>37.1</v>
      </c>
      <c r="Y442" s="9">
        <f t="shared" si="148"/>
        <v>-37.1</v>
      </c>
      <c r="AA442" s="21" t="str">
        <f t="shared" si="149"/>
        <v>N.M.</v>
      </c>
      <c r="AC442" s="9">
        <v>0</v>
      </c>
      <c r="AE442" s="9">
        <v>3905.08</v>
      </c>
      <c r="AG442" s="9">
        <f t="shared" si="150"/>
        <v>-3905.08</v>
      </c>
      <c r="AI442" s="21" t="str">
        <f t="shared" si="151"/>
        <v>N.M.</v>
      </c>
    </row>
    <row r="443" spans="1:35" ht="12.75" outlineLevel="1">
      <c r="A443" s="1" t="s">
        <v>915</v>
      </c>
      <c r="B443" s="16" t="s">
        <v>916</v>
      </c>
      <c r="C443" s="1" t="s">
        <v>1390</v>
      </c>
      <c r="E443" s="5">
        <v>336266</v>
      </c>
      <c r="G443" s="5">
        <v>-579550.24</v>
      </c>
      <c r="I443" s="9">
        <f t="shared" si="144"/>
        <v>915816.24</v>
      </c>
      <c r="K443" s="21">
        <f t="shared" si="145"/>
        <v>1.5802188952591927</v>
      </c>
      <c r="M443" s="9">
        <v>2046536</v>
      </c>
      <c r="O443" s="9">
        <v>-2339240</v>
      </c>
      <c r="Q443" s="9">
        <f t="shared" si="146"/>
        <v>4385776</v>
      </c>
      <c r="S443" s="21">
        <f t="shared" si="147"/>
        <v>1.8748721807082642</v>
      </c>
      <c r="U443" s="9">
        <v>2046536</v>
      </c>
      <c r="W443" s="9">
        <v>-2339240</v>
      </c>
      <c r="Y443" s="9">
        <f t="shared" si="148"/>
        <v>4385776</v>
      </c>
      <c r="AA443" s="21">
        <f t="shared" si="149"/>
        <v>1.8748721807082642</v>
      </c>
      <c r="AC443" s="9">
        <v>9916284</v>
      </c>
      <c r="AE443" s="9">
        <v>-240000</v>
      </c>
      <c r="AG443" s="9">
        <f t="shared" si="150"/>
        <v>10156284</v>
      </c>
      <c r="AI443" s="21" t="str">
        <f t="shared" si="151"/>
        <v>N.M.</v>
      </c>
    </row>
    <row r="444" spans="1:35" ht="12.75" outlineLevel="1">
      <c r="A444" s="1" t="s">
        <v>917</v>
      </c>
      <c r="B444" s="16" t="s">
        <v>918</v>
      </c>
      <c r="C444" s="1" t="s">
        <v>1391</v>
      </c>
      <c r="E444" s="5">
        <v>-273070</v>
      </c>
      <c r="G444" s="5">
        <v>546241</v>
      </c>
      <c r="I444" s="9">
        <f t="shared" si="144"/>
        <v>-819311</v>
      </c>
      <c r="K444" s="21">
        <f t="shared" si="145"/>
        <v>-1.4999075499642098</v>
      </c>
      <c r="M444" s="9">
        <v>-1840515</v>
      </c>
      <c r="O444" s="9">
        <v>2552437</v>
      </c>
      <c r="Q444" s="9">
        <f t="shared" si="146"/>
        <v>-4392952</v>
      </c>
      <c r="S444" s="21">
        <f t="shared" si="147"/>
        <v>-1.7210814605806137</v>
      </c>
      <c r="U444" s="9">
        <v>-1840515</v>
      </c>
      <c r="W444" s="9">
        <v>2552437</v>
      </c>
      <c r="Y444" s="9">
        <f t="shared" si="148"/>
        <v>-4392952</v>
      </c>
      <c r="AA444" s="21">
        <f t="shared" si="149"/>
        <v>-1.7210814605806137</v>
      </c>
      <c r="AC444" s="9">
        <v>-9109360</v>
      </c>
      <c r="AE444" s="9">
        <v>1120987</v>
      </c>
      <c r="AG444" s="9">
        <f t="shared" si="150"/>
        <v>-10230347</v>
      </c>
      <c r="AI444" s="21">
        <f t="shared" si="151"/>
        <v>-9.12619593269146</v>
      </c>
    </row>
    <row r="445" spans="1:35" ht="12.75" outlineLevel="1">
      <c r="A445" s="1" t="s">
        <v>919</v>
      </c>
      <c r="B445" s="16" t="s">
        <v>920</v>
      </c>
      <c r="C445" s="1" t="s">
        <v>1392</v>
      </c>
      <c r="E445" s="5">
        <v>-13497.380000000001</v>
      </c>
      <c r="G445" s="5">
        <v>-419536.88</v>
      </c>
      <c r="I445" s="9">
        <f t="shared" si="144"/>
        <v>406039.5</v>
      </c>
      <c r="K445" s="21">
        <f t="shared" si="145"/>
        <v>0.9678279058565721</v>
      </c>
      <c r="M445" s="9">
        <v>-184902.21</v>
      </c>
      <c r="O445" s="9">
        <v>-1003234.96</v>
      </c>
      <c r="Q445" s="9">
        <f t="shared" si="146"/>
        <v>818332.75</v>
      </c>
      <c r="S445" s="21">
        <f t="shared" si="147"/>
        <v>0.8156940124973316</v>
      </c>
      <c r="U445" s="9">
        <v>-184902.21</v>
      </c>
      <c r="W445" s="9">
        <v>-1003234.96</v>
      </c>
      <c r="Y445" s="9">
        <f t="shared" si="148"/>
        <v>818332.75</v>
      </c>
      <c r="AA445" s="21">
        <f t="shared" si="149"/>
        <v>0.8156940124973316</v>
      </c>
      <c r="AC445" s="9">
        <v>-4176817.13</v>
      </c>
      <c r="AE445" s="9">
        <v>-1311256.4</v>
      </c>
      <c r="AG445" s="9">
        <f t="shared" si="150"/>
        <v>-2865560.73</v>
      </c>
      <c r="AI445" s="21">
        <f t="shared" si="151"/>
        <v>-2.1853549999832222</v>
      </c>
    </row>
    <row r="446" spans="1:35" ht="12.75" outlineLevel="1">
      <c r="A446" s="1" t="s">
        <v>921</v>
      </c>
      <c r="B446" s="16" t="s">
        <v>922</v>
      </c>
      <c r="C446" s="1" t="s">
        <v>1393</v>
      </c>
      <c r="E446" s="5">
        <v>-49698.62</v>
      </c>
      <c r="G446" s="5">
        <v>355500.88</v>
      </c>
      <c r="I446" s="9">
        <f t="shared" si="144"/>
        <v>-405199.5</v>
      </c>
      <c r="K446" s="21">
        <f t="shared" si="145"/>
        <v>-1.1397988663206684</v>
      </c>
      <c r="M446" s="9">
        <v>-21118.79</v>
      </c>
      <c r="O446" s="9">
        <v>790037.96</v>
      </c>
      <c r="Q446" s="9">
        <f t="shared" si="146"/>
        <v>-811156.75</v>
      </c>
      <c r="S446" s="21">
        <f t="shared" si="147"/>
        <v>-1.0267313611108004</v>
      </c>
      <c r="U446" s="9">
        <v>-21118.79</v>
      </c>
      <c r="W446" s="9">
        <v>790037.96</v>
      </c>
      <c r="Y446" s="9">
        <f t="shared" si="148"/>
        <v>-811156.75</v>
      </c>
      <c r="AA446" s="21">
        <f t="shared" si="149"/>
        <v>-1.0267313611108004</v>
      </c>
      <c r="AC446" s="9">
        <v>3369893.13</v>
      </c>
      <c r="AE446" s="9">
        <v>430269.39999999997</v>
      </c>
      <c r="AG446" s="9">
        <f t="shared" si="150"/>
        <v>2939623.73</v>
      </c>
      <c r="AI446" s="21">
        <f t="shared" si="151"/>
        <v>6.832053894606496</v>
      </c>
    </row>
    <row r="447" spans="1:35" ht="12.75" outlineLevel="1">
      <c r="A447" s="1" t="s">
        <v>923</v>
      </c>
      <c r="B447" s="16" t="s">
        <v>924</v>
      </c>
      <c r="C447" s="1" t="s">
        <v>1394</v>
      </c>
      <c r="E447" s="5">
        <v>320026.42</v>
      </c>
      <c r="G447" s="5">
        <v>416164.8</v>
      </c>
      <c r="I447" s="9">
        <f t="shared" si="144"/>
        <v>-96138.38</v>
      </c>
      <c r="K447" s="21">
        <f t="shared" si="145"/>
        <v>-0.2310103593576391</v>
      </c>
      <c r="M447" s="9">
        <v>970889.3</v>
      </c>
      <c r="O447" s="9">
        <v>1191034.1400000001</v>
      </c>
      <c r="Q447" s="9">
        <f t="shared" si="146"/>
        <v>-220144.84000000008</v>
      </c>
      <c r="S447" s="21">
        <f t="shared" si="147"/>
        <v>-0.18483503755820135</v>
      </c>
      <c r="U447" s="9">
        <v>970889.3</v>
      </c>
      <c r="W447" s="9">
        <v>1191034.1400000001</v>
      </c>
      <c r="Y447" s="9">
        <f t="shared" si="148"/>
        <v>-220144.84000000008</v>
      </c>
      <c r="AA447" s="21">
        <f t="shared" si="149"/>
        <v>-0.18483503755820135</v>
      </c>
      <c r="AC447" s="9">
        <v>4212029.56</v>
      </c>
      <c r="AE447" s="9">
        <v>7580057.8100000005</v>
      </c>
      <c r="AG447" s="9">
        <f t="shared" si="150"/>
        <v>-3368028.250000001</v>
      </c>
      <c r="AI447" s="21">
        <f t="shared" si="151"/>
        <v>-0.44432751496389983</v>
      </c>
    </row>
    <row r="448" spans="1:35" ht="12.75" outlineLevel="1">
      <c r="A448" s="1" t="s">
        <v>925</v>
      </c>
      <c r="B448" s="16" t="s">
        <v>926</v>
      </c>
      <c r="C448" s="1" t="s">
        <v>1395</v>
      </c>
      <c r="E448" s="5">
        <v>-307126.98</v>
      </c>
      <c r="G448" s="5">
        <v>-346707.89</v>
      </c>
      <c r="I448" s="9">
        <f t="shared" si="144"/>
        <v>39580.91000000003</v>
      </c>
      <c r="K448" s="21">
        <f t="shared" si="145"/>
        <v>0.11416212650943719</v>
      </c>
      <c r="M448" s="9">
        <v>-901028.86</v>
      </c>
      <c r="O448" s="9">
        <v>-1012565.31</v>
      </c>
      <c r="Q448" s="9">
        <f t="shared" si="146"/>
        <v>111536.45000000007</v>
      </c>
      <c r="S448" s="21">
        <f t="shared" si="147"/>
        <v>0.11015235155547652</v>
      </c>
      <c r="U448" s="9">
        <v>-901028.86</v>
      </c>
      <c r="W448" s="9">
        <v>-1012565.31</v>
      </c>
      <c r="Y448" s="9">
        <f t="shared" si="148"/>
        <v>111536.45000000007</v>
      </c>
      <c r="AA448" s="21">
        <f t="shared" si="149"/>
        <v>0.11015235155547652</v>
      </c>
      <c r="AC448" s="9">
        <v>-4579207.5600000005</v>
      </c>
      <c r="AE448" s="9">
        <v>-6697312.370000001</v>
      </c>
      <c r="AG448" s="9">
        <f t="shared" si="150"/>
        <v>2118104.8100000005</v>
      </c>
      <c r="AI448" s="21">
        <f t="shared" si="151"/>
        <v>0.316261911194087</v>
      </c>
    </row>
    <row r="449" spans="1:35" ht="12.75" outlineLevel="1">
      <c r="A449" s="1" t="s">
        <v>927</v>
      </c>
      <c r="B449" s="16" t="s">
        <v>928</v>
      </c>
      <c r="C449" s="1" t="s">
        <v>1396</v>
      </c>
      <c r="E449" s="5">
        <v>-17920.88</v>
      </c>
      <c r="G449" s="5">
        <v>185744.09</v>
      </c>
      <c r="I449" s="9">
        <f t="shared" si="144"/>
        <v>-203664.97</v>
      </c>
      <c r="K449" s="21">
        <f t="shared" si="145"/>
        <v>-1.0964815623474211</v>
      </c>
      <c r="M449" s="9">
        <v>-560330.85</v>
      </c>
      <c r="O449" s="9">
        <v>498423.46</v>
      </c>
      <c r="Q449" s="9">
        <f t="shared" si="146"/>
        <v>-1058754.31</v>
      </c>
      <c r="S449" s="21">
        <f t="shared" si="147"/>
        <v>-2.1242064127559326</v>
      </c>
      <c r="U449" s="9">
        <v>-560330.85</v>
      </c>
      <c r="W449" s="9">
        <v>498423.46</v>
      </c>
      <c r="Y449" s="9">
        <f t="shared" si="148"/>
        <v>-1058754.31</v>
      </c>
      <c r="AA449" s="21">
        <f t="shared" si="149"/>
        <v>-2.1242064127559326</v>
      </c>
      <c r="AC449" s="9">
        <v>-2123094.57</v>
      </c>
      <c r="AE449" s="9">
        <v>-429729.38999999996</v>
      </c>
      <c r="AG449" s="9">
        <f t="shared" si="150"/>
        <v>-1693365.18</v>
      </c>
      <c r="AI449" s="21">
        <f t="shared" si="151"/>
        <v>-3.940538439784163</v>
      </c>
    </row>
    <row r="450" spans="1:35" ht="12.75" outlineLevel="1">
      <c r="A450" s="1" t="s">
        <v>929</v>
      </c>
      <c r="B450" s="16" t="s">
        <v>930</v>
      </c>
      <c r="C450" s="1" t="s">
        <v>1397</v>
      </c>
      <c r="E450" s="5">
        <v>-1690</v>
      </c>
      <c r="G450" s="5">
        <v>0</v>
      </c>
      <c r="I450" s="9">
        <f t="shared" si="144"/>
        <v>-1690</v>
      </c>
      <c r="K450" s="21" t="str">
        <f t="shared" si="145"/>
        <v>N.M.</v>
      </c>
      <c r="M450" s="9">
        <v>1855.96</v>
      </c>
      <c r="O450" s="9">
        <v>-1174.15</v>
      </c>
      <c r="Q450" s="9">
        <f t="shared" si="146"/>
        <v>3030.11</v>
      </c>
      <c r="S450" s="21">
        <f t="shared" si="147"/>
        <v>2.5806838989907592</v>
      </c>
      <c r="U450" s="9">
        <v>1855.96</v>
      </c>
      <c r="W450" s="9">
        <v>-1174.15</v>
      </c>
      <c r="Y450" s="9">
        <f t="shared" si="148"/>
        <v>3030.11</v>
      </c>
      <c r="AA450" s="21">
        <f t="shared" si="149"/>
        <v>2.5806838989907592</v>
      </c>
      <c r="AC450" s="9">
        <v>2105.5</v>
      </c>
      <c r="AE450" s="9">
        <v>97747.44</v>
      </c>
      <c r="AG450" s="9">
        <f t="shared" si="150"/>
        <v>-95641.94</v>
      </c>
      <c r="AI450" s="21">
        <f t="shared" si="151"/>
        <v>-0.9784597939342452</v>
      </c>
    </row>
    <row r="451" spans="1:35" ht="12.75" outlineLevel="1">
      <c r="A451" s="1" t="s">
        <v>931</v>
      </c>
      <c r="B451" s="16" t="s">
        <v>932</v>
      </c>
      <c r="C451" s="1" t="s">
        <v>1398</v>
      </c>
      <c r="E451" s="5">
        <v>0</v>
      </c>
      <c r="G451" s="5">
        <v>0</v>
      </c>
      <c r="I451" s="9">
        <f t="shared" si="144"/>
        <v>0</v>
      </c>
      <c r="K451" s="21">
        <f t="shared" si="145"/>
        <v>0</v>
      </c>
      <c r="M451" s="9">
        <v>0</v>
      </c>
      <c r="O451" s="9">
        <v>0</v>
      </c>
      <c r="Q451" s="9">
        <f t="shared" si="146"/>
        <v>0</v>
      </c>
      <c r="S451" s="21">
        <f t="shared" si="147"/>
        <v>0</v>
      </c>
      <c r="U451" s="9">
        <v>0</v>
      </c>
      <c r="W451" s="9">
        <v>0</v>
      </c>
      <c r="Y451" s="9">
        <f t="shared" si="148"/>
        <v>0</v>
      </c>
      <c r="AA451" s="21">
        <f t="shared" si="149"/>
        <v>0</v>
      </c>
      <c r="AC451" s="9">
        <v>0</v>
      </c>
      <c r="AE451" s="9">
        <v>-111268.96</v>
      </c>
      <c r="AG451" s="9">
        <f t="shared" si="150"/>
        <v>111268.96</v>
      </c>
      <c r="AI451" s="21" t="str">
        <f t="shared" si="151"/>
        <v>N.M.</v>
      </c>
    </row>
    <row r="452" spans="1:35" ht="12.75" outlineLevel="1">
      <c r="A452" s="1" t="s">
        <v>933</v>
      </c>
      <c r="B452" s="16" t="s">
        <v>934</v>
      </c>
      <c r="C452" s="1" t="s">
        <v>1399</v>
      </c>
      <c r="E452" s="5">
        <v>0</v>
      </c>
      <c r="G452" s="5">
        <v>0</v>
      </c>
      <c r="I452" s="9">
        <f t="shared" si="144"/>
        <v>0</v>
      </c>
      <c r="K452" s="21">
        <f t="shared" si="145"/>
        <v>0</v>
      </c>
      <c r="M452" s="9">
        <v>0</v>
      </c>
      <c r="O452" s="9">
        <v>3162.34</v>
      </c>
      <c r="Q452" s="9">
        <f t="shared" si="146"/>
        <v>-3162.34</v>
      </c>
      <c r="S452" s="21" t="str">
        <f t="shared" si="147"/>
        <v>N.M.</v>
      </c>
      <c r="U452" s="9">
        <v>0</v>
      </c>
      <c r="W452" s="9">
        <v>3162.34</v>
      </c>
      <c r="Y452" s="9">
        <f t="shared" si="148"/>
        <v>-3162.34</v>
      </c>
      <c r="AA452" s="21" t="str">
        <f t="shared" si="149"/>
        <v>N.M.</v>
      </c>
      <c r="AC452" s="9">
        <v>-501.63</v>
      </c>
      <c r="AE452" s="9">
        <v>9494.400000000001</v>
      </c>
      <c r="AG452" s="9">
        <f t="shared" si="150"/>
        <v>-9996.03</v>
      </c>
      <c r="AI452" s="21">
        <f t="shared" si="151"/>
        <v>-1.0528343023255813</v>
      </c>
    </row>
    <row r="453" spans="1:35" ht="12.75" outlineLevel="1">
      <c r="A453" s="1" t="s">
        <v>935</v>
      </c>
      <c r="B453" s="16" t="s">
        <v>936</v>
      </c>
      <c r="C453" s="1" t="s">
        <v>1400</v>
      </c>
      <c r="E453" s="5">
        <v>13656.25</v>
      </c>
      <c r="G453" s="5">
        <v>14678.37</v>
      </c>
      <c r="I453" s="9">
        <f t="shared" si="144"/>
        <v>-1022.1200000000008</v>
      </c>
      <c r="K453" s="21">
        <f t="shared" si="145"/>
        <v>-0.06963443488616249</v>
      </c>
      <c r="M453" s="9">
        <v>41232.58</v>
      </c>
      <c r="O453" s="9">
        <v>44279.91</v>
      </c>
      <c r="Q453" s="9">
        <f t="shared" si="146"/>
        <v>-3047.3300000000017</v>
      </c>
      <c r="S453" s="21">
        <f t="shared" si="147"/>
        <v>-0.06881969723967374</v>
      </c>
      <c r="U453" s="9">
        <v>41232.58</v>
      </c>
      <c r="W453" s="9">
        <v>44279.91</v>
      </c>
      <c r="Y453" s="9">
        <f t="shared" si="148"/>
        <v>-3047.3300000000017</v>
      </c>
      <c r="AA453" s="21">
        <f t="shared" si="149"/>
        <v>-0.06881969723967374</v>
      </c>
      <c r="AC453" s="9">
        <v>169572.65000000002</v>
      </c>
      <c r="AE453" s="9">
        <v>181426.86000000002</v>
      </c>
      <c r="AG453" s="9">
        <f t="shared" si="150"/>
        <v>-11854.209999999992</v>
      </c>
      <c r="AI453" s="21">
        <f t="shared" si="151"/>
        <v>-0.06533878169968874</v>
      </c>
    </row>
    <row r="454" spans="1:35" ht="12.75" outlineLevel="1">
      <c r="A454" s="1" t="s">
        <v>937</v>
      </c>
      <c r="B454" s="16" t="s">
        <v>938</v>
      </c>
      <c r="C454" s="1" t="s">
        <v>1401</v>
      </c>
      <c r="E454" s="5">
        <v>-348</v>
      </c>
      <c r="G454" s="5">
        <v>-981</v>
      </c>
      <c r="I454" s="9">
        <f t="shared" si="144"/>
        <v>633</v>
      </c>
      <c r="K454" s="21">
        <f t="shared" si="145"/>
        <v>0.6452599388379205</v>
      </c>
      <c r="M454" s="9">
        <v>-1503</v>
      </c>
      <c r="O454" s="9">
        <v>-2312</v>
      </c>
      <c r="Q454" s="9">
        <f t="shared" si="146"/>
        <v>809</v>
      </c>
      <c r="S454" s="21">
        <f t="shared" si="147"/>
        <v>0.3499134948096886</v>
      </c>
      <c r="U454" s="9">
        <v>-1503</v>
      </c>
      <c r="W454" s="9">
        <v>-2312</v>
      </c>
      <c r="Y454" s="9">
        <f t="shared" si="148"/>
        <v>809</v>
      </c>
      <c r="AA454" s="21">
        <f t="shared" si="149"/>
        <v>0.3499134948096886</v>
      </c>
      <c r="AC454" s="9">
        <v>-17443</v>
      </c>
      <c r="AE454" s="9">
        <v>-8270</v>
      </c>
      <c r="AG454" s="9">
        <f t="shared" si="150"/>
        <v>-9173</v>
      </c>
      <c r="AI454" s="21">
        <f t="shared" si="151"/>
        <v>-1.1091898428053204</v>
      </c>
    </row>
    <row r="455" spans="1:35" ht="12.75" outlineLevel="1">
      <c r="A455" s="1" t="s">
        <v>939</v>
      </c>
      <c r="B455" s="16" t="s">
        <v>940</v>
      </c>
      <c r="C455" s="1" t="s">
        <v>1402</v>
      </c>
      <c r="E455" s="5">
        <v>-18501</v>
      </c>
      <c r="G455" s="5">
        <v>-53560</v>
      </c>
      <c r="I455" s="9">
        <f t="shared" si="144"/>
        <v>35059</v>
      </c>
      <c r="K455" s="21">
        <f t="shared" si="145"/>
        <v>0.6545743091859597</v>
      </c>
      <c r="M455" s="9">
        <v>415966</v>
      </c>
      <c r="O455" s="9">
        <v>-323926</v>
      </c>
      <c r="Q455" s="9">
        <f t="shared" si="146"/>
        <v>739892</v>
      </c>
      <c r="S455" s="21">
        <f t="shared" si="147"/>
        <v>2.284138970011669</v>
      </c>
      <c r="U455" s="9">
        <v>415966</v>
      </c>
      <c r="W455" s="9">
        <v>-323926</v>
      </c>
      <c r="Y455" s="9">
        <f t="shared" si="148"/>
        <v>739892</v>
      </c>
      <c r="AA455" s="21">
        <f t="shared" si="149"/>
        <v>2.284138970011669</v>
      </c>
      <c r="AC455" s="9">
        <v>1612851</v>
      </c>
      <c r="AE455" s="9">
        <v>58876</v>
      </c>
      <c r="AG455" s="9">
        <f t="shared" si="150"/>
        <v>1553975</v>
      </c>
      <c r="AI455" s="21" t="str">
        <f t="shared" si="151"/>
        <v>N.M.</v>
      </c>
    </row>
    <row r="456" spans="1:35" ht="12.75" outlineLevel="1">
      <c r="A456" s="1" t="s">
        <v>941</v>
      </c>
      <c r="B456" s="16" t="s">
        <v>942</v>
      </c>
      <c r="C456" s="1" t="s">
        <v>1403</v>
      </c>
      <c r="E456" s="5">
        <v>4630.37</v>
      </c>
      <c r="G456" s="5">
        <v>-45881.98</v>
      </c>
      <c r="I456" s="9">
        <f t="shared" si="144"/>
        <v>50512.350000000006</v>
      </c>
      <c r="K456" s="21">
        <f t="shared" si="145"/>
        <v>1.1009191408042984</v>
      </c>
      <c r="M456" s="9">
        <v>-8227.78</v>
      </c>
      <c r="O456" s="9">
        <v>-107767.62</v>
      </c>
      <c r="Q456" s="9">
        <f t="shared" si="146"/>
        <v>99539.84</v>
      </c>
      <c r="S456" s="21">
        <f t="shared" si="147"/>
        <v>0.9236525776480914</v>
      </c>
      <c r="U456" s="9">
        <v>-8227.78</v>
      </c>
      <c r="W456" s="9">
        <v>-107767.62</v>
      </c>
      <c r="Y456" s="9">
        <f t="shared" si="148"/>
        <v>99539.84</v>
      </c>
      <c r="AA456" s="21">
        <f t="shared" si="149"/>
        <v>0.9236525776480914</v>
      </c>
      <c r="AC456" s="9">
        <v>-371623.68000000005</v>
      </c>
      <c r="AE456" s="9">
        <v>-320687</v>
      </c>
      <c r="AG456" s="9">
        <f t="shared" si="150"/>
        <v>-50936.68000000005</v>
      </c>
      <c r="AI456" s="21">
        <f t="shared" si="151"/>
        <v>-0.1588361236969383</v>
      </c>
    </row>
    <row r="457" spans="1:35" ht="12.75" outlineLevel="1">
      <c r="A457" s="1" t="s">
        <v>943</v>
      </c>
      <c r="B457" s="16" t="s">
        <v>944</v>
      </c>
      <c r="C457" s="1" t="s">
        <v>1404</v>
      </c>
      <c r="E457" s="5">
        <v>-414.04</v>
      </c>
      <c r="G457" s="5">
        <v>42.04</v>
      </c>
      <c r="I457" s="9">
        <f t="shared" si="144"/>
        <v>-456.08000000000004</v>
      </c>
      <c r="K457" s="21" t="str">
        <f t="shared" si="145"/>
        <v>N.M.</v>
      </c>
      <c r="M457" s="9">
        <v>-944.11</v>
      </c>
      <c r="O457" s="9">
        <v>173.18</v>
      </c>
      <c r="Q457" s="9">
        <f t="shared" si="146"/>
        <v>-1117.29</v>
      </c>
      <c r="S457" s="21">
        <f t="shared" si="147"/>
        <v>-6.451611040535858</v>
      </c>
      <c r="U457" s="9">
        <v>-944.11</v>
      </c>
      <c r="W457" s="9">
        <v>173.18</v>
      </c>
      <c r="Y457" s="9">
        <f t="shared" si="148"/>
        <v>-1117.29</v>
      </c>
      <c r="AA457" s="21">
        <f t="shared" si="149"/>
        <v>-6.451611040535858</v>
      </c>
      <c r="AC457" s="9">
        <v>437.4599999999999</v>
      </c>
      <c r="AE457" s="9">
        <v>173.18</v>
      </c>
      <c r="AG457" s="9">
        <f t="shared" si="150"/>
        <v>264.2799999999999</v>
      </c>
      <c r="AI457" s="21">
        <f t="shared" si="151"/>
        <v>1.5260422681602952</v>
      </c>
    </row>
    <row r="458" spans="1:35" ht="12.75" outlineLevel="1">
      <c r="A458" s="1" t="s">
        <v>945</v>
      </c>
      <c r="B458" s="16" t="s">
        <v>946</v>
      </c>
      <c r="C458" s="1" t="s">
        <v>1405</v>
      </c>
      <c r="E458" s="5">
        <v>0</v>
      </c>
      <c r="G458" s="5">
        <v>0</v>
      </c>
      <c r="I458" s="9">
        <f t="shared" si="144"/>
        <v>0</v>
      </c>
      <c r="K458" s="21">
        <f t="shared" si="145"/>
        <v>0</v>
      </c>
      <c r="M458" s="9">
        <v>28.2</v>
      </c>
      <c r="O458" s="9">
        <v>0</v>
      </c>
      <c r="Q458" s="9">
        <f t="shared" si="146"/>
        <v>28.2</v>
      </c>
      <c r="S458" s="21" t="str">
        <f t="shared" si="147"/>
        <v>N.M.</v>
      </c>
      <c r="U458" s="9">
        <v>28.2</v>
      </c>
      <c r="W458" s="9">
        <v>0</v>
      </c>
      <c r="Y458" s="9">
        <f t="shared" si="148"/>
        <v>28.2</v>
      </c>
      <c r="AA458" s="21" t="str">
        <f t="shared" si="149"/>
        <v>N.M.</v>
      </c>
      <c r="AC458" s="9">
        <v>4778.51</v>
      </c>
      <c r="AE458" s="9">
        <v>0</v>
      </c>
      <c r="AG458" s="9">
        <f t="shared" si="150"/>
        <v>4778.51</v>
      </c>
      <c r="AI458" s="21" t="str">
        <f t="shared" si="151"/>
        <v>N.M.</v>
      </c>
    </row>
    <row r="459" spans="1:35" ht="12.75" outlineLevel="1">
      <c r="A459" s="1" t="s">
        <v>947</v>
      </c>
      <c r="B459" s="16" t="s">
        <v>948</v>
      </c>
      <c r="C459" s="1" t="s">
        <v>1406</v>
      </c>
      <c r="E459" s="5">
        <v>0</v>
      </c>
      <c r="G459" s="5">
        <v>0</v>
      </c>
      <c r="I459" s="9">
        <f t="shared" si="144"/>
        <v>0</v>
      </c>
      <c r="K459" s="21">
        <f t="shared" si="145"/>
        <v>0</v>
      </c>
      <c r="M459" s="9">
        <v>13.790000000000001</v>
      </c>
      <c r="O459" s="9">
        <v>0</v>
      </c>
      <c r="Q459" s="9">
        <f t="shared" si="146"/>
        <v>13.790000000000001</v>
      </c>
      <c r="S459" s="21" t="str">
        <f t="shared" si="147"/>
        <v>N.M.</v>
      </c>
      <c r="U459" s="9">
        <v>13.790000000000001</v>
      </c>
      <c r="W459" s="9">
        <v>0</v>
      </c>
      <c r="Y459" s="9">
        <f t="shared" si="148"/>
        <v>13.790000000000001</v>
      </c>
      <c r="AA459" s="21" t="str">
        <f t="shared" si="149"/>
        <v>N.M.</v>
      </c>
      <c r="AC459" s="9">
        <v>8605.560000000001</v>
      </c>
      <c r="AE459" s="9">
        <v>0</v>
      </c>
      <c r="AG459" s="9">
        <f t="shared" si="150"/>
        <v>8605.560000000001</v>
      </c>
      <c r="AI459" s="21" t="str">
        <f t="shared" si="151"/>
        <v>N.M.</v>
      </c>
    </row>
    <row r="460" spans="1:53" s="16" customFormat="1" ht="12.75">
      <c r="A460" s="16" t="s">
        <v>47</v>
      </c>
      <c r="C460" s="16" t="s">
        <v>1407</v>
      </c>
      <c r="D460" s="71"/>
      <c r="E460" s="71">
        <v>30318.470000000012</v>
      </c>
      <c r="F460" s="71"/>
      <c r="G460" s="71">
        <v>1462798.8000000005</v>
      </c>
      <c r="H460" s="71"/>
      <c r="I460" s="71">
        <f>+E460-G460</f>
        <v>-1432480.3300000005</v>
      </c>
      <c r="J460" s="75" t="str">
        <f>IF((+E460-G460)=(I460),"  ",$AO$528)</f>
        <v>  </v>
      </c>
      <c r="K460" s="72">
        <f>IF(G460&lt;0,IF(I460=0,0,IF(OR(G460=0,E460=0),"N.M.",IF(ABS(I460/G460)&gt;=10,"N.M.",I460/(-G460)))),IF(I460=0,0,IF(OR(G460=0,E460=0),"N.M.",IF(ABS(I460/G460)&gt;=10,"N.M.",I460/G460))))</f>
        <v>-0.9792736567735768</v>
      </c>
      <c r="L460" s="73"/>
      <c r="M460" s="71">
        <v>-7882.689999999805</v>
      </c>
      <c r="N460" s="71"/>
      <c r="O460" s="71">
        <v>1925497.4399999997</v>
      </c>
      <c r="P460" s="71"/>
      <c r="Q460" s="71">
        <f>+M460-O460</f>
        <v>-1933380.1299999994</v>
      </c>
      <c r="R460" s="75" t="str">
        <f>IF((+M460-O460)=(Q460),"  ",$AO$528)</f>
        <v>  </v>
      </c>
      <c r="S460" s="72">
        <f>IF(O460&lt;0,IF(Q460=0,0,IF(OR(O460=0,M460=0),"N.M.",IF(ABS(Q460/O460)&gt;=10,"N.M.",Q460/(-O460)))),IF(Q460=0,0,IF(OR(O460=0,M460=0),"N.M.",IF(ABS(Q460/O460)&gt;=10,"N.M.",Q460/O460))))</f>
        <v>-1.004093846003763</v>
      </c>
      <c r="T460" s="73"/>
      <c r="U460" s="71">
        <v>-7882.689999999805</v>
      </c>
      <c r="V460" s="71"/>
      <c r="W460" s="71">
        <v>1925497.4399999997</v>
      </c>
      <c r="X460" s="71"/>
      <c r="Y460" s="71">
        <f>+U460-W460</f>
        <v>-1933380.1299999994</v>
      </c>
      <c r="Z460" s="75" t="str">
        <f>IF((+U460-W460)=(Y460),"  ",$AO$528)</f>
        <v>  </v>
      </c>
      <c r="AA460" s="72">
        <f>IF(W460&lt;0,IF(Y460=0,0,IF(OR(W460=0,U460=0),"N.M.",IF(ABS(Y460/W460)&gt;=10,"N.M.",Y460/(-W460)))),IF(Y460=0,0,IF(OR(W460=0,U460=0),"N.M.",IF(ABS(Y460/W460)&gt;=10,"N.M.",Y460/W460))))</f>
        <v>-1.004093846003763</v>
      </c>
      <c r="AB460" s="73"/>
      <c r="AC460" s="71">
        <v>512571.7500000006</v>
      </c>
      <c r="AD460" s="71"/>
      <c r="AE460" s="71">
        <v>3166228.269999999</v>
      </c>
      <c r="AF460" s="71"/>
      <c r="AG460" s="71">
        <f>+AC460-AE460</f>
        <v>-2653656.5199999986</v>
      </c>
      <c r="AH460" s="75" t="str">
        <f>IF((+AC460-AE460)=(AG460),"  ",$AO$528)</f>
        <v>  </v>
      </c>
      <c r="AI460" s="72">
        <f>IF(AE460&lt;0,IF(AG460=0,0,IF(OR(AE460=0,AC460=0),"N.M.",IF(ABS(AG460/AE460)&gt;=10,"N.M.",AG460/(-AE460)))),IF(AG460=0,0,IF(OR(AE460=0,AC460=0),"N.M.",IF(ABS(AG460/AE460)&gt;=10,"N.M.",AG460/AE460))))</f>
        <v>-0.8381128250111921</v>
      </c>
      <c r="AJ460" s="73"/>
      <c r="AK460" s="74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</row>
    <row r="461" spans="1:35" ht="12.75" outlineLevel="1">
      <c r="A461" s="1" t="s">
        <v>949</v>
      </c>
      <c r="B461" s="16" t="s">
        <v>950</v>
      </c>
      <c r="C461" s="1" t="s">
        <v>1357</v>
      </c>
      <c r="E461" s="5">
        <v>-4583</v>
      </c>
      <c r="G461" s="5">
        <v>0</v>
      </c>
      <c r="I461" s="9">
        <f aca="true" t="shared" si="152" ref="I461:I474">+E461-G461</f>
        <v>-4583</v>
      </c>
      <c r="K461" s="21" t="str">
        <f aca="true" t="shared" si="153" ref="K461:K474">IF(G461&lt;0,IF(I461=0,0,IF(OR(G461=0,E461=0),"N.M.",IF(ABS(I461/G461)&gt;=10,"N.M.",I461/(-G461)))),IF(I461=0,0,IF(OR(G461=0,E461=0),"N.M.",IF(ABS(I461/G461)&gt;=10,"N.M.",I461/G461))))</f>
        <v>N.M.</v>
      </c>
      <c r="M461" s="9">
        <v>-13749</v>
      </c>
      <c r="O461" s="9">
        <v>0</v>
      </c>
      <c r="Q461" s="9">
        <f aca="true" t="shared" si="154" ref="Q461:Q474">+M461-O461</f>
        <v>-13749</v>
      </c>
      <c r="S461" s="21" t="str">
        <f aca="true" t="shared" si="155" ref="S461:S474">IF(O461&lt;0,IF(Q461=0,0,IF(OR(O461=0,M461=0),"N.M.",IF(ABS(Q461/O461)&gt;=10,"N.M.",Q461/(-O461)))),IF(Q461=0,0,IF(OR(O461=0,M461=0),"N.M.",IF(ABS(Q461/O461)&gt;=10,"N.M.",Q461/O461))))</f>
        <v>N.M.</v>
      </c>
      <c r="U461" s="9">
        <v>-13749</v>
      </c>
      <c r="W461" s="9">
        <v>0</v>
      </c>
      <c r="Y461" s="9">
        <f aca="true" t="shared" si="156" ref="Y461:Y474">+U461-W461</f>
        <v>-13749</v>
      </c>
      <c r="AA461" s="21" t="str">
        <f aca="true" t="shared" si="157" ref="AA461:AA474">IF(W461&lt;0,IF(Y461=0,0,IF(OR(W461=0,U461=0),"N.M.",IF(ABS(Y461/W461)&gt;=10,"N.M.",Y461/(-W461)))),IF(Y461=0,0,IF(OR(W461=0,U461=0),"N.M.",IF(ABS(Y461/W461)&gt;=10,"N.M.",Y461/W461))))</f>
        <v>N.M.</v>
      </c>
      <c r="AC461" s="9">
        <v>-13749</v>
      </c>
      <c r="AE461" s="9">
        <v>0</v>
      </c>
      <c r="AG461" s="9">
        <f aca="true" t="shared" si="158" ref="AG461:AG474">+AC461-AE461</f>
        <v>-13749</v>
      </c>
      <c r="AI461" s="21" t="str">
        <f aca="true" t="shared" si="159" ref="AI461:AI474">IF(AE461&lt;0,IF(AG461=0,0,IF(OR(AE461=0,AC461=0),"N.M.",IF(ABS(AG461/AE461)&gt;=10,"N.M.",AG461/(-AE461)))),IF(AG461=0,0,IF(OR(AE461=0,AC461=0),"N.M.",IF(ABS(AG461/AE461)&gt;=10,"N.M.",AG461/AE461))))</f>
        <v>N.M.</v>
      </c>
    </row>
    <row r="462" spans="1:35" ht="12.75" outlineLevel="1">
      <c r="A462" s="1" t="s">
        <v>951</v>
      </c>
      <c r="B462" s="16" t="s">
        <v>952</v>
      </c>
      <c r="C462" s="1" t="s">
        <v>1408</v>
      </c>
      <c r="E462" s="5">
        <v>0</v>
      </c>
      <c r="G462" s="5">
        <v>0</v>
      </c>
      <c r="I462" s="9">
        <f t="shared" si="152"/>
        <v>0</v>
      </c>
      <c r="K462" s="21">
        <f t="shared" si="153"/>
        <v>0</v>
      </c>
      <c r="M462" s="9">
        <v>0</v>
      </c>
      <c r="O462" s="9">
        <v>-22146.34</v>
      </c>
      <c r="Q462" s="9">
        <f t="shared" si="154"/>
        <v>22146.34</v>
      </c>
      <c r="S462" s="21" t="str">
        <f t="shared" si="155"/>
        <v>N.M.</v>
      </c>
      <c r="U462" s="9">
        <v>0</v>
      </c>
      <c r="W462" s="9">
        <v>-22146.34</v>
      </c>
      <c r="Y462" s="9">
        <f t="shared" si="156"/>
        <v>22146.34</v>
      </c>
      <c r="AA462" s="21" t="str">
        <f t="shared" si="157"/>
        <v>N.M.</v>
      </c>
      <c r="AC462" s="9">
        <v>-155867.44</v>
      </c>
      <c r="AE462" s="9">
        <v>-22146.34</v>
      </c>
      <c r="AG462" s="9">
        <f t="shared" si="158"/>
        <v>-133721.1</v>
      </c>
      <c r="AI462" s="21">
        <f t="shared" si="159"/>
        <v>-6.0380676897401555</v>
      </c>
    </row>
    <row r="463" spans="1:35" ht="12.75" outlineLevel="1">
      <c r="A463" s="1" t="s">
        <v>953</v>
      </c>
      <c r="B463" s="16" t="s">
        <v>954</v>
      </c>
      <c r="C463" s="1" t="s">
        <v>1409</v>
      </c>
      <c r="E463" s="5">
        <v>-10739.69</v>
      </c>
      <c r="G463" s="5">
        <v>-22507.57</v>
      </c>
      <c r="I463" s="9">
        <f t="shared" si="152"/>
        <v>11767.88</v>
      </c>
      <c r="K463" s="21">
        <f t="shared" si="153"/>
        <v>0.5228409819451856</v>
      </c>
      <c r="M463" s="9">
        <v>-31145.2</v>
      </c>
      <c r="O463" s="9">
        <v>-70528.855</v>
      </c>
      <c r="Q463" s="9">
        <f t="shared" si="154"/>
        <v>39383.655</v>
      </c>
      <c r="S463" s="21">
        <f t="shared" si="155"/>
        <v>0.558404854296869</v>
      </c>
      <c r="U463" s="9">
        <v>-31145.2</v>
      </c>
      <c r="W463" s="9">
        <v>-70528.855</v>
      </c>
      <c r="Y463" s="9">
        <f t="shared" si="156"/>
        <v>39383.655</v>
      </c>
      <c r="AA463" s="21">
        <f t="shared" si="157"/>
        <v>0.558404854296869</v>
      </c>
      <c r="AC463" s="9">
        <v>-1695654.0599999998</v>
      </c>
      <c r="AE463" s="9">
        <v>-1052802.945</v>
      </c>
      <c r="AG463" s="9">
        <f t="shared" si="158"/>
        <v>-642851.1149999998</v>
      </c>
      <c r="AI463" s="21">
        <f t="shared" si="159"/>
        <v>-0.610609153453688</v>
      </c>
    </row>
    <row r="464" spans="1:35" ht="12.75" outlineLevel="1">
      <c r="A464" s="1" t="s">
        <v>955</v>
      </c>
      <c r="B464" s="16" t="s">
        <v>956</v>
      </c>
      <c r="C464" s="1" t="s">
        <v>1410</v>
      </c>
      <c r="E464" s="5">
        <v>-368.08</v>
      </c>
      <c r="G464" s="5">
        <v>0</v>
      </c>
      <c r="I464" s="9">
        <f t="shared" si="152"/>
        <v>-368.08</v>
      </c>
      <c r="K464" s="21" t="str">
        <f t="shared" si="153"/>
        <v>N.M.</v>
      </c>
      <c r="M464" s="9">
        <v>-521.02</v>
      </c>
      <c r="O464" s="9">
        <v>-45.13</v>
      </c>
      <c r="Q464" s="9">
        <f t="shared" si="154"/>
        <v>-475.89</v>
      </c>
      <c r="S464" s="21" t="str">
        <f t="shared" si="155"/>
        <v>N.M.</v>
      </c>
      <c r="U464" s="9">
        <v>-521.02</v>
      </c>
      <c r="W464" s="9">
        <v>-45.13</v>
      </c>
      <c r="Y464" s="9">
        <f t="shared" si="156"/>
        <v>-475.89</v>
      </c>
      <c r="AA464" s="21" t="str">
        <f t="shared" si="157"/>
        <v>N.M.</v>
      </c>
      <c r="AC464" s="9">
        <v>-685.49</v>
      </c>
      <c r="AE464" s="9">
        <v>-578.95</v>
      </c>
      <c r="AG464" s="9">
        <f t="shared" si="158"/>
        <v>-106.53999999999996</v>
      </c>
      <c r="AI464" s="21">
        <f t="shared" si="159"/>
        <v>-0.18402279989636403</v>
      </c>
    </row>
    <row r="465" spans="1:35" ht="12.75" outlineLevel="1">
      <c r="A465" s="1" t="s">
        <v>957</v>
      </c>
      <c r="B465" s="16" t="s">
        <v>958</v>
      </c>
      <c r="C465" s="1" t="s">
        <v>1411</v>
      </c>
      <c r="E465" s="5">
        <v>0</v>
      </c>
      <c r="G465" s="5">
        <v>0</v>
      </c>
      <c r="I465" s="9">
        <f t="shared" si="152"/>
        <v>0</v>
      </c>
      <c r="K465" s="21">
        <f t="shared" si="153"/>
        <v>0</v>
      </c>
      <c r="M465" s="9">
        <v>0</v>
      </c>
      <c r="O465" s="9">
        <v>0</v>
      </c>
      <c r="Q465" s="9">
        <f t="shared" si="154"/>
        <v>0</v>
      </c>
      <c r="S465" s="21">
        <f t="shared" si="155"/>
        <v>0</v>
      </c>
      <c r="U465" s="9">
        <v>0</v>
      </c>
      <c r="W465" s="9">
        <v>0</v>
      </c>
      <c r="Y465" s="9">
        <f t="shared" si="156"/>
        <v>0</v>
      </c>
      <c r="AA465" s="21">
        <f t="shared" si="157"/>
        <v>0</v>
      </c>
      <c r="AC465" s="9">
        <v>74948</v>
      </c>
      <c r="AE465" s="9">
        <v>-1018500</v>
      </c>
      <c r="AG465" s="9">
        <f t="shared" si="158"/>
        <v>1093448</v>
      </c>
      <c r="AI465" s="21">
        <f t="shared" si="159"/>
        <v>1.073586647029946</v>
      </c>
    </row>
    <row r="466" spans="1:35" ht="12.75" outlineLevel="1">
      <c r="A466" s="1" t="s">
        <v>959</v>
      </c>
      <c r="B466" s="16" t="s">
        <v>960</v>
      </c>
      <c r="C466" s="1" t="s">
        <v>1412</v>
      </c>
      <c r="E466" s="5">
        <v>-4840.8</v>
      </c>
      <c r="G466" s="5">
        <v>-16137.076000000001</v>
      </c>
      <c r="I466" s="9">
        <f t="shared" si="152"/>
        <v>11296.276000000002</v>
      </c>
      <c r="K466" s="21">
        <f t="shared" si="153"/>
        <v>0.7000200036239528</v>
      </c>
      <c r="M466" s="9">
        <v>45059.53</v>
      </c>
      <c r="O466" s="9">
        <v>-87226.862</v>
      </c>
      <c r="Q466" s="9">
        <f t="shared" si="154"/>
        <v>132286.392</v>
      </c>
      <c r="S466" s="21">
        <f t="shared" si="155"/>
        <v>1.5165785970840038</v>
      </c>
      <c r="U466" s="9">
        <v>45059.53</v>
      </c>
      <c r="W466" s="9">
        <v>-87226.862</v>
      </c>
      <c r="Y466" s="9">
        <f t="shared" si="156"/>
        <v>132286.392</v>
      </c>
      <c r="AA466" s="21">
        <f t="shared" si="157"/>
        <v>1.5165785970840038</v>
      </c>
      <c r="AC466" s="9">
        <v>-304088.524</v>
      </c>
      <c r="AE466" s="9">
        <v>-202201.21</v>
      </c>
      <c r="AG466" s="9">
        <f t="shared" si="158"/>
        <v>-101887.31399999998</v>
      </c>
      <c r="AI466" s="21">
        <f t="shared" si="159"/>
        <v>-0.5038907235025942</v>
      </c>
    </row>
    <row r="467" spans="1:35" ht="12.75" outlineLevel="1">
      <c r="A467" s="1" t="s">
        <v>961</v>
      </c>
      <c r="B467" s="16" t="s">
        <v>962</v>
      </c>
      <c r="C467" s="1" t="s">
        <v>1413</v>
      </c>
      <c r="E467" s="5">
        <v>-366.8</v>
      </c>
      <c r="G467" s="5">
        <v>-5253.67</v>
      </c>
      <c r="I467" s="9">
        <f t="shared" si="152"/>
        <v>4886.87</v>
      </c>
      <c r="K467" s="21">
        <f t="shared" si="153"/>
        <v>0.9301821393425929</v>
      </c>
      <c r="M467" s="9">
        <v>-6460.41</v>
      </c>
      <c r="O467" s="9">
        <v>-6929.22</v>
      </c>
      <c r="Q467" s="9">
        <f t="shared" si="154"/>
        <v>468.8100000000004</v>
      </c>
      <c r="S467" s="21">
        <f t="shared" si="155"/>
        <v>0.06765696571908532</v>
      </c>
      <c r="U467" s="9">
        <v>-6460.41</v>
      </c>
      <c r="W467" s="9">
        <v>-6929.22</v>
      </c>
      <c r="Y467" s="9">
        <f t="shared" si="156"/>
        <v>468.8100000000004</v>
      </c>
      <c r="AA467" s="21">
        <f t="shared" si="157"/>
        <v>0.06765696571908532</v>
      </c>
      <c r="AC467" s="9">
        <v>-37834.82</v>
      </c>
      <c r="AE467" s="9">
        <v>-29788.2</v>
      </c>
      <c r="AG467" s="9">
        <f t="shared" si="158"/>
        <v>-8046.619999999999</v>
      </c>
      <c r="AI467" s="21">
        <f t="shared" si="159"/>
        <v>-0.27012776871378597</v>
      </c>
    </row>
    <row r="468" spans="1:35" ht="12.75" outlineLevel="1">
      <c r="A468" s="1" t="s">
        <v>963</v>
      </c>
      <c r="B468" s="16" t="s">
        <v>964</v>
      </c>
      <c r="C468" s="1" t="s">
        <v>1414</v>
      </c>
      <c r="E468" s="5">
        <v>0</v>
      </c>
      <c r="G468" s="5">
        <v>-9024.36</v>
      </c>
      <c r="I468" s="9">
        <f t="shared" si="152"/>
        <v>9024.36</v>
      </c>
      <c r="K468" s="21" t="str">
        <f t="shared" si="153"/>
        <v>N.M.</v>
      </c>
      <c r="M468" s="9">
        <v>0</v>
      </c>
      <c r="O468" s="9">
        <v>-11801.59</v>
      </c>
      <c r="Q468" s="9">
        <f t="shared" si="154"/>
        <v>11801.59</v>
      </c>
      <c r="S468" s="21" t="str">
        <f t="shared" si="155"/>
        <v>N.M.</v>
      </c>
      <c r="U468" s="9">
        <v>0</v>
      </c>
      <c r="W468" s="9">
        <v>-11801.59</v>
      </c>
      <c r="Y468" s="9">
        <f t="shared" si="156"/>
        <v>11801.59</v>
      </c>
      <c r="AA468" s="21" t="str">
        <f t="shared" si="157"/>
        <v>N.M.</v>
      </c>
      <c r="AC468" s="9">
        <v>11795.880000000001</v>
      </c>
      <c r="AE468" s="9">
        <v>-109962.33</v>
      </c>
      <c r="AG468" s="9">
        <f t="shared" si="158"/>
        <v>121758.21</v>
      </c>
      <c r="AI468" s="21">
        <f t="shared" si="159"/>
        <v>1.1072720085141885</v>
      </c>
    </row>
    <row r="469" spans="1:35" ht="12.75" outlineLevel="1">
      <c r="A469" s="1" t="s">
        <v>965</v>
      </c>
      <c r="B469" s="16" t="s">
        <v>966</v>
      </c>
      <c r="C469" s="1" t="s">
        <v>1415</v>
      </c>
      <c r="E469" s="5">
        <v>-13468.17</v>
      </c>
      <c r="G469" s="5">
        <v>-5016.32</v>
      </c>
      <c r="I469" s="9">
        <f t="shared" si="152"/>
        <v>-8451.85</v>
      </c>
      <c r="K469" s="21">
        <f t="shared" si="153"/>
        <v>-1.6848705824189847</v>
      </c>
      <c r="M469" s="9">
        <v>-134414.45</v>
      </c>
      <c r="O469" s="9">
        <v>-57312.46</v>
      </c>
      <c r="Q469" s="9">
        <f t="shared" si="154"/>
        <v>-77101.99000000002</v>
      </c>
      <c r="S469" s="21">
        <f t="shared" si="155"/>
        <v>-1.345291931283355</v>
      </c>
      <c r="U469" s="9">
        <v>-134414.45</v>
      </c>
      <c r="W469" s="9">
        <v>-57312.46</v>
      </c>
      <c r="Y469" s="9">
        <f t="shared" si="156"/>
        <v>-77101.99000000002</v>
      </c>
      <c r="AA469" s="21">
        <f t="shared" si="157"/>
        <v>-1.345291931283355</v>
      </c>
      <c r="AC469" s="9">
        <v>-169526.96000000002</v>
      </c>
      <c r="AE469" s="9">
        <v>-174853.1</v>
      </c>
      <c r="AG469" s="9">
        <f t="shared" si="158"/>
        <v>5326.139999999985</v>
      </c>
      <c r="AI469" s="21">
        <f t="shared" si="159"/>
        <v>0.030460655258614144</v>
      </c>
    </row>
    <row r="470" spans="1:35" ht="12.75" outlineLevel="1">
      <c r="A470" s="1" t="s">
        <v>967</v>
      </c>
      <c r="B470" s="16" t="s">
        <v>968</v>
      </c>
      <c r="C470" s="1" t="s">
        <v>1416</v>
      </c>
      <c r="E470" s="5">
        <v>0</v>
      </c>
      <c r="G470" s="5">
        <v>0</v>
      </c>
      <c r="I470" s="9">
        <f t="shared" si="152"/>
        <v>0</v>
      </c>
      <c r="K470" s="21">
        <f t="shared" si="153"/>
        <v>0</v>
      </c>
      <c r="M470" s="9">
        <v>0</v>
      </c>
      <c r="O470" s="9">
        <v>-23.98</v>
      </c>
      <c r="Q470" s="9">
        <f t="shared" si="154"/>
        <v>23.98</v>
      </c>
      <c r="S470" s="21" t="str">
        <f t="shared" si="155"/>
        <v>N.M.</v>
      </c>
      <c r="U470" s="9">
        <v>0</v>
      </c>
      <c r="W470" s="9">
        <v>-23.98</v>
      </c>
      <c r="Y470" s="9">
        <f t="shared" si="156"/>
        <v>23.98</v>
      </c>
      <c r="AA470" s="21" t="str">
        <f t="shared" si="157"/>
        <v>N.M.</v>
      </c>
      <c r="AC470" s="9">
        <v>-43.83</v>
      </c>
      <c r="AE470" s="9">
        <v>-23.98</v>
      </c>
      <c r="AG470" s="9">
        <f t="shared" si="158"/>
        <v>-19.849999999999998</v>
      </c>
      <c r="AI470" s="21">
        <f t="shared" si="159"/>
        <v>-0.8277731442869056</v>
      </c>
    </row>
    <row r="471" spans="1:35" ht="12.75" outlineLevel="1">
      <c r="A471" s="1" t="s">
        <v>969</v>
      </c>
      <c r="B471" s="16" t="s">
        <v>970</v>
      </c>
      <c r="C471" s="1" t="s">
        <v>1417</v>
      </c>
      <c r="E471" s="5">
        <v>0</v>
      </c>
      <c r="G471" s="5">
        <v>0</v>
      </c>
      <c r="I471" s="9">
        <f t="shared" si="152"/>
        <v>0</v>
      </c>
      <c r="K471" s="21">
        <f t="shared" si="153"/>
        <v>0</v>
      </c>
      <c r="M471" s="9">
        <v>0</v>
      </c>
      <c r="O471" s="9">
        <v>0</v>
      </c>
      <c r="Q471" s="9">
        <f t="shared" si="154"/>
        <v>0</v>
      </c>
      <c r="S471" s="21">
        <f t="shared" si="155"/>
        <v>0</v>
      </c>
      <c r="U471" s="9">
        <v>0</v>
      </c>
      <c r="W471" s="9">
        <v>0</v>
      </c>
      <c r="Y471" s="9">
        <f t="shared" si="156"/>
        <v>0</v>
      </c>
      <c r="AA471" s="21">
        <f t="shared" si="157"/>
        <v>0</v>
      </c>
      <c r="AC471" s="9">
        <v>0</v>
      </c>
      <c r="AE471" s="9">
        <v>409698.06</v>
      </c>
      <c r="AG471" s="9">
        <f t="shared" si="158"/>
        <v>-409698.06</v>
      </c>
      <c r="AI471" s="21" t="str">
        <f t="shared" si="159"/>
        <v>N.M.</v>
      </c>
    </row>
    <row r="472" spans="1:35" ht="12.75" outlineLevel="1">
      <c r="A472" s="1" t="s">
        <v>971</v>
      </c>
      <c r="B472" s="16" t="s">
        <v>972</v>
      </c>
      <c r="C472" s="1" t="s">
        <v>1418</v>
      </c>
      <c r="E472" s="5">
        <v>-4863.14</v>
      </c>
      <c r="G472" s="5">
        <v>0</v>
      </c>
      <c r="I472" s="9">
        <f t="shared" si="152"/>
        <v>-4863.14</v>
      </c>
      <c r="K472" s="21" t="str">
        <f t="shared" si="153"/>
        <v>N.M.</v>
      </c>
      <c r="M472" s="9">
        <v>2942.828</v>
      </c>
      <c r="O472" s="9">
        <v>0</v>
      </c>
      <c r="Q472" s="9">
        <f t="shared" si="154"/>
        <v>2942.828</v>
      </c>
      <c r="S472" s="21" t="str">
        <f t="shared" si="155"/>
        <v>N.M.</v>
      </c>
      <c r="U472" s="9">
        <v>2942.828</v>
      </c>
      <c r="W472" s="9">
        <v>0</v>
      </c>
      <c r="Y472" s="9">
        <f t="shared" si="156"/>
        <v>2942.828</v>
      </c>
      <c r="AA472" s="21" t="str">
        <f t="shared" si="157"/>
        <v>N.M.</v>
      </c>
      <c r="AC472" s="9">
        <v>-19729.622</v>
      </c>
      <c r="AE472" s="9">
        <v>0</v>
      </c>
      <c r="AG472" s="9">
        <f t="shared" si="158"/>
        <v>-19729.622</v>
      </c>
      <c r="AI472" s="21" t="str">
        <f t="shared" si="159"/>
        <v>N.M.</v>
      </c>
    </row>
    <row r="473" spans="1:35" ht="12.75" outlineLevel="1">
      <c r="A473" s="1" t="s">
        <v>973</v>
      </c>
      <c r="B473" s="16" t="s">
        <v>974</v>
      </c>
      <c r="C473" s="1" t="s">
        <v>1419</v>
      </c>
      <c r="E473" s="5">
        <v>-170.02</v>
      </c>
      <c r="G473" s="5">
        <v>0</v>
      </c>
      <c r="I473" s="9">
        <f t="shared" si="152"/>
        <v>-170.02</v>
      </c>
      <c r="K473" s="21" t="str">
        <f t="shared" si="153"/>
        <v>N.M.</v>
      </c>
      <c r="M473" s="9">
        <v>-170.02</v>
      </c>
      <c r="O473" s="9">
        <v>0</v>
      </c>
      <c r="Q473" s="9">
        <f t="shared" si="154"/>
        <v>-170.02</v>
      </c>
      <c r="S473" s="21" t="str">
        <f t="shared" si="155"/>
        <v>N.M.</v>
      </c>
      <c r="U473" s="9">
        <v>-170.02</v>
      </c>
      <c r="W473" s="9">
        <v>0</v>
      </c>
      <c r="Y473" s="9">
        <f t="shared" si="156"/>
        <v>-170.02</v>
      </c>
      <c r="AA473" s="21" t="str">
        <f t="shared" si="157"/>
        <v>N.M.</v>
      </c>
      <c r="AC473" s="9">
        <v>-170.02</v>
      </c>
      <c r="AE473" s="9">
        <v>0</v>
      </c>
      <c r="AG473" s="9">
        <f t="shared" si="158"/>
        <v>-170.02</v>
      </c>
      <c r="AI473" s="21" t="str">
        <f t="shared" si="159"/>
        <v>N.M.</v>
      </c>
    </row>
    <row r="474" spans="1:35" ht="12.75" outlineLevel="1">
      <c r="A474" s="1" t="s">
        <v>975</v>
      </c>
      <c r="B474" s="16" t="s">
        <v>976</v>
      </c>
      <c r="C474" s="1" t="s">
        <v>1420</v>
      </c>
      <c r="E474" s="5">
        <v>0</v>
      </c>
      <c r="G474" s="5">
        <v>0</v>
      </c>
      <c r="I474" s="9">
        <f t="shared" si="152"/>
        <v>0</v>
      </c>
      <c r="K474" s="21">
        <f t="shared" si="153"/>
        <v>0</v>
      </c>
      <c r="M474" s="9">
        <v>0</v>
      </c>
      <c r="O474" s="9">
        <v>0</v>
      </c>
      <c r="Q474" s="9">
        <f t="shared" si="154"/>
        <v>0</v>
      </c>
      <c r="S474" s="21">
        <f t="shared" si="155"/>
        <v>0</v>
      </c>
      <c r="U474" s="9">
        <v>0</v>
      </c>
      <c r="W474" s="9">
        <v>0</v>
      </c>
      <c r="Y474" s="9">
        <f t="shared" si="156"/>
        <v>0</v>
      </c>
      <c r="AA474" s="21">
        <f t="shared" si="157"/>
        <v>0</v>
      </c>
      <c r="AC474" s="9">
        <v>-2987.66</v>
      </c>
      <c r="AE474" s="9">
        <v>0</v>
      </c>
      <c r="AG474" s="9">
        <f t="shared" si="158"/>
        <v>-2987.66</v>
      </c>
      <c r="AI474" s="21" t="str">
        <f t="shared" si="159"/>
        <v>N.M.</v>
      </c>
    </row>
    <row r="475" spans="1:53" s="16" customFormat="1" ht="12.75">
      <c r="A475" s="16" t="s">
        <v>48</v>
      </c>
      <c r="C475" s="16" t="s">
        <v>1421</v>
      </c>
      <c r="D475" s="9"/>
      <c r="E475" s="9">
        <v>-39399.7</v>
      </c>
      <c r="F475" s="9"/>
      <c r="G475" s="9">
        <v>-57938.996</v>
      </c>
      <c r="H475" s="9"/>
      <c r="I475" s="9">
        <f>+E475-G475</f>
        <v>18539.296000000002</v>
      </c>
      <c r="J475" s="37" t="str">
        <f>IF((+E475-G475)=(I475),"  ",$AO$528)</f>
        <v>  </v>
      </c>
      <c r="K475" s="38">
        <f>IF(G475&lt;0,IF(I475=0,0,IF(OR(G475=0,E475=0),"N.M.",IF(ABS(I475/G475)&gt;=10,"N.M.",I475/(-G475)))),IF(I475=0,0,IF(OR(G475=0,E475=0),"N.M.",IF(ABS(I475/G475)&gt;=10,"N.M.",I475/G475))))</f>
        <v>0.31997958680540484</v>
      </c>
      <c r="L475" s="39"/>
      <c r="M475" s="9">
        <v>-138457.742</v>
      </c>
      <c r="N475" s="9"/>
      <c r="O475" s="9">
        <v>-256014.43699999998</v>
      </c>
      <c r="P475" s="9"/>
      <c r="Q475" s="9">
        <f>+M475-O475</f>
        <v>117556.69499999998</v>
      </c>
      <c r="R475" s="37" t="str">
        <f>IF((+M475-O475)=(Q475),"  ",$AO$528)</f>
        <v>  </v>
      </c>
      <c r="S475" s="38">
        <f>IF(O475&lt;0,IF(Q475=0,0,IF(OR(O475=0,M475=0),"N.M.",IF(ABS(Q475/O475)&gt;=10,"N.M.",Q475/(-O475)))),IF(Q475=0,0,IF(OR(O475=0,M475=0),"N.M.",IF(ABS(Q475/O475)&gt;=10,"N.M.",Q475/O475))))</f>
        <v>0.4591799446060145</v>
      </c>
      <c r="T475" s="39"/>
      <c r="U475" s="9">
        <v>-138457.742</v>
      </c>
      <c r="V475" s="9"/>
      <c r="W475" s="9">
        <v>-256014.43699999998</v>
      </c>
      <c r="X475" s="9"/>
      <c r="Y475" s="9">
        <f>+U475-W475</f>
        <v>117556.69499999998</v>
      </c>
      <c r="Z475" s="37" t="str">
        <f>IF((+U475-W475)=(Y475),"  ",$AO$528)</f>
        <v>  </v>
      </c>
      <c r="AA475" s="38">
        <f>IF(W475&lt;0,IF(Y475=0,0,IF(OR(W475=0,U475=0),"N.M.",IF(ABS(Y475/W475)&gt;=10,"N.M.",Y475/(-W475)))),IF(Y475=0,0,IF(OR(W475=0,U475=0),"N.M.",IF(ABS(Y475/W475)&gt;=10,"N.M.",Y475/W475))))</f>
        <v>0.4591799446060145</v>
      </c>
      <c r="AB475" s="39"/>
      <c r="AC475" s="9">
        <v>-2313593.5460000006</v>
      </c>
      <c r="AD475" s="9"/>
      <c r="AE475" s="9">
        <v>-2201158.995</v>
      </c>
      <c r="AF475" s="9"/>
      <c r="AG475" s="9">
        <f>+AC475-AE475</f>
        <v>-112434.55100000044</v>
      </c>
      <c r="AH475" s="37" t="str">
        <f>IF((+AC475-AE475)=(AG475),"  ",$AO$528)</f>
        <v>  </v>
      </c>
      <c r="AI475" s="38">
        <f>IF(AE475&lt;0,IF(AG475=0,0,IF(OR(AE475=0,AC475=0),"N.M.",IF(ABS(AG475/AE475)&gt;=10,"N.M.",AG475/(-AE475)))),IF(AG475=0,0,IF(OR(AE475=0,AC475=0),"N.M.",IF(ABS(AG475/AE475)&gt;=10,"N.M.",AG475/AE475))))</f>
        <v>-0.05107970448995232</v>
      </c>
      <c r="AJ475" s="39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977</v>
      </c>
      <c r="B476" s="16" t="s">
        <v>978</v>
      </c>
      <c r="C476" s="1" t="s">
        <v>1422</v>
      </c>
      <c r="E476" s="5">
        <v>-1890.53</v>
      </c>
      <c r="G476" s="5">
        <v>-395268.59</v>
      </c>
      <c r="I476" s="9">
        <f aca="true" t="shared" si="160" ref="I476:I482">+E476-G476</f>
        <v>393378.06</v>
      </c>
      <c r="K476" s="21">
        <f aca="true" t="shared" si="161" ref="K476:K482">IF(G476&lt;0,IF(I476=0,0,IF(OR(G476=0,E476=0),"N.M.",IF(ABS(I476/G476)&gt;=10,"N.M.",I476/(-G476)))),IF(I476=0,0,IF(OR(G476=0,E476=0),"N.M.",IF(ABS(I476/G476)&gt;=10,"N.M.",I476/G476))))</f>
        <v>0.9952171003519403</v>
      </c>
      <c r="M476" s="9">
        <v>-119115.88</v>
      </c>
      <c r="O476" s="9">
        <v>-282491.43</v>
      </c>
      <c r="Q476" s="9">
        <f aca="true" t="shared" si="162" ref="Q476:Q482">+M476-O476</f>
        <v>163375.55</v>
      </c>
      <c r="S476" s="21">
        <f aca="true" t="shared" si="163" ref="S476:S482">IF(O476&lt;0,IF(Q476=0,0,IF(OR(O476=0,M476=0),"N.M.",IF(ABS(Q476/O476)&gt;=10,"N.M.",Q476/(-O476)))),IF(Q476=0,0,IF(OR(O476=0,M476=0),"N.M.",IF(ABS(Q476/O476)&gt;=10,"N.M.",Q476/O476))))</f>
        <v>0.5783380756010899</v>
      </c>
      <c r="U476" s="9">
        <v>-119115.88</v>
      </c>
      <c r="W476" s="9">
        <v>-282491.43</v>
      </c>
      <c r="Y476" s="9">
        <f aca="true" t="shared" si="164" ref="Y476:Y482">+U476-W476</f>
        <v>163375.55</v>
      </c>
      <c r="AA476" s="21">
        <f aca="true" t="shared" si="165" ref="AA476:AA482">IF(W476&lt;0,IF(Y476=0,0,IF(OR(W476=0,U476=0),"N.M.",IF(ABS(Y476/W476)&gt;=10,"N.M.",Y476/(-W476)))),IF(Y476=0,0,IF(OR(W476=0,U476=0),"N.M.",IF(ABS(Y476/W476)&gt;=10,"N.M.",Y476/W476))))</f>
        <v>0.5783380756010899</v>
      </c>
      <c r="AC476" s="9">
        <v>-375677.23</v>
      </c>
      <c r="AE476" s="9">
        <v>-682675.23</v>
      </c>
      <c r="AG476" s="9">
        <f aca="true" t="shared" si="166" ref="AG476:AG482">+AC476-AE476</f>
        <v>306998</v>
      </c>
      <c r="AI476" s="21">
        <f aca="true" t="shared" si="167" ref="AI476:AI482">IF(AE476&lt;0,IF(AG476=0,0,IF(OR(AE476=0,AC476=0),"N.M.",IF(ABS(AG476/AE476)&gt;=10,"N.M.",AG476/(-AE476)))),IF(AG476=0,0,IF(OR(AE476=0,AC476=0),"N.M.",IF(ABS(AG476/AE476)&gt;=10,"N.M.",AG476/AE476))))</f>
        <v>0.4496984605696035</v>
      </c>
    </row>
    <row r="477" spans="1:35" ht="12.75" outlineLevel="1">
      <c r="A477" s="1" t="s">
        <v>979</v>
      </c>
      <c r="B477" s="16" t="s">
        <v>980</v>
      </c>
      <c r="C477" s="1" t="s">
        <v>1423</v>
      </c>
      <c r="E477" s="5">
        <v>0</v>
      </c>
      <c r="G477" s="5">
        <v>0</v>
      </c>
      <c r="I477" s="9">
        <f t="shared" si="160"/>
        <v>0</v>
      </c>
      <c r="K477" s="21">
        <f t="shared" si="161"/>
        <v>0</v>
      </c>
      <c r="M477" s="9">
        <v>0</v>
      </c>
      <c r="O477" s="9">
        <v>0</v>
      </c>
      <c r="Q477" s="9">
        <f t="shared" si="162"/>
        <v>0</v>
      </c>
      <c r="S477" s="21">
        <f t="shared" si="163"/>
        <v>0</v>
      </c>
      <c r="U477" s="9">
        <v>0</v>
      </c>
      <c r="W477" s="9">
        <v>0</v>
      </c>
      <c r="Y477" s="9">
        <f t="shared" si="164"/>
        <v>0</v>
      </c>
      <c r="AA477" s="21">
        <f t="shared" si="165"/>
        <v>0</v>
      </c>
      <c r="AC477" s="9">
        <v>-21874.100000000002</v>
      </c>
      <c r="AE477" s="9">
        <v>0</v>
      </c>
      <c r="AG477" s="9">
        <f t="shared" si="166"/>
        <v>-21874.100000000002</v>
      </c>
      <c r="AI477" s="21" t="str">
        <f t="shared" si="167"/>
        <v>N.M.</v>
      </c>
    </row>
    <row r="478" spans="1:35" ht="12.75" outlineLevel="1">
      <c r="A478" s="1" t="s">
        <v>981</v>
      </c>
      <c r="B478" s="16" t="s">
        <v>982</v>
      </c>
      <c r="C478" s="1" t="s">
        <v>1423</v>
      </c>
      <c r="E478" s="5">
        <v>0</v>
      </c>
      <c r="G478" s="5">
        <v>-64383.380000000005</v>
      </c>
      <c r="I478" s="9">
        <f t="shared" si="160"/>
        <v>64383.380000000005</v>
      </c>
      <c r="K478" s="21" t="str">
        <f t="shared" si="161"/>
        <v>N.M.</v>
      </c>
      <c r="M478" s="9">
        <v>0</v>
      </c>
      <c r="O478" s="9">
        <v>-41322.54</v>
      </c>
      <c r="Q478" s="9">
        <f t="shared" si="162"/>
        <v>41322.54</v>
      </c>
      <c r="S478" s="21" t="str">
        <f t="shared" si="163"/>
        <v>N.M.</v>
      </c>
      <c r="U478" s="9">
        <v>0</v>
      </c>
      <c r="W478" s="9">
        <v>-41322.54</v>
      </c>
      <c r="Y478" s="9">
        <f t="shared" si="164"/>
        <v>41322.54</v>
      </c>
      <c r="AA478" s="21" t="str">
        <f t="shared" si="165"/>
        <v>N.M.</v>
      </c>
      <c r="AC478" s="9">
        <v>-15228.89</v>
      </c>
      <c r="AE478" s="9">
        <v>-41322.54</v>
      </c>
      <c r="AG478" s="9">
        <f t="shared" si="166"/>
        <v>26093.65</v>
      </c>
      <c r="AI478" s="21">
        <f t="shared" si="167"/>
        <v>0.6314628771609877</v>
      </c>
    </row>
    <row r="479" spans="1:35" ht="12.75" outlineLevel="1">
      <c r="A479" s="1" t="s">
        <v>983</v>
      </c>
      <c r="B479" s="16" t="s">
        <v>984</v>
      </c>
      <c r="C479" s="1" t="s">
        <v>1423</v>
      </c>
      <c r="E479" s="5">
        <v>-24.57</v>
      </c>
      <c r="G479" s="5">
        <v>0</v>
      </c>
      <c r="I479" s="9">
        <f t="shared" si="160"/>
        <v>-24.57</v>
      </c>
      <c r="K479" s="21" t="str">
        <f t="shared" si="161"/>
        <v>N.M.</v>
      </c>
      <c r="M479" s="9">
        <v>-17135.89</v>
      </c>
      <c r="O479" s="9">
        <v>0</v>
      </c>
      <c r="Q479" s="9">
        <f t="shared" si="162"/>
        <v>-17135.89</v>
      </c>
      <c r="S479" s="21" t="str">
        <f t="shared" si="163"/>
        <v>N.M.</v>
      </c>
      <c r="U479" s="9">
        <v>-17135.89</v>
      </c>
      <c r="W479" s="9">
        <v>0</v>
      </c>
      <c r="Y479" s="9">
        <f t="shared" si="164"/>
        <v>-17135.89</v>
      </c>
      <c r="AA479" s="21" t="str">
        <f t="shared" si="165"/>
        <v>N.M.</v>
      </c>
      <c r="AC479" s="9">
        <v>-17135.89</v>
      </c>
      <c r="AE479" s="9">
        <v>0</v>
      </c>
      <c r="AG479" s="9">
        <f t="shared" si="166"/>
        <v>-17135.89</v>
      </c>
      <c r="AI479" s="21" t="str">
        <f t="shared" si="167"/>
        <v>N.M.</v>
      </c>
    </row>
    <row r="480" spans="1:35" ht="12.75" outlineLevel="1">
      <c r="A480" s="1" t="s">
        <v>985</v>
      </c>
      <c r="B480" s="16" t="s">
        <v>986</v>
      </c>
      <c r="C480" s="1" t="s">
        <v>1424</v>
      </c>
      <c r="E480" s="5">
        <v>-654.15</v>
      </c>
      <c r="G480" s="5">
        <v>-31593.8</v>
      </c>
      <c r="I480" s="9">
        <f t="shared" si="160"/>
        <v>30939.649999999998</v>
      </c>
      <c r="K480" s="21">
        <f t="shared" si="161"/>
        <v>0.9792949882571896</v>
      </c>
      <c r="M480" s="9">
        <v>-3523.8</v>
      </c>
      <c r="O480" s="9">
        <v>-186978.05000000002</v>
      </c>
      <c r="Q480" s="9">
        <f t="shared" si="162"/>
        <v>183454.25000000003</v>
      </c>
      <c r="S480" s="21">
        <f t="shared" si="163"/>
        <v>0.9811539375878613</v>
      </c>
      <c r="U480" s="9">
        <v>-3523.8</v>
      </c>
      <c r="W480" s="9">
        <v>-186978.05000000002</v>
      </c>
      <c r="Y480" s="9">
        <f t="shared" si="164"/>
        <v>183454.25000000003</v>
      </c>
      <c r="AA480" s="21">
        <f t="shared" si="165"/>
        <v>0.9811539375878613</v>
      </c>
      <c r="AC480" s="9">
        <v>-689041.8500000001</v>
      </c>
      <c r="AE480" s="9">
        <v>-1218669.2</v>
      </c>
      <c r="AG480" s="9">
        <f t="shared" si="166"/>
        <v>529627.3499999999</v>
      </c>
      <c r="AI480" s="21">
        <f t="shared" si="167"/>
        <v>0.43459484329299525</v>
      </c>
    </row>
    <row r="481" spans="1:35" ht="12.75" outlineLevel="1">
      <c r="A481" s="1" t="s">
        <v>987</v>
      </c>
      <c r="B481" s="16" t="s">
        <v>988</v>
      </c>
      <c r="C481" s="1" t="s">
        <v>1425</v>
      </c>
      <c r="E481" s="5">
        <v>9210.25</v>
      </c>
      <c r="G481" s="5">
        <v>3158.05</v>
      </c>
      <c r="I481" s="9">
        <f t="shared" si="160"/>
        <v>6052.2</v>
      </c>
      <c r="K481" s="21">
        <f t="shared" si="161"/>
        <v>1.9164357752410506</v>
      </c>
      <c r="M481" s="9">
        <v>197812.65</v>
      </c>
      <c r="O481" s="9">
        <v>14124.95</v>
      </c>
      <c r="Q481" s="9">
        <f t="shared" si="162"/>
        <v>183687.69999999998</v>
      </c>
      <c r="S481" s="21" t="str">
        <f t="shared" si="163"/>
        <v>N.M.</v>
      </c>
      <c r="U481" s="9">
        <v>197812.65</v>
      </c>
      <c r="W481" s="9">
        <v>14124.95</v>
      </c>
      <c r="Y481" s="9">
        <f t="shared" si="164"/>
        <v>183687.69999999998</v>
      </c>
      <c r="AA481" s="21" t="str">
        <f t="shared" si="165"/>
        <v>N.M.</v>
      </c>
      <c r="AC481" s="9">
        <v>1990625.1099999999</v>
      </c>
      <c r="AE481" s="9">
        <v>1461171.25</v>
      </c>
      <c r="AG481" s="9">
        <f t="shared" si="166"/>
        <v>529453.8599999999</v>
      </c>
      <c r="AI481" s="21">
        <f t="shared" si="167"/>
        <v>0.3623489443828024</v>
      </c>
    </row>
    <row r="482" spans="1:35" ht="12.75" outlineLevel="1">
      <c r="A482" s="1" t="s">
        <v>989</v>
      </c>
      <c r="B482" s="16" t="s">
        <v>990</v>
      </c>
      <c r="C482" s="1" t="s">
        <v>1426</v>
      </c>
      <c r="E482" s="5">
        <v>0</v>
      </c>
      <c r="G482" s="5">
        <v>0</v>
      </c>
      <c r="I482" s="9">
        <f t="shared" si="160"/>
        <v>0</v>
      </c>
      <c r="K482" s="21">
        <f t="shared" si="161"/>
        <v>0</v>
      </c>
      <c r="M482" s="9">
        <v>0</v>
      </c>
      <c r="O482" s="9">
        <v>0</v>
      </c>
      <c r="Q482" s="9">
        <f t="shared" si="162"/>
        <v>0</v>
      </c>
      <c r="S482" s="21">
        <f t="shared" si="163"/>
        <v>0</v>
      </c>
      <c r="U482" s="9">
        <v>0</v>
      </c>
      <c r="W482" s="9">
        <v>0</v>
      </c>
      <c r="Y482" s="9">
        <f t="shared" si="164"/>
        <v>0</v>
      </c>
      <c r="AA482" s="21">
        <f t="shared" si="165"/>
        <v>0</v>
      </c>
      <c r="AC482" s="9">
        <v>0</v>
      </c>
      <c r="AE482" s="9">
        <v>71259</v>
      </c>
      <c r="AG482" s="9">
        <f t="shared" si="166"/>
        <v>-71259</v>
      </c>
      <c r="AI482" s="21" t="str">
        <f t="shared" si="167"/>
        <v>N.M.</v>
      </c>
    </row>
    <row r="483" spans="1:53" s="16" customFormat="1" ht="12.75">
      <c r="A483" s="16" t="s">
        <v>49</v>
      </c>
      <c r="C483" s="16" t="s">
        <v>1427</v>
      </c>
      <c r="D483" s="9"/>
      <c r="E483" s="9">
        <v>6641</v>
      </c>
      <c r="F483" s="9"/>
      <c r="G483" s="9">
        <v>-488087.72000000003</v>
      </c>
      <c r="H483" s="9"/>
      <c r="I483" s="9">
        <f>+E483-G483</f>
        <v>494728.72000000003</v>
      </c>
      <c r="J483" s="37" t="str">
        <f>IF((+E483-G483)=(I483),"  ",$AO$528)</f>
        <v>  </v>
      </c>
      <c r="K483" s="38">
        <f>IF(G483&lt;0,IF(I483=0,0,IF(OR(G483=0,E483=0),"N.M.",IF(ABS(I483/G483)&gt;=10,"N.M.",I483/(-G483)))),IF(I483=0,0,IF(OR(G483=0,E483=0),"N.M.",IF(ABS(I483/G483)&gt;=10,"N.M.",I483/G483))))</f>
        <v>1.0136061607942113</v>
      </c>
      <c r="L483" s="39"/>
      <c r="M483" s="9">
        <v>58037.07999999999</v>
      </c>
      <c r="N483" s="9"/>
      <c r="O483" s="9">
        <v>-496667.07</v>
      </c>
      <c r="P483" s="9"/>
      <c r="Q483" s="9">
        <f>+M483-O483</f>
        <v>554704.15</v>
      </c>
      <c r="R483" s="37" t="str">
        <f>IF((+M483-O483)=(Q483),"  ",$AO$528)</f>
        <v>  </v>
      </c>
      <c r="S483" s="38">
        <f>IF(O483&lt;0,IF(Q483=0,0,IF(OR(O483=0,M483=0),"N.M.",IF(ABS(Q483/O483)&gt;=10,"N.M.",Q483/(-O483)))),IF(Q483=0,0,IF(OR(O483=0,M483=0),"N.M.",IF(ABS(Q483/O483)&gt;=10,"N.M.",Q483/O483))))</f>
        <v>1.1168530863139365</v>
      </c>
      <c r="T483" s="39"/>
      <c r="U483" s="9">
        <v>58037.07999999999</v>
      </c>
      <c r="V483" s="9"/>
      <c r="W483" s="9">
        <v>-496667.07</v>
      </c>
      <c r="X483" s="9"/>
      <c r="Y483" s="9">
        <f>+U483-W483</f>
        <v>554704.15</v>
      </c>
      <c r="Z483" s="37" t="str">
        <f>IF((+U483-W483)=(Y483),"  ",$AO$528)</f>
        <v>  </v>
      </c>
      <c r="AA483" s="38">
        <f>IF(W483&lt;0,IF(Y483=0,0,IF(OR(W483=0,U483=0),"N.M.",IF(ABS(Y483/W483)&gt;=10,"N.M.",Y483/(-W483)))),IF(Y483=0,0,IF(OR(W483=0,U483=0),"N.M.",IF(ABS(Y483/W483)&gt;=10,"N.M.",Y483/W483))))</f>
        <v>1.1168530863139365</v>
      </c>
      <c r="AB483" s="39"/>
      <c r="AC483" s="9">
        <v>871667.1499999998</v>
      </c>
      <c r="AD483" s="9"/>
      <c r="AE483" s="9">
        <v>-410236.7199999999</v>
      </c>
      <c r="AF483" s="9"/>
      <c r="AG483" s="9">
        <f>+AC483-AE483</f>
        <v>1281903.8699999996</v>
      </c>
      <c r="AH483" s="37" t="str">
        <f>IF((+AC483-AE483)=(AG483),"  ",$AO$528)</f>
        <v>  </v>
      </c>
      <c r="AI483" s="38">
        <f>IF(AE483&lt;0,IF(AG483=0,0,IF(OR(AE483=0,AC483=0),"N.M.",IF(ABS(AG483/AE483)&gt;=10,"N.M.",AG483/(-AE483)))),IF(AG483=0,0,IF(OR(AE483=0,AC483=0),"N.M.",IF(ABS(AG483/AE483)&gt;=10,"N.M.",AG483/AE483))))</f>
        <v>3.1247906574526043</v>
      </c>
      <c r="AJ483" s="39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</row>
    <row r="484" spans="1:53" s="16" customFormat="1" ht="12.75">
      <c r="A484" s="77" t="s">
        <v>50</v>
      </c>
      <c r="C484" s="17" t="s">
        <v>51</v>
      </c>
      <c r="D484" s="18"/>
      <c r="E484" s="18">
        <v>-2440.23</v>
      </c>
      <c r="F484" s="18"/>
      <c r="G484" s="18">
        <v>916772.0839999999</v>
      </c>
      <c r="H484" s="18"/>
      <c r="I484" s="18">
        <f>+E484-G484</f>
        <v>-919212.3139999999</v>
      </c>
      <c r="J484" s="37" t="str">
        <f>IF((+E484-G484)=(I484),"  ",$AO$528)</f>
        <v>  </v>
      </c>
      <c r="K484" s="40">
        <f>IF(G484&lt;0,IF(I484=0,0,IF(OR(G484=0,E484=0),"N.M.",IF(ABS(I484/G484)&gt;=10,"N.M.",I484/(-G484)))),IF(I484=0,0,IF(OR(G484=0,E484=0),"N.M.",IF(ABS(I484/G484)&gt;=10,"N.M.",I484/G484))))</f>
        <v>-1.0026617629862298</v>
      </c>
      <c r="L484" s="39"/>
      <c r="M484" s="18">
        <v>-88303.352</v>
      </c>
      <c r="N484" s="18"/>
      <c r="O484" s="18">
        <v>1172815.9330000002</v>
      </c>
      <c r="P484" s="18"/>
      <c r="Q484" s="18">
        <f>+M484-O484</f>
        <v>-1261119.2850000001</v>
      </c>
      <c r="R484" s="37" t="str">
        <f>IF((+M484-O484)=(Q484),"  ",$AO$528)</f>
        <v>  </v>
      </c>
      <c r="S484" s="40">
        <f>IF(O484&lt;0,IF(Q484=0,0,IF(OR(O484=0,M484=0),"N.M.",IF(ABS(Q484/O484)&gt;=10,"N.M.",Q484/(-O484)))),IF(Q484=0,0,IF(OR(O484=0,M484=0),"N.M.",IF(ABS(Q484/O484)&gt;=10,"N.M.",Q484/O484))))</f>
        <v>-1.0752917397482185</v>
      </c>
      <c r="T484" s="39"/>
      <c r="U484" s="18">
        <v>-88303.352</v>
      </c>
      <c r="V484" s="18"/>
      <c r="W484" s="18">
        <v>1172815.9330000002</v>
      </c>
      <c r="X484" s="18"/>
      <c r="Y484" s="18">
        <f>+U484-W484</f>
        <v>-1261119.2850000001</v>
      </c>
      <c r="Z484" s="37" t="str">
        <f>IF((+U484-W484)=(Y484),"  ",$AO$528)</f>
        <v>  </v>
      </c>
      <c r="AA484" s="40">
        <f>IF(W484&lt;0,IF(Y484=0,0,IF(OR(W484=0,U484=0),"N.M.",IF(ABS(Y484/W484)&gt;=10,"N.M.",Y484/(-W484)))),IF(Y484=0,0,IF(OR(W484=0,U484=0),"N.M.",IF(ABS(Y484/W484)&gt;=10,"N.M.",Y484/W484))))</f>
        <v>-1.0752917397482185</v>
      </c>
      <c r="AB484" s="39"/>
      <c r="AC484" s="18">
        <v>-929354.6460000003</v>
      </c>
      <c r="AD484" s="18"/>
      <c r="AE484" s="18">
        <v>554832.5549999997</v>
      </c>
      <c r="AF484" s="18"/>
      <c r="AG484" s="18">
        <f>+AC484-AE484</f>
        <v>-1484187.201</v>
      </c>
      <c r="AH484" s="37" t="str">
        <f>IF((+AC484-AE484)=(AG484),"  ",$AO$528)</f>
        <v>  </v>
      </c>
      <c r="AI484" s="40">
        <f>IF(AE484&lt;0,IF(AG484=0,0,IF(OR(AE484=0,AC484=0),"N.M.",IF(ABS(AG484/AE484)&gt;=10,"N.M.",AG484/(-AE484)))),IF(AG484=0,0,IF(OR(AE484=0,AC484=0),"N.M.",IF(ABS(AG484/AE484)&gt;=10,"N.M.",AG484/AE484))))</f>
        <v>-2.6750182332037107</v>
      </c>
      <c r="AJ484" s="39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</row>
    <row r="485" spans="4:53" s="16" customFormat="1" ht="12.75">
      <c r="D485" s="9"/>
      <c r="E485" s="43" t="str">
        <f>IF(ABS(+E460+E475+E483-E484)&gt;$AO$524,$AO$527," ")</f>
        <v> </v>
      </c>
      <c r="F485" s="28"/>
      <c r="G485" s="43" t="str">
        <f>IF(ABS(+G460+G475+G483-G484)&gt;$AO$524,$AO$527," ")</f>
        <v> </v>
      </c>
      <c r="H485" s="42"/>
      <c r="I485" s="43" t="str">
        <f>IF(ABS(+I460+I475+I483-I484)&gt;$AO$524,$AO$527," ")</f>
        <v> </v>
      </c>
      <c r="J485" s="9"/>
      <c r="K485" s="21"/>
      <c r="L485" s="11"/>
      <c r="M485" s="43" t="str">
        <f>IF(ABS(+M460+M475+M483-M484)&gt;$AO$524,$AO$527," ")</f>
        <v> </v>
      </c>
      <c r="N485" s="42"/>
      <c r="O485" s="43" t="str">
        <f>IF(ABS(+O460+O475+O483-O484)&gt;$AO$524,$AO$527," ")</f>
        <v> </v>
      </c>
      <c r="P485" s="28"/>
      <c r="Q485" s="43" t="str">
        <f>IF(ABS(+Q460+Q475+Q483-Q484)&gt;$AO$524,$AO$527," ")</f>
        <v> </v>
      </c>
      <c r="R485" s="9"/>
      <c r="S485" s="21"/>
      <c r="T485" s="9"/>
      <c r="U485" s="43" t="str">
        <f>IF(ABS(+U460+U475+U483-U484)&gt;$AO$524,$AO$527," ")</f>
        <v> </v>
      </c>
      <c r="V485" s="28"/>
      <c r="W485" s="43" t="str">
        <f>IF(ABS(+W460+W475+W483-W484)&gt;$AO$524,$AO$527," ")</f>
        <v> </v>
      </c>
      <c r="X485" s="28"/>
      <c r="Y485" s="43" t="str">
        <f>IF(ABS(+Y460+Y475+Y483-Y484)&gt;$AO$524,$AO$527," ")</f>
        <v> </v>
      </c>
      <c r="Z485" s="9"/>
      <c r="AA485" s="21"/>
      <c r="AB485" s="9"/>
      <c r="AC485" s="43" t="str">
        <f>IF(ABS(+AC460+AC475+AC483-AC484)&gt;$AO$524,$AO$527," ")</f>
        <v> </v>
      </c>
      <c r="AD485" s="28"/>
      <c r="AE485" s="43" t="str">
        <f>IF(ABS(+AE460+AE475+AE483-AE484)&gt;$AO$524,$AO$527," ")</f>
        <v> </v>
      </c>
      <c r="AF485" s="42"/>
      <c r="AG485" s="43" t="str">
        <f>IF(ABS(+AG460+AG475+AG483-AG484)&gt;$AO$524,$AO$527," ")</f>
        <v> </v>
      </c>
      <c r="AH485" s="9"/>
      <c r="AI485" s="2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</row>
    <row r="486" spans="1:53" s="16" customFormat="1" ht="12.75">
      <c r="A486" s="77" t="s">
        <v>52</v>
      </c>
      <c r="C486" s="17" t="s">
        <v>53</v>
      </c>
      <c r="D486" s="18"/>
      <c r="E486" s="18">
        <v>8396876.510999976</v>
      </c>
      <c r="F486" s="18"/>
      <c r="G486" s="18">
        <v>6331299.8779999865</v>
      </c>
      <c r="H486" s="18"/>
      <c r="I486" s="18">
        <f>+E486-G486</f>
        <v>2065576.6329999892</v>
      </c>
      <c r="J486" s="37" t="str">
        <f>IF((+E486-G486)=(I486),"  ",$AO$528)</f>
        <v>  </v>
      </c>
      <c r="K486" s="40">
        <f>IF(G486&lt;0,IF(I486=0,0,IF(OR(G486=0,E486=0),"N.M.",IF(ABS(I486/G486)&gt;=10,"N.M.",I486/(-G486)))),IF(I486=0,0,IF(OR(G486=0,E486=0),"N.M.",IF(ABS(I486/G486)&gt;=10,"N.M.",I486/G486))))</f>
        <v>0.3262484280956994</v>
      </c>
      <c r="L486" s="39"/>
      <c r="M486" s="18">
        <v>16764516.760000002</v>
      </c>
      <c r="N486" s="18"/>
      <c r="O486" s="18">
        <v>17999464.65999999</v>
      </c>
      <c r="P486" s="18"/>
      <c r="Q486" s="18">
        <f>+M486-O486</f>
        <v>-1234947.8999999873</v>
      </c>
      <c r="R486" s="37" t="str">
        <f>IF((+M486-O486)=(Q486),"  ",$AO$528)</f>
        <v>  </v>
      </c>
      <c r="S486" s="40">
        <f>IF(O486&lt;0,IF(Q486=0,0,IF(OR(O486=0,M486=0),"N.M.",IF(ABS(Q486/O486)&gt;=10,"N.M.",Q486/(-O486)))),IF(Q486=0,0,IF(OR(O486=0,M486=0),"N.M.",IF(ABS(Q486/O486)&gt;=10,"N.M.",Q486/O486))))</f>
        <v>-0.0686102572119491</v>
      </c>
      <c r="T486" s="39"/>
      <c r="U486" s="18">
        <v>16764516.760000002</v>
      </c>
      <c r="V486" s="18"/>
      <c r="W486" s="18">
        <v>17999464.65999999</v>
      </c>
      <c r="X486" s="18"/>
      <c r="Y486" s="18">
        <f>+U486-W486</f>
        <v>-1234947.8999999873</v>
      </c>
      <c r="Z486" s="37" t="str">
        <f>IF((+U486-W486)=(Y486),"  ",$AO$528)</f>
        <v>  </v>
      </c>
      <c r="AA486" s="40">
        <f>IF(W486&lt;0,IF(Y486=0,0,IF(OR(W486=0,U486=0),"N.M.",IF(ABS(Y486/W486)&gt;=10,"N.M.",Y486/(-W486)))),IF(Y486=0,0,IF(OR(W486=0,U486=0),"N.M.",IF(ABS(Y486/W486)&gt;=10,"N.M.",Y486/W486))))</f>
        <v>-0.0686102572119491</v>
      </c>
      <c r="AB486" s="39"/>
      <c r="AC486" s="18">
        <v>57832007.13199996</v>
      </c>
      <c r="AD486" s="18"/>
      <c r="AE486" s="18">
        <v>56761599.58699995</v>
      </c>
      <c r="AF486" s="18"/>
      <c r="AG486" s="18">
        <f>+AC486-AE486</f>
        <v>1070407.5450000092</v>
      </c>
      <c r="AH486" s="37" t="str">
        <f>IF((+AC486-AE486)=(AG486),"  ",$AO$528)</f>
        <v>  </v>
      </c>
      <c r="AI486" s="40">
        <f>IF(AE486&lt;0,IF(AG486=0,0,IF(OR(AE486=0,AC486=0),"N.M.",IF(ABS(AG486/AE486)&gt;=10,"N.M.",AG486/(-AE486)))),IF(AG486=0,0,IF(OR(AE486=0,AC486=0),"N.M.",IF(ABS(AG486/AE486)&gt;=10,"N.M.",AG486/AE486))))</f>
        <v>0.01885795243242517</v>
      </c>
      <c r="AJ486" s="39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</row>
    <row r="487" spans="4:53" s="16" customFormat="1" ht="12.75">
      <c r="D487" s="9"/>
      <c r="E487" s="43" t="str">
        <f>IF(ABS(E427+E484-E486)&gt;$AO$524,$AO$527," ")</f>
        <v> </v>
      </c>
      <c r="F487" s="28"/>
      <c r="G487" s="43" t="str">
        <f>IF(ABS(G427+G484-G486)&gt;$AO$524,$AO$527," ")</f>
        <v> </v>
      </c>
      <c r="H487" s="42"/>
      <c r="I487" s="43" t="str">
        <f>IF(ABS(I427+I484-I486)&gt;$AO$524,$AO$527," ")</f>
        <v> </v>
      </c>
      <c r="J487" s="9"/>
      <c r="K487" s="21"/>
      <c r="L487" s="11"/>
      <c r="M487" s="43" t="str">
        <f>IF(ABS(M427+M484-M486)&gt;$AO$524,$AO$527," ")</f>
        <v> </v>
      </c>
      <c r="N487" s="42"/>
      <c r="O487" s="43" t="str">
        <f>IF(ABS(O427+O484-O486)&gt;$AO$524,$AO$527," ")</f>
        <v> </v>
      </c>
      <c r="P487" s="28"/>
      <c r="Q487" s="43" t="str">
        <f>IF(ABS(Q427+Q484-Q486)&gt;$AO$524,$AO$527," ")</f>
        <v> </v>
      </c>
      <c r="R487" s="9"/>
      <c r="S487" s="21"/>
      <c r="T487" s="9"/>
      <c r="U487" s="43" t="str">
        <f>IF(ABS(U427+U484-U486)&gt;$AO$524,$AO$527," ")</f>
        <v> </v>
      </c>
      <c r="V487" s="28"/>
      <c r="W487" s="43" t="str">
        <f>IF(ABS(W427+W484-W486)&gt;$AO$524,$AO$527," ")</f>
        <v> </v>
      </c>
      <c r="X487" s="28"/>
      <c r="Y487" s="43" t="str">
        <f>IF(ABS(Y427+Y484-Y486)&gt;$AO$524,$AO$527," ")</f>
        <v> </v>
      </c>
      <c r="Z487" s="9"/>
      <c r="AA487" s="21"/>
      <c r="AB487" s="9"/>
      <c r="AC487" s="43" t="str">
        <f>IF(ABS(AC427+AC484-AC486)&gt;$AO$524,$AO$527," ")</f>
        <v> </v>
      </c>
      <c r="AD487" s="28"/>
      <c r="AE487" s="43" t="str">
        <f>IF(ABS(AE427+AE484-AE486)&gt;$AO$524,$AO$527," ")</f>
        <v> </v>
      </c>
      <c r="AF487" s="42"/>
      <c r="AG487" s="43" t="str">
        <f>IF(ABS(AG427+AG484-AG486)&gt;$AO$524,$AO$527," ")</f>
        <v> </v>
      </c>
      <c r="AH487" s="9"/>
      <c r="AI487" s="2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</row>
    <row r="488" spans="3:53" s="16" customFormat="1" ht="12.75">
      <c r="C488" s="17" t="s">
        <v>54</v>
      </c>
      <c r="D488" s="18"/>
      <c r="E488" s="9"/>
      <c r="F488" s="9"/>
      <c r="G488" s="9"/>
      <c r="H488" s="9"/>
      <c r="I488" s="9"/>
      <c r="J488" s="9"/>
      <c r="K488" s="21"/>
      <c r="L488" s="11"/>
      <c r="M488" s="9"/>
      <c r="N488" s="9"/>
      <c r="O488" s="9"/>
      <c r="P488" s="9"/>
      <c r="Q488" s="9"/>
      <c r="R488" s="9"/>
      <c r="S488" s="21"/>
      <c r="T488" s="9"/>
      <c r="U488" s="9"/>
      <c r="V488" s="9"/>
      <c r="W488" s="9"/>
      <c r="X488" s="9"/>
      <c r="Y488" s="9"/>
      <c r="Z488" s="9"/>
      <c r="AA488" s="21"/>
      <c r="AB488" s="9"/>
      <c r="AC488" s="9"/>
      <c r="AD488" s="9"/>
      <c r="AE488" s="9"/>
      <c r="AF488" s="9"/>
      <c r="AG488" s="9"/>
      <c r="AH488" s="9"/>
      <c r="AI488" s="2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</row>
    <row r="489" spans="1:35" ht="12.75" outlineLevel="1">
      <c r="A489" s="1" t="s">
        <v>991</v>
      </c>
      <c r="B489" s="16" t="s">
        <v>992</v>
      </c>
      <c r="C489" s="1" t="s">
        <v>1428</v>
      </c>
      <c r="E489" s="5">
        <v>1984308.85</v>
      </c>
      <c r="G489" s="5">
        <v>2145558.85</v>
      </c>
      <c r="I489" s="9">
        <f>(+E489-G489)</f>
        <v>-161250</v>
      </c>
      <c r="K489" s="21">
        <f>IF(G489&lt;0,IF(I489=0,0,IF(OR(G489=0,E489=0),"N.M.",IF(ABS(I489/G489)&gt;=10,"N.M.",I489/(-G489)))),IF(I489=0,0,IF(OR(G489=0,E489=0),"N.M.",IF(ABS(I489/G489)&gt;=10,"N.M.",I489/G489))))</f>
        <v>-0.0751552445182289</v>
      </c>
      <c r="M489" s="9">
        <v>5952926.55</v>
      </c>
      <c r="O489" s="9">
        <v>6436676.6</v>
      </c>
      <c r="Q489" s="9">
        <f>(+M489-O489)</f>
        <v>-483750.0499999998</v>
      </c>
      <c r="S489" s="21">
        <f>IF(O489&lt;0,IF(Q489=0,0,IF(OR(O489=0,M489=0),"N.M.",IF(ABS(Q489/O489)&gt;=10,"N.M.",Q489/(-O489)))),IF(Q489=0,0,IF(OR(O489=0,M489=0),"N.M.",IF(ABS(Q489/O489)&gt;=10,"N.M.",Q489/O489))))</f>
        <v>-0.07515525170240801</v>
      </c>
      <c r="U489" s="9">
        <v>5952926.55</v>
      </c>
      <c r="W489" s="9">
        <v>6436676.6</v>
      </c>
      <c r="Y489" s="9">
        <f>(+U489-W489)</f>
        <v>-483750.0499999998</v>
      </c>
      <c r="AA489" s="21">
        <f>IF(W489&lt;0,IF(Y489=0,0,IF(OR(W489=0,U489=0),"N.M.",IF(ABS(Y489/W489)&gt;=10,"N.M.",Y489/(-W489)))),IF(Y489=0,0,IF(OR(W489=0,U489=0),"N.M.",IF(ABS(Y489/W489)&gt;=10,"N.M.",Y489/W489))))</f>
        <v>-0.07515525170240801</v>
      </c>
      <c r="AC489" s="9">
        <v>24988831.04</v>
      </c>
      <c r="AE489" s="9">
        <v>24748642.159999996</v>
      </c>
      <c r="AG489" s="9">
        <f>(+AC489-AE489)</f>
        <v>240188.88000000268</v>
      </c>
      <c r="AI489" s="21">
        <f>IF(AE489&lt;0,IF(AG489=0,0,IF(OR(AE489=0,AC489=0),"N.M.",IF(ABS(AG489/AE489)&gt;=10,"N.M.",AG489/(-AE489)))),IF(AG489=0,0,IF(OR(AE489=0,AC489=0),"N.M.",IF(ABS(AG489/AE489)&gt;=10,"N.M.",AG489/AE489))))</f>
        <v>0.009705133657320727</v>
      </c>
    </row>
    <row r="490" spans="1:35" ht="12.75" outlineLevel="1">
      <c r="A490" s="1" t="s">
        <v>993</v>
      </c>
      <c r="B490" s="16" t="s">
        <v>994</v>
      </c>
      <c r="C490" s="1" t="s">
        <v>1429</v>
      </c>
      <c r="E490" s="5">
        <v>87500</v>
      </c>
      <c r="G490" s="5">
        <v>87500</v>
      </c>
      <c r="I490" s="9">
        <f>(+E490-G490)</f>
        <v>0</v>
      </c>
      <c r="K490" s="21">
        <f>IF(G490&lt;0,IF(I490=0,0,IF(OR(G490=0,E490=0),"N.M.",IF(ABS(I490/G490)&gt;=10,"N.M.",I490/(-G490)))),IF(I490=0,0,IF(OR(G490=0,E490=0),"N.M.",IF(ABS(I490/G490)&gt;=10,"N.M.",I490/G490))))</f>
        <v>0</v>
      </c>
      <c r="M490" s="9">
        <v>321027</v>
      </c>
      <c r="O490" s="9">
        <v>262500</v>
      </c>
      <c r="Q490" s="9">
        <f>(+M490-O490)</f>
        <v>58527</v>
      </c>
      <c r="S490" s="21">
        <f>IF(O490&lt;0,IF(Q490=0,0,IF(OR(O490=0,M490=0),"N.M.",IF(ABS(Q490/O490)&gt;=10,"N.M.",Q490/(-O490)))),IF(Q490=0,0,IF(OR(O490=0,M490=0),"N.M.",IF(ABS(Q490/O490)&gt;=10,"N.M.",Q490/O490))))</f>
        <v>0.22296</v>
      </c>
      <c r="U490" s="9">
        <v>321027</v>
      </c>
      <c r="W490" s="9">
        <v>262500</v>
      </c>
      <c r="Y490" s="9">
        <f>(+U490-W490)</f>
        <v>58527</v>
      </c>
      <c r="AA490" s="21">
        <f>IF(W490&lt;0,IF(Y490=0,0,IF(OR(W490=0,U490=0),"N.M.",IF(ABS(Y490/W490)&gt;=10,"N.M.",Y490/(-W490)))),IF(Y490=0,0,IF(OR(W490=0,U490=0),"N.M.",IF(ABS(Y490/W490)&gt;=10,"N.M.",Y490/W490))))</f>
        <v>0.22296</v>
      </c>
      <c r="AC490" s="9">
        <v>6936121.83</v>
      </c>
      <c r="AE490" s="9">
        <v>1050000</v>
      </c>
      <c r="AG490" s="9">
        <f>(+AC490-AE490)</f>
        <v>5886121.83</v>
      </c>
      <c r="AI490" s="21">
        <f>IF(AE490&lt;0,IF(AG490=0,0,IF(OR(AE490=0,AC490=0),"N.M.",IF(ABS(AG490/AE490)&gt;=10,"N.M.",AG490/(-AE490)))),IF(AG490=0,0,IF(OR(AE490=0,AC490=0),"N.M.",IF(ABS(AG490/AE490)&gt;=10,"N.M.",AG490/AE490))))</f>
        <v>5.605830314285714</v>
      </c>
    </row>
    <row r="491" spans="1:53" s="16" customFormat="1" ht="12.75">
      <c r="A491" s="16" t="s">
        <v>55</v>
      </c>
      <c r="C491" s="16" t="s">
        <v>1430</v>
      </c>
      <c r="D491" s="9"/>
      <c r="E491" s="9">
        <v>2071808.85</v>
      </c>
      <c r="F491" s="9"/>
      <c r="G491" s="9">
        <v>2233058.85</v>
      </c>
      <c r="H491" s="9"/>
      <c r="I491" s="9">
        <f aca="true" t="shared" si="168" ref="I491:I508">(+E491-G491)</f>
        <v>-161250</v>
      </c>
      <c r="J491" s="37" t="str">
        <f aca="true" t="shared" si="169" ref="J491:J508">IF((+E491-G491)=(I491),"  ",$AO$528)</f>
        <v>  </v>
      </c>
      <c r="K491" s="38">
        <f aca="true" t="shared" si="170" ref="K491:K508">IF(G491&lt;0,IF(I491=0,0,IF(OR(G491=0,E491=0),"N.M.",IF(ABS(I491/G491)&gt;=10,"N.M.",I491/(-G491)))),IF(I491=0,0,IF(OR(G491=0,E491=0),"N.M.",IF(ABS(I491/G491)&gt;=10,"N.M.",I491/G491))))</f>
        <v>-0.0722103674070211</v>
      </c>
      <c r="L491" s="39"/>
      <c r="M491" s="9">
        <v>6273953.55</v>
      </c>
      <c r="N491" s="9"/>
      <c r="O491" s="9">
        <v>6699176.6</v>
      </c>
      <c r="P491" s="9"/>
      <c r="Q491" s="9">
        <f aca="true" t="shared" si="171" ref="Q491:Q508">(+M491-O491)</f>
        <v>-425223.0499999998</v>
      </c>
      <c r="R491" s="37" t="str">
        <f aca="true" t="shared" si="172" ref="R491:R508">IF((+M491-O491)=(Q491),"  ",$AO$528)</f>
        <v>  </v>
      </c>
      <c r="S491" s="38">
        <f aca="true" t="shared" si="173" ref="S491:S508">IF(O491&lt;0,IF(Q491=0,0,IF(OR(O491=0,M491=0),"N.M.",IF(ABS(Q491/O491)&gt;=10,"N.M.",Q491/(-O491)))),IF(Q491=0,0,IF(OR(O491=0,M491=0),"N.M.",IF(ABS(Q491/O491)&gt;=10,"N.M.",Q491/O491))))</f>
        <v>-0.06347392752715308</v>
      </c>
      <c r="T491" s="39"/>
      <c r="U491" s="9">
        <v>6273953.55</v>
      </c>
      <c r="V491" s="9"/>
      <c r="W491" s="9">
        <v>6699176.6</v>
      </c>
      <c r="X491" s="9"/>
      <c r="Y491" s="9">
        <f aca="true" t="shared" si="174" ref="Y491:Y508">(+U491-W491)</f>
        <v>-425223.0499999998</v>
      </c>
      <c r="Z491" s="37" t="str">
        <f aca="true" t="shared" si="175" ref="Z491:Z508">IF((+U491-W491)=(Y491),"  ",$AO$528)</f>
        <v>  </v>
      </c>
      <c r="AA491" s="38">
        <f aca="true" t="shared" si="176" ref="AA491:AA508">IF(W491&lt;0,IF(Y491=0,0,IF(OR(W491=0,U491=0),"N.M.",IF(ABS(Y491/W491)&gt;=10,"N.M.",Y491/(-W491)))),IF(Y491=0,0,IF(OR(W491=0,U491=0),"N.M.",IF(ABS(Y491/W491)&gt;=10,"N.M.",Y491/W491))))</f>
        <v>-0.06347392752715308</v>
      </c>
      <c r="AB491" s="39"/>
      <c r="AC491" s="9">
        <v>31924952.87</v>
      </c>
      <c r="AD491" s="9"/>
      <c r="AE491" s="9">
        <v>25798642.159999996</v>
      </c>
      <c r="AF491" s="9"/>
      <c r="AG491" s="9">
        <f aca="true" t="shared" si="177" ref="AG491:AG508">(+AC491-AE491)</f>
        <v>6126310.710000005</v>
      </c>
      <c r="AH491" s="37" t="str">
        <f aca="true" t="shared" si="178" ref="AH491:AH508">IF((+AC491-AE491)=(AG491),"  ",$AO$528)</f>
        <v>  </v>
      </c>
      <c r="AI491" s="38">
        <f aca="true" t="shared" si="179" ref="AI491:AI508">IF(AE491&lt;0,IF(AG491=0,0,IF(OR(AE491=0,AC491=0),"N.M.",IF(ABS(AG491/AE491)&gt;=10,"N.M.",AG491/(-AE491)))),IF(AG491=0,0,IF(OR(AE491=0,AC491=0),"N.M.",IF(ABS(AG491/AE491)&gt;=10,"N.M.",AG491/AE491))))</f>
        <v>0.23746640121621057</v>
      </c>
      <c r="AJ491" s="39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</row>
    <row r="492" spans="1:35" ht="12.75" outlineLevel="1">
      <c r="A492" s="1" t="s">
        <v>995</v>
      </c>
      <c r="B492" s="16" t="s">
        <v>996</v>
      </c>
      <c r="C492" s="1" t="s">
        <v>1431</v>
      </c>
      <c r="E492" s="5">
        <v>190363.97</v>
      </c>
      <c r="G492" s="5">
        <v>79435.51</v>
      </c>
      <c r="I492" s="9">
        <f>(+E492-G492)</f>
        <v>110928.46</v>
      </c>
      <c r="K492" s="21">
        <f>IF(G492&lt;0,IF(I492=0,0,IF(OR(G492=0,E492=0),"N.M.",IF(ABS(I492/G492)&gt;=10,"N.M.",I492/(-G492)))),IF(I492=0,0,IF(OR(G492=0,E492=0),"N.M.",IF(ABS(I492/G492)&gt;=10,"N.M.",I492/G492))))</f>
        <v>1.3964593416722573</v>
      </c>
      <c r="M492" s="9">
        <v>614662.6</v>
      </c>
      <c r="O492" s="9">
        <v>215681.98</v>
      </c>
      <c r="Q492" s="9">
        <f>(+M492-O492)</f>
        <v>398980.62</v>
      </c>
      <c r="S492" s="21">
        <f>IF(O492&lt;0,IF(Q492=0,0,IF(OR(O492=0,M492=0),"N.M.",IF(ABS(Q492/O492)&gt;=10,"N.M.",Q492/(-O492)))),IF(Q492=0,0,IF(OR(O492=0,M492=0),"N.M.",IF(ABS(Q492/O492)&gt;=10,"N.M.",Q492/O492))))</f>
        <v>1.849856070497869</v>
      </c>
      <c r="U492" s="9">
        <v>614662.6</v>
      </c>
      <c r="W492" s="9">
        <v>215681.98</v>
      </c>
      <c r="Y492" s="9">
        <f>(+U492-W492)</f>
        <v>398980.62</v>
      </c>
      <c r="AA492" s="21">
        <f>IF(W492&lt;0,IF(Y492=0,0,IF(OR(W492=0,U492=0),"N.M.",IF(ABS(Y492/W492)&gt;=10,"N.M.",Y492/(-W492)))),IF(Y492=0,0,IF(OR(W492=0,U492=0),"N.M.",IF(ABS(Y492/W492)&gt;=10,"N.M.",Y492/W492))))</f>
        <v>1.849856070497869</v>
      </c>
      <c r="AC492" s="9">
        <v>2292501.52</v>
      </c>
      <c r="AE492" s="9">
        <v>2298540.17</v>
      </c>
      <c r="AG492" s="9">
        <f>(+AC492-AE492)</f>
        <v>-6038.649999999907</v>
      </c>
      <c r="AI492" s="21">
        <f>IF(AE492&lt;0,IF(AG492=0,0,IF(OR(AE492=0,AC492=0),"N.M.",IF(ABS(AG492/AE492)&gt;=10,"N.M.",AG492/(-AE492)))),IF(AG492=0,0,IF(OR(AE492=0,AC492=0),"N.M.",IF(ABS(AG492/AE492)&gt;=10,"N.M.",AG492/AE492))))</f>
        <v>-0.002627167486048289</v>
      </c>
    </row>
    <row r="493" spans="1:53" s="16" customFormat="1" ht="12.75" customHeight="1">
      <c r="A493" s="16" t="s">
        <v>85</v>
      </c>
      <c r="C493" s="16" t="s">
        <v>1432</v>
      </c>
      <c r="D493" s="9"/>
      <c r="E493" s="9">
        <v>190363.97</v>
      </c>
      <c r="F493" s="9"/>
      <c r="G493" s="9">
        <v>79435.51</v>
      </c>
      <c r="H493" s="9"/>
      <c r="I493" s="9">
        <f>(+E493-G493)</f>
        <v>110928.46</v>
      </c>
      <c r="J493" s="37" t="str">
        <f>IF((+E493-G493)=(I493),"  ",$AO$528)</f>
        <v>  </v>
      </c>
      <c r="K493" s="38">
        <f>IF(G493&lt;0,IF(I493=0,0,IF(OR(G493=0,E493=0),"N.M.",IF(ABS(I493/G493)&gt;=10,"N.M.",I493/(-G493)))),IF(I493=0,0,IF(OR(G493=0,E493=0),"N.M.",IF(ABS(I493/G493)&gt;=10,"N.M.",I493/G493))))</f>
        <v>1.3964593416722573</v>
      </c>
      <c r="L493" s="39"/>
      <c r="M493" s="9">
        <v>614662.6</v>
      </c>
      <c r="N493" s="9"/>
      <c r="O493" s="9">
        <v>215681.98</v>
      </c>
      <c r="P493" s="9"/>
      <c r="Q493" s="9">
        <f>(+M493-O493)</f>
        <v>398980.62</v>
      </c>
      <c r="R493" s="37" t="str">
        <f>IF((+M493-O493)=(Q493),"  ",$AO$528)</f>
        <v>  </v>
      </c>
      <c r="S493" s="38">
        <f>IF(O493&lt;0,IF(Q493=0,0,IF(OR(O493=0,M493=0),"N.M.",IF(ABS(Q493/O493)&gt;=10,"N.M.",Q493/(-O493)))),IF(Q493=0,0,IF(OR(O493=0,M493=0),"N.M.",IF(ABS(Q493/O493)&gt;=10,"N.M.",Q493/O493))))</f>
        <v>1.849856070497869</v>
      </c>
      <c r="T493" s="39"/>
      <c r="U493" s="9">
        <v>614662.6</v>
      </c>
      <c r="V493" s="9"/>
      <c r="W493" s="9">
        <v>215681.98</v>
      </c>
      <c r="X493" s="9"/>
      <c r="Y493" s="9">
        <f>(+U493-W493)</f>
        <v>398980.62</v>
      </c>
      <c r="Z493" s="37" t="str">
        <f>IF((+U493-W493)=(Y493),"  ",$AO$528)</f>
        <v>  </v>
      </c>
      <c r="AA493" s="38">
        <f>IF(W493&lt;0,IF(Y493=0,0,IF(OR(W493=0,U493=0),"N.M.",IF(ABS(Y493/W493)&gt;=10,"N.M.",Y493/(-W493)))),IF(Y493=0,0,IF(OR(W493=0,U493=0),"N.M.",IF(ABS(Y493/W493)&gt;=10,"N.M.",Y493/W493))))</f>
        <v>1.849856070497869</v>
      </c>
      <c r="AB493" s="39"/>
      <c r="AC493" s="9">
        <v>2292501.52</v>
      </c>
      <c r="AD493" s="9"/>
      <c r="AE493" s="9">
        <v>2298540.17</v>
      </c>
      <c r="AF493" s="9"/>
      <c r="AG493" s="9">
        <f>(+AC493-AE493)</f>
        <v>-6038.649999999907</v>
      </c>
      <c r="AH493" s="37" t="str">
        <f>IF((+AC493-AE493)=(AG493),"  ",$AO$528)</f>
        <v>  </v>
      </c>
      <c r="AI493" s="38">
        <f>IF(AE493&lt;0,IF(AG493=0,0,IF(OR(AE493=0,AC493=0),"N.M.",IF(ABS(AG493/AE493)&gt;=10,"N.M.",AG493/(-AE493)))),IF(AG493=0,0,IF(OR(AE493=0,AC493=0),"N.M.",IF(ABS(AG493/AE493)&gt;=10,"N.M.",AG493/AE493))))</f>
        <v>-0.002627167486048289</v>
      </c>
      <c r="AJ493" s="39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</row>
    <row r="494" spans="1:35" ht="12.75" outlineLevel="1">
      <c r="A494" s="1" t="s">
        <v>997</v>
      </c>
      <c r="B494" s="16" t="s">
        <v>998</v>
      </c>
      <c r="C494" s="1" t="s">
        <v>1433</v>
      </c>
      <c r="E494" s="5">
        <v>16142.06</v>
      </c>
      <c r="G494" s="5">
        <v>52793.72</v>
      </c>
      <c r="I494" s="9">
        <f>(+E494-G494)</f>
        <v>-36651.66</v>
      </c>
      <c r="K494" s="21">
        <f>IF(G494&lt;0,IF(I494=0,0,IF(OR(G494=0,E494=0),"N.M.",IF(ABS(I494/G494)&gt;=10,"N.M.",I494/(-G494)))),IF(I494=0,0,IF(OR(G494=0,E494=0),"N.M.",IF(ABS(I494/G494)&gt;=10,"N.M.",I494/G494))))</f>
        <v>-0.6942428000906169</v>
      </c>
      <c r="M494" s="9">
        <v>32307.920000000002</v>
      </c>
      <c r="O494" s="9">
        <v>61731.31</v>
      </c>
      <c r="Q494" s="9">
        <f>(+M494-O494)</f>
        <v>-29423.389999999996</v>
      </c>
      <c r="S494" s="21">
        <f>IF(O494&lt;0,IF(Q494=0,0,IF(OR(O494=0,M494=0),"N.M.",IF(ABS(Q494/O494)&gt;=10,"N.M.",Q494/(-O494)))),IF(Q494=0,0,IF(OR(O494=0,M494=0),"N.M.",IF(ABS(Q494/O494)&gt;=10,"N.M.",Q494/O494))))</f>
        <v>-0.4766364102754339</v>
      </c>
      <c r="U494" s="9">
        <v>32307.920000000002</v>
      </c>
      <c r="W494" s="9">
        <v>61731.31</v>
      </c>
      <c r="Y494" s="9">
        <f>(+U494-W494)</f>
        <v>-29423.389999999996</v>
      </c>
      <c r="AA494" s="21">
        <f>IF(W494&lt;0,IF(Y494=0,0,IF(OR(W494=0,U494=0),"N.M.",IF(ABS(Y494/W494)&gt;=10,"N.M.",Y494/(-W494)))),IF(Y494=0,0,IF(OR(W494=0,U494=0),"N.M.",IF(ABS(Y494/W494)&gt;=10,"N.M.",Y494/W494))))</f>
        <v>-0.4766364102754339</v>
      </c>
      <c r="AC494" s="9">
        <v>157867.21000000002</v>
      </c>
      <c r="AE494" s="9">
        <v>196125.97</v>
      </c>
      <c r="AG494" s="9">
        <f>(+AC494-AE494)</f>
        <v>-38258.75999999998</v>
      </c>
      <c r="AI494" s="21">
        <f>IF(AE494&lt;0,IF(AG494=0,0,IF(OR(AE494=0,AC494=0),"N.M.",IF(ABS(AG494/AE494)&gt;=10,"N.M.",AG494/(-AE494)))),IF(AG494=0,0,IF(OR(AE494=0,AC494=0),"N.M.",IF(ABS(AG494/AE494)&gt;=10,"N.M.",AG494/AE494))))</f>
        <v>-0.19507238128637416</v>
      </c>
    </row>
    <row r="495" spans="1:53" s="16" customFormat="1" ht="12.75" customHeight="1">
      <c r="A495" s="16" t="s">
        <v>86</v>
      </c>
      <c r="C495" s="16" t="s">
        <v>1434</v>
      </c>
      <c r="D495" s="9"/>
      <c r="E495" s="9">
        <v>16142.06</v>
      </c>
      <c r="F495" s="9"/>
      <c r="G495" s="9">
        <v>52793.72</v>
      </c>
      <c r="H495" s="9"/>
      <c r="I495" s="9">
        <f t="shared" si="168"/>
        <v>-36651.66</v>
      </c>
      <c r="J495" s="85" t="str">
        <f t="shared" si="169"/>
        <v>  </v>
      </c>
      <c r="K495" s="38">
        <f t="shared" si="170"/>
        <v>-0.6942428000906169</v>
      </c>
      <c r="L495" s="39"/>
      <c r="M495" s="9">
        <v>32307.920000000002</v>
      </c>
      <c r="N495" s="9"/>
      <c r="O495" s="9">
        <v>61731.31</v>
      </c>
      <c r="P495" s="9"/>
      <c r="Q495" s="9">
        <f t="shared" si="171"/>
        <v>-29423.389999999996</v>
      </c>
      <c r="R495" s="85" t="str">
        <f t="shared" si="172"/>
        <v>  </v>
      </c>
      <c r="S495" s="38">
        <f t="shared" si="173"/>
        <v>-0.4766364102754339</v>
      </c>
      <c r="T495" s="39"/>
      <c r="U495" s="9">
        <v>32307.920000000002</v>
      </c>
      <c r="V495" s="9"/>
      <c r="W495" s="9">
        <v>61731.31</v>
      </c>
      <c r="X495" s="9"/>
      <c r="Y495" s="9">
        <f t="shared" si="174"/>
        <v>-29423.389999999996</v>
      </c>
      <c r="Z495" s="85" t="str">
        <f t="shared" si="175"/>
        <v>  </v>
      </c>
      <c r="AA495" s="38">
        <f t="shared" si="176"/>
        <v>-0.4766364102754339</v>
      </c>
      <c r="AB495" s="39"/>
      <c r="AC495" s="9">
        <v>157867.21000000002</v>
      </c>
      <c r="AD495" s="9"/>
      <c r="AE495" s="9">
        <v>196125.97</v>
      </c>
      <c r="AF495" s="9"/>
      <c r="AG495" s="9">
        <f t="shared" si="177"/>
        <v>-38258.75999999998</v>
      </c>
      <c r="AH495" s="85" t="str">
        <f t="shared" si="178"/>
        <v>  </v>
      </c>
      <c r="AI495" s="38">
        <f t="shared" si="179"/>
        <v>-0.19507238128637416</v>
      </c>
      <c r="AJ495" s="39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</row>
    <row r="496" spans="1:35" ht="12.75" outlineLevel="1">
      <c r="A496" s="1" t="s">
        <v>999</v>
      </c>
      <c r="B496" s="16" t="s">
        <v>1000</v>
      </c>
      <c r="C496" s="1" t="s">
        <v>1435</v>
      </c>
      <c r="E496" s="5">
        <v>36191.35</v>
      </c>
      <c r="G496" s="5">
        <v>37670.66</v>
      </c>
      <c r="I496" s="9">
        <f>(+E496-G496)</f>
        <v>-1479.310000000005</v>
      </c>
      <c r="K496" s="21">
        <f>IF(G496&lt;0,IF(I496=0,0,IF(OR(G496=0,E496=0),"N.M.",IF(ABS(I496/G496)&gt;=10,"N.M.",I496/(-G496)))),IF(I496=0,0,IF(OR(G496=0,E496=0),"N.M.",IF(ABS(I496/G496)&gt;=10,"N.M.",I496/G496))))</f>
        <v>-0.03926955354644715</v>
      </c>
      <c r="M496" s="9">
        <v>108574.05</v>
      </c>
      <c r="O496" s="9">
        <v>113007.97</v>
      </c>
      <c r="Q496" s="9">
        <f>(+M496-O496)</f>
        <v>-4433.919999999998</v>
      </c>
      <c r="S496" s="21">
        <f>IF(O496&lt;0,IF(Q496=0,0,IF(OR(O496=0,M496=0),"N.M.",IF(ABS(Q496/O496)&gt;=10,"N.M.",Q496/(-O496)))),IF(Q496=0,0,IF(OR(O496=0,M496=0),"N.M.",IF(ABS(Q496/O496)&gt;=10,"N.M.",Q496/O496))))</f>
        <v>-0.03923546277311236</v>
      </c>
      <c r="U496" s="9">
        <v>108574.05</v>
      </c>
      <c r="W496" s="9">
        <v>113007.97</v>
      </c>
      <c r="Y496" s="9">
        <f>(+U496-W496)</f>
        <v>-4433.919999999998</v>
      </c>
      <c r="AA496" s="21">
        <f>IF(W496&lt;0,IF(Y496=0,0,IF(OR(W496=0,U496=0),"N.M.",IF(ABS(Y496/W496)&gt;=10,"N.M.",Y496/(-W496)))),IF(Y496=0,0,IF(OR(W496=0,U496=0),"N.M.",IF(ABS(Y496/W496)&gt;=10,"N.M.",Y496/W496))))</f>
        <v>-0.03923546277311236</v>
      </c>
      <c r="AC496" s="9">
        <v>447211</v>
      </c>
      <c r="AE496" s="9">
        <v>856253.14</v>
      </c>
      <c r="AG496" s="9">
        <f>(+AC496-AE496)</f>
        <v>-409042.14</v>
      </c>
      <c r="AI496" s="21">
        <f>IF(AE496&lt;0,IF(AG496=0,0,IF(OR(AE496=0,AC496=0),"N.M.",IF(ABS(AG496/AE496)&gt;=10,"N.M.",AG496/(-AE496)))),IF(AG496=0,0,IF(OR(AE496=0,AC496=0),"N.M.",IF(ABS(AG496/AE496)&gt;=10,"N.M.",AG496/AE496))))</f>
        <v>-0.4777116963331662</v>
      </c>
    </row>
    <row r="497" spans="1:53" s="16" customFormat="1" ht="12.75">
      <c r="A497" s="16" t="s">
        <v>56</v>
      </c>
      <c r="C497" s="16" t="s">
        <v>1436</v>
      </c>
      <c r="D497" s="9"/>
      <c r="E497" s="9">
        <v>36191.35</v>
      </c>
      <c r="F497" s="9"/>
      <c r="G497" s="9">
        <v>37670.66</v>
      </c>
      <c r="H497" s="9"/>
      <c r="I497" s="9">
        <f t="shared" si="168"/>
        <v>-1479.310000000005</v>
      </c>
      <c r="J497" s="37" t="str">
        <f t="shared" si="169"/>
        <v>  </v>
      </c>
      <c r="K497" s="38">
        <f t="shared" si="170"/>
        <v>-0.03926955354644715</v>
      </c>
      <c r="L497" s="39"/>
      <c r="M497" s="9">
        <v>108574.05</v>
      </c>
      <c r="N497" s="9"/>
      <c r="O497" s="9">
        <v>113007.97</v>
      </c>
      <c r="P497" s="9"/>
      <c r="Q497" s="9">
        <f t="shared" si="171"/>
        <v>-4433.919999999998</v>
      </c>
      <c r="R497" s="37" t="str">
        <f t="shared" si="172"/>
        <v>  </v>
      </c>
      <c r="S497" s="38">
        <f t="shared" si="173"/>
        <v>-0.03923546277311236</v>
      </c>
      <c r="T497" s="39"/>
      <c r="U497" s="9">
        <v>108574.05</v>
      </c>
      <c r="V497" s="9"/>
      <c r="W497" s="9">
        <v>113007.97</v>
      </c>
      <c r="X497" s="9"/>
      <c r="Y497" s="9">
        <f t="shared" si="174"/>
        <v>-4433.919999999998</v>
      </c>
      <c r="Z497" s="37" t="str">
        <f t="shared" si="175"/>
        <v>  </v>
      </c>
      <c r="AA497" s="38">
        <f t="shared" si="176"/>
        <v>-0.03923546277311236</v>
      </c>
      <c r="AB497" s="39"/>
      <c r="AC497" s="9">
        <v>447211</v>
      </c>
      <c r="AD497" s="9"/>
      <c r="AE497" s="9">
        <v>856253.14</v>
      </c>
      <c r="AF497" s="9"/>
      <c r="AG497" s="9">
        <f t="shared" si="177"/>
        <v>-409042.14</v>
      </c>
      <c r="AH497" s="37" t="str">
        <f t="shared" si="178"/>
        <v>  </v>
      </c>
      <c r="AI497" s="38">
        <f t="shared" si="179"/>
        <v>-0.4777116963331662</v>
      </c>
      <c r="AJ497" s="39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</row>
    <row r="498" spans="1:35" ht="12.75" outlineLevel="1">
      <c r="A498" s="1" t="s">
        <v>1001</v>
      </c>
      <c r="B498" s="16" t="s">
        <v>1002</v>
      </c>
      <c r="C498" s="1" t="s">
        <v>1437</v>
      </c>
      <c r="E498" s="5">
        <v>0</v>
      </c>
      <c r="G498" s="5">
        <v>0</v>
      </c>
      <c r="I498" s="9">
        <f>(+E498-G498)</f>
        <v>0</v>
      </c>
      <c r="K498" s="21">
        <f>IF(G498&lt;0,IF(I498=0,0,IF(OR(G498=0,E498=0),"N.M.",IF(ABS(I498/G498)&gt;=10,"N.M.",I498/(-G498)))),IF(I498=0,0,IF(OR(G498=0,E498=0),"N.M.",IF(ABS(I498/G498)&gt;=10,"N.M.",I498/G498))))</f>
        <v>0</v>
      </c>
      <c r="M498" s="9">
        <v>0</v>
      </c>
      <c r="O498" s="9">
        <v>0</v>
      </c>
      <c r="Q498" s="9">
        <f>(+M498-O498)</f>
        <v>0</v>
      </c>
      <c r="S498" s="21">
        <f>IF(O498&lt;0,IF(Q498=0,0,IF(OR(O498=0,M498=0),"N.M.",IF(ABS(Q498/O498)&gt;=10,"N.M.",Q498/(-O498)))),IF(Q498=0,0,IF(OR(O498=0,M498=0),"N.M.",IF(ABS(Q498/O498)&gt;=10,"N.M.",Q498/O498))))</f>
        <v>0</v>
      </c>
      <c r="U498" s="9">
        <v>0</v>
      </c>
      <c r="W498" s="9">
        <v>0</v>
      </c>
      <c r="Y498" s="9">
        <f>(+U498-W498)</f>
        <v>0</v>
      </c>
      <c r="AA498" s="21">
        <f>IF(W498&lt;0,IF(Y498=0,0,IF(OR(W498=0,U498=0),"N.M.",IF(ABS(Y498/W498)&gt;=10,"N.M.",Y498/(-W498)))),IF(Y498=0,0,IF(OR(W498=0,U498=0),"N.M.",IF(ABS(Y498/W498)&gt;=10,"N.M.",Y498/W498))))</f>
        <v>0</v>
      </c>
      <c r="AC498" s="9">
        <v>0</v>
      </c>
      <c r="AE498" s="9">
        <v>8435.24</v>
      </c>
      <c r="AG498" s="9">
        <f>(+AC498-AE498)</f>
        <v>-8435.24</v>
      </c>
      <c r="AI498" s="21" t="str">
        <f>IF(AE498&lt;0,IF(AG498=0,0,IF(OR(AE498=0,AC498=0),"N.M.",IF(ABS(AG498/AE498)&gt;=10,"N.M.",AG498/(-AE498)))),IF(AG498=0,0,IF(OR(AE498=0,AC498=0),"N.M.",IF(ABS(AG498/AE498)&gt;=10,"N.M.",AG498/AE498))))</f>
        <v>N.M.</v>
      </c>
    </row>
    <row r="499" spans="1:35" ht="12.75" outlineLevel="1">
      <c r="A499" s="1" t="s">
        <v>1003</v>
      </c>
      <c r="B499" s="16" t="s">
        <v>1004</v>
      </c>
      <c r="C499" s="1" t="s">
        <v>1438</v>
      </c>
      <c r="E499" s="5">
        <v>2804.05</v>
      </c>
      <c r="G499" s="5">
        <v>2804.05</v>
      </c>
      <c r="I499" s="9">
        <f>(+E499-G499)</f>
        <v>0</v>
      </c>
      <c r="K499" s="21">
        <f>IF(G499&lt;0,IF(I499=0,0,IF(OR(G499=0,E499=0),"N.M.",IF(ABS(I499/G499)&gt;=10,"N.M.",I499/(-G499)))),IF(I499=0,0,IF(OR(G499=0,E499=0),"N.M.",IF(ABS(I499/G499)&gt;=10,"N.M.",I499/G499))))</f>
        <v>0</v>
      </c>
      <c r="M499" s="9">
        <v>8412.15</v>
      </c>
      <c r="O499" s="9">
        <v>8412.16</v>
      </c>
      <c r="Q499" s="9">
        <f>(+M499-O499)</f>
        <v>-0.010000000000218279</v>
      </c>
      <c r="S499" s="21">
        <f>IF(O499&lt;0,IF(Q499=0,0,IF(OR(O499=0,M499=0),"N.M.",IF(ABS(Q499/O499)&gt;=10,"N.M.",Q499/(-O499)))),IF(Q499=0,0,IF(OR(O499=0,M499=0),"N.M.",IF(ABS(Q499/O499)&gt;=10,"N.M.",Q499/O499))))</f>
        <v>-1.1887553256498068E-06</v>
      </c>
      <c r="U499" s="9">
        <v>8412.15</v>
      </c>
      <c r="W499" s="9">
        <v>8412.16</v>
      </c>
      <c r="Y499" s="9">
        <f>(+U499-W499)</f>
        <v>-0.010000000000218279</v>
      </c>
      <c r="AA499" s="21">
        <f>IF(W499&lt;0,IF(Y499=0,0,IF(OR(W499=0,U499=0),"N.M.",IF(ABS(Y499/W499)&gt;=10,"N.M.",Y499/(-W499)))),IF(Y499=0,0,IF(OR(W499=0,U499=0),"N.M.",IF(ABS(Y499/W499)&gt;=10,"N.M.",Y499/W499))))</f>
        <v>-1.1887553256498068E-06</v>
      </c>
      <c r="AC499" s="9">
        <v>33648.62</v>
      </c>
      <c r="AE499" s="9">
        <v>33648.65</v>
      </c>
      <c r="AG499" s="9">
        <f>(+AC499-AE499)</f>
        <v>-0.029999999998835847</v>
      </c>
      <c r="AI499" s="21">
        <f>IF(AE499&lt;0,IF(AG499=0,0,IF(OR(AE499=0,AC499=0),"N.M.",IF(ABS(AG499/AE499)&gt;=10,"N.M.",AG499/(-AE499)))),IF(AG499=0,0,IF(OR(AE499=0,AC499=0),"N.M.",IF(ABS(AG499/AE499)&gt;=10,"N.M.",AG499/AE499))))</f>
        <v>-8.915662292197709E-07</v>
      </c>
    </row>
    <row r="500" spans="1:36" s="16" customFormat="1" ht="12.75">
      <c r="A500" s="16" t="s">
        <v>57</v>
      </c>
      <c r="C500" s="16" t="s">
        <v>1439</v>
      </c>
      <c r="D500" s="9"/>
      <c r="E500" s="9">
        <v>2804.05</v>
      </c>
      <c r="F500" s="9"/>
      <c r="G500" s="9">
        <v>2804.05</v>
      </c>
      <c r="H500" s="9"/>
      <c r="I500" s="9">
        <f t="shared" si="168"/>
        <v>0</v>
      </c>
      <c r="J500" s="37" t="str">
        <f t="shared" si="169"/>
        <v>  </v>
      </c>
      <c r="K500" s="38">
        <f t="shared" si="170"/>
        <v>0</v>
      </c>
      <c r="L500" s="39"/>
      <c r="M500" s="9">
        <v>8412.15</v>
      </c>
      <c r="N500" s="9"/>
      <c r="O500" s="9">
        <v>8412.16</v>
      </c>
      <c r="P500" s="9"/>
      <c r="Q500" s="9">
        <f t="shared" si="171"/>
        <v>-0.010000000000218279</v>
      </c>
      <c r="R500" s="37" t="str">
        <f t="shared" si="172"/>
        <v>  </v>
      </c>
      <c r="S500" s="38">
        <f t="shared" si="173"/>
        <v>-1.1887553256498068E-06</v>
      </c>
      <c r="T500" s="39"/>
      <c r="U500" s="9">
        <v>8412.15</v>
      </c>
      <c r="V500" s="9"/>
      <c r="W500" s="9">
        <v>8412.16</v>
      </c>
      <c r="X500" s="9"/>
      <c r="Y500" s="9">
        <f t="shared" si="174"/>
        <v>-0.010000000000218279</v>
      </c>
      <c r="Z500" s="37" t="str">
        <f t="shared" si="175"/>
        <v>  </v>
      </c>
      <c r="AA500" s="38">
        <f t="shared" si="176"/>
        <v>-1.1887553256498068E-06</v>
      </c>
      <c r="AB500" s="39"/>
      <c r="AC500" s="9">
        <v>33648.62</v>
      </c>
      <c r="AD500" s="9"/>
      <c r="AE500" s="9">
        <v>42083.89</v>
      </c>
      <c r="AF500" s="9"/>
      <c r="AG500" s="9">
        <f t="shared" si="177"/>
        <v>-8435.269999999997</v>
      </c>
      <c r="AH500" s="37" t="str">
        <f t="shared" si="178"/>
        <v>  </v>
      </c>
      <c r="AI500" s="38">
        <f t="shared" si="179"/>
        <v>-0.20043940804901822</v>
      </c>
      <c r="AJ500" s="39"/>
    </row>
    <row r="501" spans="1:36" s="16" customFormat="1" ht="12.75">
      <c r="A501" s="16" t="s">
        <v>58</v>
      </c>
      <c r="C501" s="16" t="s">
        <v>1440</v>
      </c>
      <c r="D501" s="9"/>
      <c r="E501" s="9">
        <v>0</v>
      </c>
      <c r="F501" s="9"/>
      <c r="G501" s="9">
        <v>0</v>
      </c>
      <c r="H501" s="9"/>
      <c r="I501" s="9">
        <f t="shared" si="168"/>
        <v>0</v>
      </c>
      <c r="J501" s="37" t="str">
        <f t="shared" si="169"/>
        <v>  </v>
      </c>
      <c r="K501" s="38">
        <f t="shared" si="170"/>
        <v>0</v>
      </c>
      <c r="L501" s="39"/>
      <c r="M501" s="9">
        <v>0</v>
      </c>
      <c r="N501" s="9"/>
      <c r="O501" s="9">
        <v>0</v>
      </c>
      <c r="P501" s="9"/>
      <c r="Q501" s="9">
        <f t="shared" si="171"/>
        <v>0</v>
      </c>
      <c r="R501" s="37" t="str">
        <f t="shared" si="172"/>
        <v>  </v>
      </c>
      <c r="S501" s="38">
        <f t="shared" si="173"/>
        <v>0</v>
      </c>
      <c r="T501" s="39"/>
      <c r="U501" s="9">
        <v>0</v>
      </c>
      <c r="V501" s="9"/>
      <c r="W501" s="9">
        <v>0</v>
      </c>
      <c r="X501" s="9"/>
      <c r="Y501" s="9">
        <f t="shared" si="174"/>
        <v>0</v>
      </c>
      <c r="Z501" s="37" t="str">
        <f t="shared" si="175"/>
        <v>  </v>
      </c>
      <c r="AA501" s="38">
        <f t="shared" si="176"/>
        <v>0</v>
      </c>
      <c r="AB501" s="39"/>
      <c r="AC501" s="9">
        <v>0</v>
      </c>
      <c r="AD501" s="9"/>
      <c r="AE501" s="9">
        <v>0</v>
      </c>
      <c r="AF501" s="9"/>
      <c r="AG501" s="9">
        <f t="shared" si="177"/>
        <v>0</v>
      </c>
      <c r="AH501" s="37" t="str">
        <f t="shared" si="178"/>
        <v>  </v>
      </c>
      <c r="AI501" s="38">
        <f t="shared" si="179"/>
        <v>0</v>
      </c>
      <c r="AJ501" s="39"/>
    </row>
    <row r="502" spans="1:35" ht="12.75" outlineLevel="1">
      <c r="A502" s="1" t="s">
        <v>1005</v>
      </c>
      <c r="B502" s="16" t="s">
        <v>1006</v>
      </c>
      <c r="C502" s="1" t="s">
        <v>1441</v>
      </c>
      <c r="E502" s="5">
        <v>67874.36</v>
      </c>
      <c r="G502" s="5">
        <v>9666.01</v>
      </c>
      <c r="I502" s="9">
        <f>(+E502-G502)</f>
        <v>58208.35</v>
      </c>
      <c r="K502" s="21">
        <f>IF(G502&lt;0,IF(I502=0,0,IF(OR(G502=0,E502=0),"N.M.",IF(ABS(I502/G502)&gt;=10,"N.M.",I502/(-G502)))),IF(I502=0,0,IF(OR(G502=0,E502=0),"N.M.",IF(ABS(I502/G502)&gt;=10,"N.M.",I502/G502))))</f>
        <v>6.021962526419898</v>
      </c>
      <c r="M502" s="9">
        <v>86881.69</v>
      </c>
      <c r="O502" s="9">
        <v>-147885.2</v>
      </c>
      <c r="Q502" s="9">
        <f>(+M502-O502)</f>
        <v>234766.89</v>
      </c>
      <c r="S502" s="21">
        <f>IF(O502&lt;0,IF(Q502=0,0,IF(OR(O502=0,M502=0),"N.M.",IF(ABS(Q502/O502)&gt;=10,"N.M.",Q502/(-O502)))),IF(Q502=0,0,IF(OR(O502=0,M502=0),"N.M.",IF(ABS(Q502/O502)&gt;=10,"N.M.",Q502/O502))))</f>
        <v>1.5874941508683762</v>
      </c>
      <c r="U502" s="9">
        <v>86881.69</v>
      </c>
      <c r="W502" s="9">
        <v>-147885.2</v>
      </c>
      <c r="Y502" s="9">
        <f>(+U502-W502)</f>
        <v>234766.89</v>
      </c>
      <c r="AA502" s="21">
        <f>IF(W502&lt;0,IF(Y502=0,0,IF(OR(W502=0,U502=0),"N.M.",IF(ABS(Y502/W502)&gt;=10,"N.M.",Y502/(-W502)))),IF(Y502=0,0,IF(OR(W502=0,U502=0),"N.M.",IF(ABS(Y502/W502)&gt;=10,"N.M.",Y502/W502))))</f>
        <v>1.5874941508683762</v>
      </c>
      <c r="AC502" s="9">
        <v>659197.0800000001</v>
      </c>
      <c r="AE502" s="9">
        <v>-975980.23</v>
      </c>
      <c r="AG502" s="9">
        <f>(+AC502-AE502)</f>
        <v>1635177.31</v>
      </c>
      <c r="AI502" s="21">
        <f>IF(AE502&lt;0,IF(AG502=0,0,IF(OR(AE502=0,AC502=0),"N.M.",IF(ABS(AG502/AE502)&gt;=10,"N.M.",AG502/(-AE502)))),IF(AG502=0,0,IF(OR(AE502=0,AC502=0),"N.M.",IF(ABS(AG502/AE502)&gt;=10,"N.M.",AG502/AE502))))</f>
        <v>1.6754205256801156</v>
      </c>
    </row>
    <row r="503" spans="1:35" ht="12.75" outlineLevel="1">
      <c r="A503" s="1" t="s">
        <v>1007</v>
      </c>
      <c r="B503" s="16" t="s">
        <v>1008</v>
      </c>
      <c r="C503" s="1" t="s">
        <v>1442</v>
      </c>
      <c r="E503" s="5">
        <v>81091.33</v>
      </c>
      <c r="G503" s="5">
        <v>73535.56</v>
      </c>
      <c r="I503" s="9">
        <f>(+E503-G503)</f>
        <v>7555.770000000004</v>
      </c>
      <c r="K503" s="21">
        <f>IF(G503&lt;0,IF(I503=0,0,IF(OR(G503=0,E503=0),"N.M.",IF(ABS(I503/G503)&gt;=10,"N.M.",I503/(-G503)))),IF(I503=0,0,IF(OR(G503=0,E503=0),"N.M.",IF(ABS(I503/G503)&gt;=10,"N.M.",I503/G503))))</f>
        <v>0.10274988046599501</v>
      </c>
      <c r="M503" s="9">
        <v>233499.02000000002</v>
      </c>
      <c r="O503" s="9">
        <v>213783.94</v>
      </c>
      <c r="Q503" s="9">
        <f>(+M503-O503)</f>
        <v>19715.080000000016</v>
      </c>
      <c r="S503" s="21">
        <f>IF(O503&lt;0,IF(Q503=0,0,IF(OR(O503=0,M503=0),"N.M.",IF(ABS(Q503/O503)&gt;=10,"N.M.",Q503/(-O503)))),IF(Q503=0,0,IF(OR(O503=0,M503=0),"N.M.",IF(ABS(Q503/O503)&gt;=10,"N.M.",Q503/O503))))</f>
        <v>0.09221964942736117</v>
      </c>
      <c r="U503" s="9">
        <v>233499.02000000002</v>
      </c>
      <c r="W503" s="9">
        <v>213783.94</v>
      </c>
      <c r="Y503" s="9">
        <f>(+U503-W503)</f>
        <v>19715.080000000016</v>
      </c>
      <c r="AA503" s="21">
        <f>IF(W503&lt;0,IF(Y503=0,0,IF(OR(W503=0,U503=0),"N.M.",IF(ABS(Y503/W503)&gt;=10,"N.M.",Y503/(-W503)))),IF(Y503=0,0,IF(OR(W503=0,U503=0),"N.M.",IF(ABS(Y503/W503)&gt;=10,"N.M.",Y503/W503))))</f>
        <v>0.09221964942736117</v>
      </c>
      <c r="AC503" s="9">
        <v>915349.11</v>
      </c>
      <c r="AE503" s="9">
        <v>820800.97</v>
      </c>
      <c r="AG503" s="9">
        <f>(+AC503-AE503)</f>
        <v>94548.14000000001</v>
      </c>
      <c r="AI503" s="21">
        <f>IF(AE503&lt;0,IF(AG503=0,0,IF(OR(AE503=0,AC503=0),"N.M.",IF(ABS(AG503/AE503)&gt;=10,"N.M.",AG503/(-AE503)))),IF(AG503=0,0,IF(OR(AE503=0,AC503=0),"N.M.",IF(ABS(AG503/AE503)&gt;=10,"N.M.",AG503/AE503))))</f>
        <v>0.11519009291619138</v>
      </c>
    </row>
    <row r="504" spans="1:36" s="16" customFormat="1" ht="12.75">
      <c r="A504" s="16" t="s">
        <v>59</v>
      </c>
      <c r="C504" s="16" t="s">
        <v>1443</v>
      </c>
      <c r="D504" s="9"/>
      <c r="E504" s="9">
        <v>148965.69</v>
      </c>
      <c r="F504" s="9"/>
      <c r="G504" s="9">
        <v>83201.56999999999</v>
      </c>
      <c r="H504" s="9"/>
      <c r="I504" s="9">
        <f t="shared" si="168"/>
        <v>65764.12000000001</v>
      </c>
      <c r="J504" s="37" t="str">
        <f t="shared" si="169"/>
        <v>  </v>
      </c>
      <c r="K504" s="38">
        <f t="shared" si="170"/>
        <v>0.7904192192527139</v>
      </c>
      <c r="L504" s="39"/>
      <c r="M504" s="9">
        <v>320380.71</v>
      </c>
      <c r="N504" s="9"/>
      <c r="O504" s="9">
        <v>65898.73999999999</v>
      </c>
      <c r="P504" s="9"/>
      <c r="Q504" s="9">
        <f t="shared" si="171"/>
        <v>254481.97000000003</v>
      </c>
      <c r="R504" s="37" t="str">
        <f t="shared" si="172"/>
        <v>  </v>
      </c>
      <c r="S504" s="38">
        <f t="shared" si="173"/>
        <v>3.8617122269712603</v>
      </c>
      <c r="T504" s="39"/>
      <c r="U504" s="9">
        <v>320380.71</v>
      </c>
      <c r="V504" s="9"/>
      <c r="W504" s="9">
        <v>65898.73999999999</v>
      </c>
      <c r="X504" s="9"/>
      <c r="Y504" s="9">
        <f t="shared" si="174"/>
        <v>254481.97000000003</v>
      </c>
      <c r="Z504" s="37" t="str">
        <f t="shared" si="175"/>
        <v>  </v>
      </c>
      <c r="AA504" s="38">
        <f t="shared" si="176"/>
        <v>3.8617122269712603</v>
      </c>
      <c r="AB504" s="39"/>
      <c r="AC504" s="9">
        <v>1574546.19</v>
      </c>
      <c r="AD504" s="9"/>
      <c r="AE504" s="9">
        <v>-155179.26</v>
      </c>
      <c r="AF504" s="9"/>
      <c r="AG504" s="9">
        <f t="shared" si="177"/>
        <v>1729725.45</v>
      </c>
      <c r="AH504" s="37" t="str">
        <f t="shared" si="178"/>
        <v>  </v>
      </c>
      <c r="AI504" s="38" t="str">
        <f t="shared" si="179"/>
        <v>N.M.</v>
      </c>
      <c r="AJ504" s="39"/>
    </row>
    <row r="505" spans="1:36" s="16" customFormat="1" ht="12.75">
      <c r="A505" s="77" t="s">
        <v>60</v>
      </c>
      <c r="C505" s="17" t="s">
        <v>61</v>
      </c>
      <c r="D505" s="18"/>
      <c r="E505" s="18">
        <v>2466275.97</v>
      </c>
      <c r="F505" s="18"/>
      <c r="G505" s="18">
        <v>2488964.36</v>
      </c>
      <c r="H505" s="18"/>
      <c r="I505" s="18">
        <f t="shared" si="168"/>
        <v>-22688.389999999665</v>
      </c>
      <c r="J505" s="37" t="str">
        <f t="shared" si="169"/>
        <v>  </v>
      </c>
      <c r="K505" s="40">
        <f t="shared" si="170"/>
        <v>-0.009115594568015296</v>
      </c>
      <c r="L505" s="39"/>
      <c r="M505" s="18">
        <v>7358290.9799999995</v>
      </c>
      <c r="N505" s="18"/>
      <c r="O505" s="18">
        <v>7163908.76</v>
      </c>
      <c r="P505" s="18"/>
      <c r="Q505" s="18">
        <f t="shared" si="171"/>
        <v>194382.21999999974</v>
      </c>
      <c r="R505" s="37" t="str">
        <f t="shared" si="172"/>
        <v>  </v>
      </c>
      <c r="S505" s="40">
        <f t="shared" si="173"/>
        <v>0.027133542108372658</v>
      </c>
      <c r="T505" s="39"/>
      <c r="U505" s="18">
        <v>7358290.9799999995</v>
      </c>
      <c r="V505" s="18"/>
      <c r="W505" s="18">
        <v>7163908.76</v>
      </c>
      <c r="X505" s="18"/>
      <c r="Y505" s="18">
        <f t="shared" si="174"/>
        <v>194382.21999999974</v>
      </c>
      <c r="Z505" s="37" t="str">
        <f t="shared" si="175"/>
        <v>  </v>
      </c>
      <c r="AA505" s="40">
        <f t="shared" si="176"/>
        <v>0.027133542108372658</v>
      </c>
      <c r="AB505" s="39"/>
      <c r="AC505" s="18">
        <v>36430727.41</v>
      </c>
      <c r="AD505" s="18"/>
      <c r="AE505" s="18">
        <v>29036466.07</v>
      </c>
      <c r="AF505" s="18"/>
      <c r="AG505" s="18">
        <f t="shared" si="177"/>
        <v>7394261.339999996</v>
      </c>
      <c r="AH505" s="37" t="str">
        <f t="shared" si="178"/>
        <v>  </v>
      </c>
      <c r="AI505" s="40">
        <f t="shared" si="179"/>
        <v>0.2546543137231023</v>
      </c>
      <c r="AJ505" s="39"/>
    </row>
    <row r="506" spans="1:35" ht="12.75" outlineLevel="1">
      <c r="A506" s="1" t="s">
        <v>1009</v>
      </c>
      <c r="B506" s="16" t="s">
        <v>1010</v>
      </c>
      <c r="C506" s="1" t="s">
        <v>1444</v>
      </c>
      <c r="E506" s="5">
        <v>-12582.34</v>
      </c>
      <c r="G506" s="5">
        <v>-115885.5</v>
      </c>
      <c r="I506" s="9">
        <f>(+E506-G506)</f>
        <v>103303.16</v>
      </c>
      <c r="K506" s="21">
        <f>IF(G506&lt;0,IF(I506=0,0,IF(OR(G506=0,E506=0),"N.M.",IF(ABS(I506/G506)&gt;=10,"N.M.",I506/(-G506)))),IF(I506=0,0,IF(OR(G506=0,E506=0),"N.M.",IF(ABS(I506/G506)&gt;=10,"N.M.",I506/G506))))</f>
        <v>0.8914243800993222</v>
      </c>
      <c r="M506" s="9">
        <v>-47857.13</v>
      </c>
      <c r="O506" s="9">
        <v>-308585.49</v>
      </c>
      <c r="Q506" s="9">
        <f>(+M506-O506)</f>
        <v>260728.36</v>
      </c>
      <c r="S506" s="21">
        <f>IF(O506&lt;0,IF(Q506=0,0,IF(OR(O506=0,M506=0),"N.M.",IF(ABS(Q506/O506)&gt;=10,"N.M.",Q506/(-O506)))),IF(Q506=0,0,IF(OR(O506=0,M506=0),"N.M.",IF(ABS(Q506/O506)&gt;=10,"N.M.",Q506/O506))))</f>
        <v>0.8449145162334107</v>
      </c>
      <c r="U506" s="9">
        <v>-47857.13</v>
      </c>
      <c r="W506" s="9">
        <v>-308585.49</v>
      </c>
      <c r="Y506" s="9">
        <f>(+U506-W506)</f>
        <v>260728.36</v>
      </c>
      <c r="AA506" s="21">
        <f>IF(W506&lt;0,IF(Y506=0,0,IF(OR(W506=0,U506=0),"N.M.",IF(ABS(Y506/W506)&gt;=10,"N.M.",Y506/(-W506)))),IF(Y506=0,0,IF(OR(W506=0,U506=0),"N.M.",IF(ABS(Y506/W506)&gt;=10,"N.M.",Y506/W506))))</f>
        <v>0.8449145162334107</v>
      </c>
      <c r="AC506" s="9">
        <v>-1439982.7599999998</v>
      </c>
      <c r="AE506" s="9">
        <v>-677952.81</v>
      </c>
      <c r="AG506" s="9">
        <f>(+AC506-AE506)</f>
        <v>-762029.9499999997</v>
      </c>
      <c r="AI506" s="21">
        <f>IF(AE506&lt;0,IF(AG506=0,0,IF(OR(AE506=0,AC506=0),"N.M.",IF(ABS(AG506/AE506)&gt;=10,"N.M.",AG506/(-AE506)))),IF(AG506=0,0,IF(OR(AE506=0,AC506=0),"N.M.",IF(ABS(AG506/AE506)&gt;=10,"N.M.",AG506/AE506))))</f>
        <v>-1.124016212868857</v>
      </c>
    </row>
    <row r="507" spans="1:36" s="16" customFormat="1" ht="12.75">
      <c r="A507" s="16" t="s">
        <v>62</v>
      </c>
      <c r="C507" s="16" t="s">
        <v>1445</v>
      </c>
      <c r="D507" s="9"/>
      <c r="E507" s="9">
        <v>-12582.34</v>
      </c>
      <c r="F507" s="9"/>
      <c r="G507" s="9">
        <v>-115885.5</v>
      </c>
      <c r="H507" s="9"/>
      <c r="I507" s="9">
        <f t="shared" si="168"/>
        <v>103303.16</v>
      </c>
      <c r="J507" s="37" t="str">
        <f t="shared" si="169"/>
        <v>  </v>
      </c>
      <c r="K507" s="38">
        <f t="shared" si="170"/>
        <v>0.8914243800993222</v>
      </c>
      <c r="L507" s="39"/>
      <c r="M507" s="9">
        <v>-47857.13</v>
      </c>
      <c r="N507" s="9"/>
      <c r="O507" s="9">
        <v>-308585.49</v>
      </c>
      <c r="P507" s="9"/>
      <c r="Q507" s="9">
        <f t="shared" si="171"/>
        <v>260728.36</v>
      </c>
      <c r="R507" s="37" t="str">
        <f t="shared" si="172"/>
        <v>  </v>
      </c>
      <c r="S507" s="38">
        <f t="shared" si="173"/>
        <v>0.8449145162334107</v>
      </c>
      <c r="T507" s="39"/>
      <c r="U507" s="9">
        <v>-47857.13</v>
      </c>
      <c r="V507" s="9"/>
      <c r="W507" s="9">
        <v>-308585.49</v>
      </c>
      <c r="X507" s="9"/>
      <c r="Y507" s="9">
        <f t="shared" si="174"/>
        <v>260728.36</v>
      </c>
      <c r="Z507" s="37" t="str">
        <f t="shared" si="175"/>
        <v>  </v>
      </c>
      <c r="AA507" s="38">
        <f t="shared" si="176"/>
        <v>0.8449145162334107</v>
      </c>
      <c r="AB507" s="39"/>
      <c r="AC507" s="9">
        <v>-1439982.7599999998</v>
      </c>
      <c r="AD507" s="9"/>
      <c r="AE507" s="9">
        <v>-677952.81</v>
      </c>
      <c r="AF507" s="9"/>
      <c r="AG507" s="9">
        <f t="shared" si="177"/>
        <v>-762029.9499999997</v>
      </c>
      <c r="AH507" s="37" t="str">
        <f t="shared" si="178"/>
        <v>  </v>
      </c>
      <c r="AI507" s="38">
        <f t="shared" si="179"/>
        <v>-1.124016212868857</v>
      </c>
      <c r="AJ507" s="39"/>
    </row>
    <row r="508" spans="1:44" s="16" customFormat="1" ht="12.75">
      <c r="A508" s="77" t="s">
        <v>63</v>
      </c>
      <c r="C508" s="17" t="s">
        <v>64</v>
      </c>
      <c r="D508" s="18"/>
      <c r="E508" s="18">
        <v>2453693.63</v>
      </c>
      <c r="F508" s="18"/>
      <c r="G508" s="18">
        <v>2373078.86</v>
      </c>
      <c r="H508" s="18"/>
      <c r="I508" s="18">
        <f t="shared" si="168"/>
        <v>80614.77000000002</v>
      </c>
      <c r="J508" s="37" t="str">
        <f t="shared" si="169"/>
        <v>  </v>
      </c>
      <c r="K508" s="40">
        <f t="shared" si="170"/>
        <v>0.03397053985808125</v>
      </c>
      <c r="L508" s="39"/>
      <c r="M508" s="18">
        <v>7310433.85</v>
      </c>
      <c r="N508" s="18"/>
      <c r="O508" s="18">
        <v>6855323.27</v>
      </c>
      <c r="P508" s="18"/>
      <c r="Q508" s="18">
        <f t="shared" si="171"/>
        <v>455110.5800000001</v>
      </c>
      <c r="R508" s="37" t="str">
        <f t="shared" si="172"/>
        <v>  </v>
      </c>
      <c r="S508" s="40">
        <f t="shared" si="173"/>
        <v>0.06638790937717516</v>
      </c>
      <c r="T508" s="39"/>
      <c r="U508" s="18">
        <v>7310433.85</v>
      </c>
      <c r="V508" s="18"/>
      <c r="W508" s="18">
        <v>6855323.27</v>
      </c>
      <c r="X508" s="18"/>
      <c r="Y508" s="18">
        <f t="shared" si="174"/>
        <v>455110.5800000001</v>
      </c>
      <c r="Z508" s="37" t="str">
        <f t="shared" si="175"/>
        <v>  </v>
      </c>
      <c r="AA508" s="40">
        <f t="shared" si="176"/>
        <v>0.06638790937717516</v>
      </c>
      <c r="AB508" s="39"/>
      <c r="AC508" s="18">
        <v>34990744.65</v>
      </c>
      <c r="AD508" s="18"/>
      <c r="AE508" s="18">
        <v>28358513.259999998</v>
      </c>
      <c r="AF508" s="18"/>
      <c r="AG508" s="18">
        <f t="shared" si="177"/>
        <v>6632231.390000001</v>
      </c>
      <c r="AH508" s="37" t="str">
        <f t="shared" si="178"/>
        <v>  </v>
      </c>
      <c r="AI508" s="40">
        <f t="shared" si="179"/>
        <v>0.23387091309031485</v>
      </c>
      <c r="AJ508" s="39"/>
      <c r="AL508" s="1"/>
      <c r="AM508" s="1"/>
      <c r="AN508" s="1"/>
      <c r="AO508" s="1"/>
      <c r="AP508" s="1"/>
      <c r="AQ508" s="1"/>
      <c r="AR508" s="1"/>
    </row>
    <row r="509" spans="4:44" s="16" customFormat="1" ht="12.75">
      <c r="D509" s="9"/>
      <c r="E509" s="43" t="str">
        <f>IF(ABS(E491+E493+E495+E497+E500+E501+E504+E505+E507-E505-E508)&gt;$AO$524,$AO$527," ")</f>
        <v> </v>
      </c>
      <c r="F509" s="28"/>
      <c r="G509" s="43" t="str">
        <f>IF(ABS(G491+G493+G495+G497+G500+G501+G504+G505+G507-G505-G508)&gt;$AO$524,$AO$527," ")</f>
        <v> </v>
      </c>
      <c r="H509" s="42"/>
      <c r="I509" s="43" t="str">
        <f>IF(ABS(I491+I493+I495+I497+I500+I501+I504+I505+I507-I505-I508)&gt;$AO$524,$AO$527," ")</f>
        <v> </v>
      </c>
      <c r="J509" s="9"/>
      <c r="K509" s="21"/>
      <c r="L509" s="11"/>
      <c r="M509" s="43" t="str">
        <f>IF(ABS(M491+M493+M495+M497+M500+M501+M504+M505+M507-M505-M508)&gt;$AO$524,$AO$527," ")</f>
        <v> </v>
      </c>
      <c r="N509" s="42"/>
      <c r="O509" s="43" t="str">
        <f>IF(ABS(O491+O493+O495+O497+O500+O501+O504+O505+O507-O505-O508)&gt;$AO$524,$AO$527," ")</f>
        <v> </v>
      </c>
      <c r="P509" s="28"/>
      <c r="Q509" s="43" t="str">
        <f>IF(ABS(Q491+Q493+Q495+Q497+Q500+Q501+Q504+Q505+Q507-Q505-Q508)&gt;$AO$524,$AO$527," ")</f>
        <v> </v>
      </c>
      <c r="R509" s="9"/>
      <c r="S509" s="21"/>
      <c r="T509" s="9"/>
      <c r="U509" s="43" t="str">
        <f>IF(ABS(U491+U493+U495+U497+U500+U501+U504+U505+U507-U505-U508)&gt;$AO$524,$AO$527," ")</f>
        <v> </v>
      </c>
      <c r="V509" s="28"/>
      <c r="W509" s="43" t="str">
        <f>IF(ABS(W491+W493+W495+W497+W500+W501+W504+W505+W507-W505-W508)&gt;$AO$524,$AO$527," ")</f>
        <v> </v>
      </c>
      <c r="X509" s="28"/>
      <c r="Y509" s="43" t="str">
        <f>IF(ABS(Y491+Y493+Y495+Y497+Y500+Y501+Y504+Y505+Y507-Y505-Y508)&gt;$AO$524,$AO$527," ")</f>
        <v> </v>
      </c>
      <c r="Z509" s="9"/>
      <c r="AA509" s="21"/>
      <c r="AB509" s="9"/>
      <c r="AC509" s="43" t="str">
        <f>IF(ABS(AC491+AC493+AC495+AC497+AC500+AC501+AC504+AC505+AC507-AC505-AC508)&gt;$AO$524,$AO$527," ")</f>
        <v> </v>
      </c>
      <c r="AD509" s="28"/>
      <c r="AE509" s="43" t="str">
        <f>IF(ABS(AE491+AE493+AE495+AE497+AE500+AE501+AE504+AE505+AE507-AE505-AE508)&gt;$AO$524,$AO$527," ")</f>
        <v> </v>
      </c>
      <c r="AF509" s="42"/>
      <c r="AG509" s="43" t="str">
        <f>IF(ABS(AG491+AG493+AG495+AG497+AG500+AG501+AG504+AG505+AG507-AG505-AG508)&gt;$AO$524,$AO$527," ")</f>
        <v> </v>
      </c>
      <c r="AH509" s="9"/>
      <c r="AI509" s="21"/>
      <c r="AL509" s="1"/>
      <c r="AM509" s="1"/>
      <c r="AN509" s="1"/>
      <c r="AO509" s="1"/>
      <c r="AP509" s="1"/>
      <c r="AQ509" s="1"/>
      <c r="AR509" s="1"/>
    </row>
    <row r="510" spans="1:44" s="16" customFormat="1" ht="12.75">
      <c r="A510" s="77" t="s">
        <v>84</v>
      </c>
      <c r="C510" s="17" t="s">
        <v>83</v>
      </c>
      <c r="D510" s="9"/>
      <c r="E510" s="18">
        <v>0</v>
      </c>
      <c r="F510" s="18"/>
      <c r="G510" s="18">
        <v>0</v>
      </c>
      <c r="H510" s="18"/>
      <c r="I510" s="18">
        <f>(+E510-G510)</f>
        <v>0</v>
      </c>
      <c r="J510" s="37" t="str">
        <f>IF((+E510-G510)=(I510),"  ",$AO$528)</f>
        <v>  </v>
      </c>
      <c r="K510" s="40">
        <f>IF(G510&lt;0,IF(I510=0,0,IF(OR(G510=0,E510=0),"N.M.",IF(ABS(I510/G510)&gt;=10,"N.M.",I510/(-G510)))),IF(I510=0,0,IF(OR(G510=0,E510=0),"N.M.",IF(ABS(I510/G510)&gt;=10,"N.M.",I510/G510))))</f>
        <v>0</v>
      </c>
      <c r="L510" s="39"/>
      <c r="M510" s="18">
        <v>0</v>
      </c>
      <c r="N510" s="18"/>
      <c r="O510" s="18">
        <v>0</v>
      </c>
      <c r="P510" s="18"/>
      <c r="Q510" s="18">
        <f>(+M510-O510)</f>
        <v>0</v>
      </c>
      <c r="R510" s="37" t="str">
        <f>IF((+M510-O510)=(Q510),"  ",$AO$528)</f>
        <v>  </v>
      </c>
      <c r="S510" s="40">
        <f>IF(O510&lt;0,IF(Q510=0,0,IF(OR(O510=0,M510=0),"N.M.",IF(ABS(Q510/O510)&gt;=10,"N.M.",Q510/(-O510)))),IF(Q510=0,0,IF(OR(O510=0,M510=0),"N.M.",IF(ABS(Q510/O510)&gt;=10,"N.M.",Q510/O510))))</f>
        <v>0</v>
      </c>
      <c r="T510" s="39"/>
      <c r="U510" s="18">
        <v>0</v>
      </c>
      <c r="V510" s="18"/>
      <c r="W510" s="18">
        <v>0</v>
      </c>
      <c r="X510" s="18"/>
      <c r="Y510" s="18">
        <f>(+U510-W510)</f>
        <v>0</v>
      </c>
      <c r="Z510" s="37" t="str">
        <f>IF((+U510-W510)=(Y510),"  ",$AO$528)</f>
        <v>  </v>
      </c>
      <c r="AA510" s="40">
        <f>IF(W510&lt;0,IF(Y510=0,0,IF(OR(W510=0,U510=0),"N.M.",IF(ABS(Y510/W510)&gt;=10,"N.M.",Y510/(-W510)))),IF(Y510=0,0,IF(OR(W510=0,U510=0),"N.M.",IF(ABS(Y510/W510)&gt;=10,"N.M.",Y510/W510))))</f>
        <v>0</v>
      </c>
      <c r="AB510" s="39"/>
      <c r="AC510" s="18">
        <v>0</v>
      </c>
      <c r="AD510" s="18"/>
      <c r="AE510" s="18">
        <v>0</v>
      </c>
      <c r="AF510" s="18"/>
      <c r="AG510" s="18">
        <f>(+AC510-AE510)</f>
        <v>0</v>
      </c>
      <c r="AH510" s="37" t="str">
        <f>IF((+AC510-AE510)=(AG510),"  ",$AO$528)</f>
        <v>  </v>
      </c>
      <c r="AI510" s="40">
        <f>IF(AE510&lt;0,IF(AG510=0,0,IF(OR(AE510=0,AC510=0),"N.M.",IF(ABS(AG510/AE510)&gt;=10,"N.M.",AG510/(-AE510)))),IF(AG510=0,0,IF(OR(AE510=0,AC510=0),"N.M.",IF(ABS(AG510/AE510)&gt;=10,"N.M.",AG510/AE510))))</f>
        <v>0</v>
      </c>
      <c r="AL510" s="1"/>
      <c r="AM510" s="1"/>
      <c r="AN510" s="1"/>
      <c r="AO510" s="1"/>
      <c r="AP510" s="1"/>
      <c r="AQ510" s="1"/>
      <c r="AR510" s="1"/>
    </row>
    <row r="511" spans="4:44" s="16" customFormat="1" ht="12.75">
      <c r="D511" s="9"/>
      <c r="E511" s="43"/>
      <c r="F511" s="28"/>
      <c r="G511" s="43"/>
      <c r="H511" s="42"/>
      <c r="I511" s="43"/>
      <c r="J511" s="9"/>
      <c r="K511" s="21"/>
      <c r="L511" s="11"/>
      <c r="M511" s="43"/>
      <c r="N511" s="42"/>
      <c r="O511" s="43"/>
      <c r="P511" s="28"/>
      <c r="Q511" s="43"/>
      <c r="R511" s="9"/>
      <c r="S511" s="21"/>
      <c r="T511" s="9"/>
      <c r="U511" s="43"/>
      <c r="V511" s="28"/>
      <c r="W511" s="43"/>
      <c r="X511" s="28"/>
      <c r="Y511" s="43"/>
      <c r="Z511" s="9"/>
      <c r="AA511" s="21"/>
      <c r="AB511" s="9"/>
      <c r="AC511" s="43"/>
      <c r="AD511" s="28"/>
      <c r="AE511" s="43"/>
      <c r="AF511" s="42"/>
      <c r="AG511" s="43"/>
      <c r="AH511" s="9"/>
      <c r="AI511" s="21"/>
      <c r="AL511" s="1"/>
      <c r="AM511" s="1"/>
      <c r="AN511" s="1"/>
      <c r="AO511" s="1"/>
      <c r="AP511" s="1"/>
      <c r="AQ511" s="1"/>
      <c r="AR511" s="1"/>
    </row>
    <row r="512" spans="1:37" ht="12.75">
      <c r="A512" s="77" t="s">
        <v>65</v>
      </c>
      <c r="B512" s="16"/>
      <c r="C512" s="17" t="s">
        <v>66</v>
      </c>
      <c r="D512" s="18"/>
      <c r="E512" s="18">
        <v>5943182.880999981</v>
      </c>
      <c r="F512" s="18"/>
      <c r="G512" s="18">
        <v>3958221.017999987</v>
      </c>
      <c r="H512" s="18"/>
      <c r="I512" s="18">
        <f>+E512-G512</f>
        <v>1984961.8629999943</v>
      </c>
      <c r="J512" s="37" t="str">
        <f>IF((+E512-G512)=(I512),"  ",$AO$528)</f>
        <v>  </v>
      </c>
      <c r="K512" s="40">
        <f>IF(G512&lt;0,IF(I512=0,0,IF(OR(G512=0,E512=0),"N.M.",IF(ABS(I512/G512)&gt;=10,"N.M.",I512/(-G512)))),IF(I512=0,0,IF(OR(G512=0,E512=0),"N.M.",IF(ABS(I512/G512)&gt;=10,"N.M.",I512/G512))))</f>
        <v>0.5014782787452726</v>
      </c>
      <c r="L512" s="39"/>
      <c r="M512" s="18">
        <v>9454082.910000058</v>
      </c>
      <c r="N512" s="18"/>
      <c r="O512" s="18">
        <v>11144141.390000006</v>
      </c>
      <c r="P512" s="18"/>
      <c r="Q512" s="18">
        <f>+M512-O512</f>
        <v>-1690058.4799999483</v>
      </c>
      <c r="R512" s="37" t="str">
        <f>IF((+M512-O512)=(Q512),"  ",$AO$528)</f>
        <v>  </v>
      </c>
      <c r="S512" s="40">
        <f>IF(O512&lt;0,IF(Q512=0,0,IF(OR(O512=0,M512=0),"N.M.",IF(ABS(Q512/O512)&gt;=10,"N.M.",Q512/(-O512)))),IF(Q512=0,0,IF(OR(O512=0,M512=0),"N.M.",IF(ABS(Q512/O512)&gt;=10,"N.M.",Q512/O512))))</f>
        <v>-0.15165443625082609</v>
      </c>
      <c r="T512" s="39"/>
      <c r="U512" s="18">
        <v>9454082.910000058</v>
      </c>
      <c r="V512" s="18"/>
      <c r="W512" s="18">
        <v>11144141.390000006</v>
      </c>
      <c r="X512" s="18"/>
      <c r="Y512" s="18">
        <f>+U512-W512</f>
        <v>-1690058.4799999483</v>
      </c>
      <c r="Z512" s="37" t="str">
        <f>IF((+U512-W512)=(Y512),"  ",$AO$528)</f>
        <v>  </v>
      </c>
      <c r="AA512" s="40">
        <f>IF(W512&lt;0,IF(Y512=0,0,IF(OR(W512=0,U512=0),"N.M.",IF(ABS(Y512/W512)&gt;=10,"N.M.",Y512/(-W512)))),IF(Y512=0,0,IF(OR(W512=0,U512=0),"N.M.",IF(ABS(Y512/W512)&gt;=10,"N.M.",Y512/W512))))</f>
        <v>-0.15165443625082609</v>
      </c>
      <c r="AB512" s="39"/>
      <c r="AC512" s="18">
        <v>22841262.481999975</v>
      </c>
      <c r="AD512" s="18"/>
      <c r="AE512" s="18">
        <v>28403086.32700003</v>
      </c>
      <c r="AF512" s="18"/>
      <c r="AG512" s="18">
        <f>+AC512-AE512</f>
        <v>-5561823.845000055</v>
      </c>
      <c r="AH512" s="37" t="str">
        <f>IF((+AC512-AE512)=(AG512),"  ",$AO$528)</f>
        <v>  </v>
      </c>
      <c r="AI512" s="40">
        <f>IF(AE512&lt;0,IF(AG512=0,0,IF(OR(AE512=0,AC512=0),"N.M.",IF(ABS(AG512/AE512)&gt;=10,"N.M.",AG512/(-AE512)))),IF(AG512=0,0,IF(OR(AE512=0,AC512=0),"N.M.",IF(ABS(AG512/AE512)&gt;=10,"N.M.",AG512/AE512))))</f>
        <v>-0.19581758760184362</v>
      </c>
      <c r="AJ512" s="39"/>
      <c r="AK512" s="39"/>
    </row>
    <row r="513" spans="1:36" ht="12.75">
      <c r="A513" s="1" t="s">
        <v>67</v>
      </c>
      <c r="C513" s="1" t="s">
        <v>1446</v>
      </c>
      <c r="E513" s="5">
        <v>0</v>
      </c>
      <c r="G513" s="5">
        <v>0</v>
      </c>
      <c r="I513" s="9">
        <f>+E513-G513</f>
        <v>0</v>
      </c>
      <c r="J513" s="44" t="str">
        <f>IF((+E513-G513)=(I513),"  ",$AO$528)</f>
        <v>  </v>
      </c>
      <c r="K513" s="38">
        <f>IF(G513&lt;0,IF(I513=0,0,IF(OR(G513=0,E513=0),"N.M.",IF(ABS(I513/G513)&gt;=10,"N.M.",I513/(-G513)))),IF(I513=0,0,IF(OR(G513=0,E513=0),"N.M.",IF(ABS(I513/G513)&gt;=10,"N.M.",I513/G513))))</f>
        <v>0</v>
      </c>
      <c r="L513" s="45"/>
      <c r="M513" s="5">
        <v>0</v>
      </c>
      <c r="N513" s="9"/>
      <c r="O513" s="5">
        <v>0</v>
      </c>
      <c r="P513" s="9"/>
      <c r="Q513" s="9">
        <f>+M513-O513</f>
        <v>0</v>
      </c>
      <c r="R513" s="44" t="str">
        <f>IF((+M513-O513)=(Q513),"  ",$AO$528)</f>
        <v>  </v>
      </c>
      <c r="S513" s="38">
        <f>IF(O513&lt;0,IF(Q513=0,0,IF(OR(O513=0,M513=0),"N.M.",IF(ABS(Q513/O513)&gt;=10,"N.M.",Q513/(-O513)))),IF(Q513=0,0,IF(OR(O513=0,M513=0),"N.M.",IF(ABS(Q513/O513)&gt;=10,"N.M.",Q513/O513))))</f>
        <v>0</v>
      </c>
      <c r="T513" s="45"/>
      <c r="U513" s="9">
        <v>0</v>
      </c>
      <c r="W513" s="9">
        <v>0</v>
      </c>
      <c r="Y513" s="9">
        <f>+U513-W513</f>
        <v>0</v>
      </c>
      <c r="Z513" s="44" t="str">
        <f>IF((+U513-W513)=(Y513),"  ",$AO$528)</f>
        <v>  </v>
      </c>
      <c r="AA513" s="38">
        <f>IF(W513&lt;0,IF(Y513=0,0,IF(OR(W513=0,U513=0),"N.M.",IF(ABS(Y513/W513)&gt;=10,"N.M.",Y513/(-W513)))),IF(Y513=0,0,IF(OR(W513=0,U513=0),"N.M.",IF(ABS(Y513/W513)&gt;=10,"N.M.",Y513/W513))))</f>
        <v>0</v>
      </c>
      <c r="AB513" s="45"/>
      <c r="AC513" s="9">
        <v>0</v>
      </c>
      <c r="AE513" s="9">
        <v>0</v>
      </c>
      <c r="AG513" s="9">
        <f>+AC513-AE513</f>
        <v>0</v>
      </c>
      <c r="AH513" s="44" t="str">
        <f>IF((+AC513-AE513)=(AG513),"  ",$AO$528)</f>
        <v>  </v>
      </c>
      <c r="AI513" s="38">
        <f>IF(AE513&lt;0,IF(AG513=0,0,IF(OR(AE513=0,AC513=0),"N.M.",IF(ABS(AG513/AE513)&gt;=10,"N.M.",AG513/(-AE513)))),IF(AG513=0,0,IF(OR(AE513=0,AC513=0),"N.M.",IF(ABS(AG513/AE513)&gt;=10,"N.M.",AG513/AE513))))</f>
        <v>0</v>
      </c>
      <c r="AJ513" s="45"/>
    </row>
    <row r="514" spans="3:36" ht="12.75">
      <c r="C514" s="2" t="s">
        <v>68</v>
      </c>
      <c r="D514" s="8"/>
      <c r="E514" s="8">
        <f>+E512-E513</f>
        <v>5943182.880999981</v>
      </c>
      <c r="F514" s="8"/>
      <c r="G514" s="8">
        <f>+G512-G513</f>
        <v>3958221.017999987</v>
      </c>
      <c r="H514" s="18"/>
      <c r="I514" s="18">
        <f>+E514-G514</f>
        <v>1984961.8629999943</v>
      </c>
      <c r="J514" s="37" t="str">
        <f>IF((+E514-G514)=(I514),"  ",$AO$528)</f>
        <v>  </v>
      </c>
      <c r="K514" s="40">
        <f>IF(G514&lt;0,IF(I514=0,0,IF(OR(G514=0,E514=0),"N.M.",IF(ABS(I514/G514)&gt;=10,"N.M.",I514/(-G514)))),IF(I514=0,0,IF(OR(G514=0,E514=0),"N.M.",IF(ABS(I514/G514)&gt;=10,"N.M.",I514/G514))))</f>
        <v>0.5014782787452726</v>
      </c>
      <c r="L514" s="39"/>
      <c r="M514" s="8">
        <f>+M512-M513</f>
        <v>9454082.910000058</v>
      </c>
      <c r="N514" s="18"/>
      <c r="O514" s="8">
        <f>+O512-O513</f>
        <v>11144141.390000006</v>
      </c>
      <c r="P514" s="18"/>
      <c r="Q514" s="18">
        <f>+M514-O514</f>
        <v>-1690058.4799999483</v>
      </c>
      <c r="R514" s="37" t="str">
        <f>IF((+M514-O514)=(Q514),"  ",$AO$528)</f>
        <v>  </v>
      </c>
      <c r="S514" s="40">
        <f>IF(O514&lt;0,IF(Q514=0,0,IF(OR(O514=0,M514=0),"N.M.",IF(ABS(Q514/O514)&gt;=10,"N.M.",Q514/(-O514)))),IF(Q514=0,0,IF(OR(O514=0,M514=0),"N.M.",IF(ABS(Q514/O514)&gt;=10,"N.M.",Q514/O514))))</f>
        <v>-0.15165443625082609</v>
      </c>
      <c r="T514" s="39"/>
      <c r="U514" s="8">
        <f>+U512-U513</f>
        <v>9454082.910000058</v>
      </c>
      <c r="V514" s="18"/>
      <c r="W514" s="8">
        <f>+W512-W513</f>
        <v>11144141.390000006</v>
      </c>
      <c r="X514" s="18"/>
      <c r="Y514" s="18">
        <f>+U514-W514</f>
        <v>-1690058.4799999483</v>
      </c>
      <c r="Z514" s="37" t="str">
        <f>IF((+U514-W514)=(Y514),"  ",$AO$528)</f>
        <v>  </v>
      </c>
      <c r="AA514" s="40">
        <f>IF(W514&lt;0,IF(Y514=0,0,IF(OR(W514=0,U514=0),"N.M.",IF(ABS(Y514/W514)&gt;=10,"N.M.",Y514/(-W514)))),IF(Y514=0,0,IF(OR(W514=0,U514=0),"N.M.",IF(ABS(Y514/W514)&gt;=10,"N.M.",Y514/W514))))</f>
        <v>-0.15165443625082609</v>
      </c>
      <c r="AB514" s="39"/>
      <c r="AC514" s="8">
        <f>+AC512-AC513</f>
        <v>22841262.481999975</v>
      </c>
      <c r="AD514" s="18"/>
      <c r="AE514" s="8">
        <f>+AE512-AE513</f>
        <v>28403086.32700003</v>
      </c>
      <c r="AF514" s="18"/>
      <c r="AG514" s="18">
        <f>+AC514-AE514</f>
        <v>-5561823.845000055</v>
      </c>
      <c r="AH514" s="37" t="str">
        <f>IF((+AC514-AE514)=(AG514),"  ",$AO$528)</f>
        <v>  </v>
      </c>
      <c r="AI514" s="40">
        <f>IF(AE514&lt;0,IF(AG514=0,0,IF(OR(AE514=0,AC514=0),"N.M.",IF(ABS(AG514/AE514)&gt;=10,"N.M.",AG514/(-AE514)))),IF(AG514=0,0,IF(OR(AE514=0,AC514=0),"N.M.",IF(ABS(AG514/AE514)&gt;=10,"N.M.",AG514/AE514))))</f>
        <v>-0.19581758760184362</v>
      </c>
      <c r="AJ514" s="39"/>
    </row>
    <row r="515" spans="5:37" ht="12.75">
      <c r="E515" s="41" t="str">
        <f>IF(ABS(E486-E508+E510-E512)&gt;$AO$524,$AO$527," ")</f>
        <v> </v>
      </c>
      <c r="F515" s="27"/>
      <c r="G515" s="41" t="str">
        <f>IF(ABS(G486-G508+G510-G512)&gt;$AO$524,$AO$527," ")</f>
        <v> </v>
      </c>
      <c r="H515" s="42"/>
      <c r="I515" s="41" t="str">
        <f>IF(ABS(I486-I508+I510-I512)&gt;$AO$524,$AO$527," ")</f>
        <v> </v>
      </c>
      <c r="M515" s="41" t="str">
        <f>IF(ABS(M486-M508+M510-M512)&gt;$AO$524,$AO$527," ")</f>
        <v> </v>
      </c>
      <c r="N515" s="46"/>
      <c r="O515" s="41" t="str">
        <f>IF(ABS(O486-O508+O510-O512)&gt;$AO$524,$AO$527," ")</f>
        <v> </v>
      </c>
      <c r="P515" s="29"/>
      <c r="Q515" s="41" t="str">
        <f>IF(ABS(Q486-Q508+Q510-Q512)&gt;$AO$524,$AO$527," ")</f>
        <v> </v>
      </c>
      <c r="U515" s="41" t="str">
        <f>IF(ABS(U486-U508+U510-U512)&gt;$AO$524,$AO$527," ")</f>
        <v> </v>
      </c>
      <c r="V515" s="28"/>
      <c r="W515" s="41" t="str">
        <f>IF(ABS(W486-W508+W510-W512)&gt;$AO$524,$AO$527," ")</f>
        <v> </v>
      </c>
      <c r="X515" s="28"/>
      <c r="Y515" s="41" t="str">
        <f>IF(ABS(Y486-Y508+Y510-Y512)&gt;$AO$524,$AO$527," ")</f>
        <v> </v>
      </c>
      <c r="AC515" s="41" t="str">
        <f>IF(ABS(AC486-AC508+AC510-AC512)&gt;$AO$524,$AO$527," ")</f>
        <v> </v>
      </c>
      <c r="AD515" s="28"/>
      <c r="AE515" s="41" t="str">
        <f>IF(ABS(AE486-AE508+AE510-AE512)&gt;$AO$524,$AO$527," ")</f>
        <v> </v>
      </c>
      <c r="AF515" s="42"/>
      <c r="AG515" s="41" t="str">
        <f>IF(ABS(AG486-AG508+AG510-AG512)&gt;$AO$524,$AO$527," ")</f>
        <v> </v>
      </c>
      <c r="AK515" s="31"/>
    </row>
    <row r="516" spans="3:15" ht="12.75">
      <c r="C516" s="2" t="s">
        <v>69</v>
      </c>
      <c r="M516" s="5"/>
      <c r="O516" s="5"/>
    </row>
    <row r="517" spans="5:40" ht="12.75">
      <c r="E517" s="5" t="s">
        <v>13</v>
      </c>
      <c r="O517" s="5"/>
      <c r="AK517" s="31"/>
      <c r="AL517" s="31"/>
      <c r="AM517" s="31"/>
      <c r="AN517" s="31"/>
    </row>
    <row r="518" spans="3:40" ht="12.75">
      <c r="C518" s="1" t="s">
        <v>13</v>
      </c>
      <c r="E518" s="5" t="s">
        <v>13</v>
      </c>
      <c r="O518" s="5"/>
      <c r="AK518" s="31"/>
      <c r="AL518" s="31"/>
      <c r="AM518" s="31"/>
      <c r="AN518" s="31"/>
    </row>
    <row r="519" spans="3:45" ht="12.75">
      <c r="C519" s="1" t="s">
        <v>13</v>
      </c>
      <c r="E519" s="5" t="s">
        <v>13</v>
      </c>
      <c r="AK519" s="47" t="s">
        <v>70</v>
      </c>
      <c r="AL519" s="48"/>
      <c r="AM519" s="48"/>
      <c r="AN519" s="26"/>
      <c r="AO519" s="48"/>
      <c r="AP519" s="48"/>
      <c r="AQ519" s="31"/>
      <c r="AR519" s="31"/>
      <c r="AS519" s="31"/>
    </row>
    <row r="520" spans="5:45" ht="12.75">
      <c r="E520" s="5" t="s">
        <v>13</v>
      </c>
      <c r="AK520" s="49"/>
      <c r="AL520" s="49"/>
      <c r="AM520" s="49"/>
      <c r="AN520" s="25"/>
      <c r="AO520" s="49"/>
      <c r="AP520" s="49"/>
      <c r="AQ520" s="31"/>
      <c r="AR520" s="31"/>
      <c r="AS520" s="31"/>
    </row>
    <row r="521" spans="5:53" ht="12.75">
      <c r="E521" s="5" t="s">
        <v>13</v>
      </c>
      <c r="AK521" s="50" t="s">
        <v>71</v>
      </c>
      <c r="AL521" s="49"/>
      <c r="AM521" s="49"/>
      <c r="AN521" s="49"/>
      <c r="AO521" s="119" t="s">
        <v>1448</v>
      </c>
      <c r="AP521" s="49"/>
      <c r="AQ521" s="31"/>
      <c r="AR521" s="31"/>
      <c r="AS521" s="31"/>
      <c r="AT521" s="2"/>
      <c r="AU521" s="2"/>
      <c r="AV521" s="2"/>
      <c r="AW521" s="2"/>
      <c r="AX521" s="2"/>
      <c r="AY521" s="2"/>
      <c r="AZ521" s="2"/>
      <c r="BA521" s="2"/>
    </row>
    <row r="522" spans="1:42" ht="12.75">
      <c r="A522" s="31"/>
      <c r="B522" s="31"/>
      <c r="C522" s="31"/>
      <c r="AK522" s="25"/>
      <c r="AL522" s="25"/>
      <c r="AM522" s="25"/>
      <c r="AN522" s="25"/>
      <c r="AO522" s="25"/>
      <c r="AP522" s="49"/>
    </row>
    <row r="523" spans="1:42" ht="12.75">
      <c r="A523" s="31"/>
      <c r="B523" s="31"/>
      <c r="C523" s="31"/>
      <c r="AK523" s="25"/>
      <c r="AL523" s="25"/>
      <c r="AM523" s="25"/>
      <c r="AN523" s="25"/>
      <c r="AO523" s="25"/>
      <c r="AP523" s="49"/>
    </row>
    <row r="524" spans="1:42" ht="12.75">
      <c r="A524" s="31"/>
      <c r="B524" s="31"/>
      <c r="C524" s="31"/>
      <c r="AK524" s="51" t="s">
        <v>72</v>
      </c>
      <c r="AL524" s="25"/>
      <c r="AM524" s="49"/>
      <c r="AN524" s="49"/>
      <c r="AO524" s="25">
        <v>0.001</v>
      </c>
      <c r="AP524" s="49"/>
    </row>
    <row r="525" spans="1:42" ht="12.75">
      <c r="A525" s="31"/>
      <c r="B525" s="31"/>
      <c r="C525" s="31"/>
      <c r="AK525" s="51"/>
      <c r="AL525" s="25"/>
      <c r="AM525" s="25"/>
      <c r="AN525" s="25"/>
      <c r="AO525" s="25"/>
      <c r="AP525" s="49"/>
    </row>
    <row r="526" spans="1:42" ht="12.75">
      <c r="A526" s="31"/>
      <c r="B526" s="31"/>
      <c r="C526" s="31"/>
      <c r="AK526" s="25"/>
      <c r="AL526" s="25"/>
      <c r="AM526" s="25"/>
      <c r="AN526" s="25"/>
      <c r="AO526" s="25"/>
      <c r="AP526" s="49"/>
    </row>
    <row r="527" spans="1:42" ht="12.75">
      <c r="A527" s="31"/>
      <c r="B527" s="31"/>
      <c r="C527" s="31"/>
      <c r="AK527" s="51" t="s">
        <v>73</v>
      </c>
      <c r="AL527" s="51"/>
      <c r="AM527" s="49"/>
      <c r="AN527" s="49"/>
      <c r="AO527" s="52" t="s">
        <v>74</v>
      </c>
      <c r="AP527" s="49"/>
    </row>
    <row r="528" spans="1:42" ht="12.75">
      <c r="A528" s="31"/>
      <c r="B528" s="31"/>
      <c r="C528" s="31"/>
      <c r="AK528" s="51" t="s">
        <v>73</v>
      </c>
      <c r="AL528" s="25"/>
      <c r="AM528" s="25"/>
      <c r="AN528" s="49"/>
      <c r="AO528" s="52" t="s">
        <v>75</v>
      </c>
      <c r="AP528" s="49"/>
    </row>
    <row r="529" spans="1:42" ht="12.75">
      <c r="A529" s="31"/>
      <c r="B529" s="31"/>
      <c r="C529" s="31"/>
      <c r="AK529" s="51"/>
      <c r="AL529" s="25"/>
      <c r="AM529" s="25"/>
      <c r="AN529" s="52"/>
      <c r="AO529" s="25"/>
      <c r="AP529" s="49"/>
    </row>
    <row r="530" spans="1:42" ht="12.75">
      <c r="A530" s="31"/>
      <c r="B530" s="31"/>
      <c r="C530" s="31"/>
      <c r="AK530" s="25"/>
      <c r="AL530" s="25"/>
      <c r="AM530" s="25"/>
      <c r="AN530" s="25"/>
      <c r="AO530" s="25"/>
      <c r="AP530" s="49"/>
    </row>
    <row r="531" spans="1:42" ht="12.75">
      <c r="A531" s="31"/>
      <c r="B531" s="31"/>
      <c r="C531" s="31"/>
      <c r="AK531" s="51" t="s">
        <v>76</v>
      </c>
      <c r="AL531" s="25"/>
      <c r="AM531" s="25"/>
      <c r="AN531" s="49"/>
      <c r="AO531" s="53">
        <f>COUNTIF($E$426:$AJ$515,+AO527)</f>
        <v>0</v>
      </c>
      <c r="AP531" s="49"/>
    </row>
    <row r="532" spans="1:42" ht="12.75">
      <c r="A532" s="31"/>
      <c r="B532" s="31"/>
      <c r="C532" s="31"/>
      <c r="AK532" s="51" t="s">
        <v>76</v>
      </c>
      <c r="AL532" s="25"/>
      <c r="AM532" s="25"/>
      <c r="AN532" s="49"/>
      <c r="AO532" s="53">
        <f>COUNTIF($E$426:$AJ$515,+AO528)</f>
        <v>0</v>
      </c>
      <c r="AP532" s="49"/>
    </row>
    <row r="533" spans="1:42" ht="12.75">
      <c r="A533" s="31"/>
      <c r="B533" s="31"/>
      <c r="C533" s="31"/>
      <c r="AK533" s="49"/>
      <c r="AL533" s="49"/>
      <c r="AM533" s="49"/>
      <c r="AN533" s="49"/>
      <c r="AO533" s="54" t="s">
        <v>77</v>
      </c>
      <c r="AP533" s="49"/>
    </row>
    <row r="534" spans="1:42" ht="12.75">
      <c r="A534" s="31"/>
      <c r="B534" s="31"/>
      <c r="C534" s="31"/>
      <c r="AK534" s="51" t="s">
        <v>78</v>
      </c>
      <c r="AL534" s="25"/>
      <c r="AM534" s="25"/>
      <c r="AN534" s="49"/>
      <c r="AO534" s="53">
        <f>SUM(AO531:AO532)</f>
        <v>0</v>
      </c>
      <c r="AP534" s="49"/>
    </row>
    <row r="535" spans="1:42" ht="12.75">
      <c r="A535" s="31"/>
      <c r="B535" s="31"/>
      <c r="C535" s="31"/>
      <c r="AK535" s="49"/>
      <c r="AL535" s="25"/>
      <c r="AM535" s="25"/>
      <c r="AN535" s="25"/>
      <c r="AO535" s="55" t="s">
        <v>79</v>
      </c>
      <c r="AP535" s="49"/>
    </row>
    <row r="536" spans="1:42" ht="12.75">
      <c r="A536" s="31"/>
      <c r="B536" s="31"/>
      <c r="C536" s="31"/>
      <c r="AK536" s="80" t="s">
        <v>80</v>
      </c>
      <c r="AL536" s="81"/>
      <c r="AM536" s="81"/>
      <c r="AN536" s="82"/>
      <c r="AO536" s="81"/>
      <c r="AP536" s="83"/>
    </row>
    <row r="537" spans="1:42" ht="12.75">
      <c r="A537" s="31"/>
      <c r="B537" s="31"/>
      <c r="C537" s="31"/>
      <c r="AK537" s="84"/>
      <c r="AL537" s="84" t="s">
        <v>81</v>
      </c>
      <c r="AM537" s="84"/>
      <c r="AN537" s="120" t="s">
        <v>1449</v>
      </c>
      <c r="AO537" s="81"/>
      <c r="AP537" s="83"/>
    </row>
    <row r="538" spans="1:42" ht="12.75">
      <c r="A538" s="31"/>
      <c r="B538" s="31"/>
      <c r="C538" s="31"/>
      <c r="AK538" s="84"/>
      <c r="AL538" s="84" t="s">
        <v>82</v>
      </c>
      <c r="AM538" s="84"/>
      <c r="AN538" s="120" t="s">
        <v>1450</v>
      </c>
      <c r="AO538" s="81"/>
      <c r="AP538" s="83"/>
    </row>
    <row r="539" spans="1:42" ht="12.75">
      <c r="A539" s="31"/>
      <c r="B539" s="31"/>
      <c r="C539" s="31"/>
      <c r="AK539" s="87" t="s">
        <v>87</v>
      </c>
      <c r="AL539" s="88"/>
      <c r="AM539" s="88"/>
      <c r="AN539" s="88"/>
      <c r="AO539" s="89" t="str">
        <f>UPPER(TEXT(NvsElapsedTime,"hh:mm:ss"))</f>
        <v>00:00:41</v>
      </c>
      <c r="AP539" s="88"/>
    </row>
    <row r="540" spans="1:38" ht="12.75">
      <c r="A540" s="31"/>
      <c r="B540" s="31"/>
      <c r="C540" s="31"/>
      <c r="AL540" s="16"/>
    </row>
    <row r="541" spans="1:38" ht="12.75">
      <c r="A541" s="31"/>
      <c r="B541" s="31"/>
      <c r="C541" s="31"/>
      <c r="AL541" s="16"/>
    </row>
    <row r="542" spans="1:38" ht="12.75">
      <c r="A542" s="31"/>
      <c r="B542" s="31"/>
      <c r="C542" s="31"/>
      <c r="AL542" s="16"/>
    </row>
    <row r="543" spans="1:38" ht="12.75">
      <c r="A543" s="31"/>
      <c r="B543" s="31"/>
      <c r="C543" s="31"/>
      <c r="AL543" s="16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53" ht="12.75">
      <c r="A546" s="31"/>
      <c r="B546" s="31"/>
      <c r="C546" s="31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</row>
    <row r="547" spans="1:53" ht="12.75">
      <c r="A547" s="31"/>
      <c r="B547" s="31"/>
      <c r="C547" s="31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</row>
    <row r="548" spans="1:53" ht="12.75">
      <c r="A548" s="31"/>
      <c r="B548" s="31"/>
      <c r="C548" s="31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</row>
    <row r="549" spans="1:53" ht="12.75">
      <c r="A549" s="31"/>
      <c r="B549" s="31"/>
      <c r="C549" s="31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</row>
    <row r="550" spans="1:53" ht="12.75">
      <c r="A550" s="31"/>
      <c r="B550" s="31"/>
      <c r="C550" s="31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</row>
    <row r="551" spans="1:53" ht="12.75">
      <c r="A551" s="31"/>
      <c r="B551" s="31"/>
      <c r="C551" s="31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</row>
    <row r="552" spans="1:53" ht="12.75">
      <c r="A552" s="31"/>
      <c r="B552" s="31"/>
      <c r="C552" s="31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</row>
    <row r="553" spans="1:53" ht="12.75">
      <c r="A553" s="31"/>
      <c r="B553" s="31"/>
      <c r="C553" s="31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</row>
    <row r="554" spans="1:53" ht="12.75">
      <c r="A554" s="31"/>
      <c r="B554" s="31"/>
      <c r="C554" s="31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</row>
    <row r="555" spans="1:53" ht="12.75">
      <c r="A555" s="31"/>
      <c r="B555" s="31"/>
      <c r="C555" s="31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</row>
    <row r="556" spans="1:53" ht="12.75">
      <c r="A556" s="31"/>
      <c r="B556" s="31"/>
      <c r="C556" s="31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</row>
    <row r="557" spans="1:53" ht="12.75">
      <c r="A557" s="31"/>
      <c r="B557" s="31"/>
      <c r="C557" s="31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</row>
    <row r="558" spans="1:53" ht="12.75">
      <c r="A558" s="31"/>
      <c r="B558" s="31"/>
      <c r="C558" s="31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</row>
    <row r="559" spans="1:53" ht="12.75">
      <c r="A559" s="31"/>
      <c r="B559" s="31"/>
      <c r="C559" s="31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</row>
    <row r="560" spans="1:53" ht="12.75">
      <c r="A560" s="31"/>
      <c r="B560" s="31"/>
      <c r="C560" s="31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</row>
    <row r="561" spans="1:53" ht="12.75">
      <c r="A561" s="31"/>
      <c r="B561" s="31"/>
      <c r="C561" s="31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</row>
    <row r="562" spans="1:3" ht="12.75">
      <c r="A562" s="31"/>
      <c r="B562" s="31"/>
      <c r="C562" s="31"/>
    </row>
    <row r="563" spans="1:3" ht="12.75">
      <c r="A563" s="31"/>
      <c r="B563" s="31"/>
      <c r="C563" s="31"/>
    </row>
    <row r="564" spans="1:3" ht="12.75">
      <c r="A564" s="31"/>
      <c r="B564" s="31"/>
      <c r="C564" s="31"/>
    </row>
    <row r="565" spans="1:3" ht="12.75">
      <c r="A565" s="31"/>
      <c r="B565" s="31"/>
      <c r="C565" s="31"/>
    </row>
    <row r="566" spans="1:3" ht="12.75">
      <c r="A566" s="31"/>
      <c r="B566" s="31"/>
      <c r="C566" s="31"/>
    </row>
    <row r="567" spans="1:3" ht="12.75">
      <c r="A567" s="31"/>
      <c r="B567" s="31"/>
      <c r="C567" s="31"/>
    </row>
  </sheetData>
  <sheetProtection/>
  <printOptions horizontalCentered="1"/>
  <pageMargins left="0.25" right="0.25" top="0.84" bottom="0.42" header="0.74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2012-01-25T23:53:37Z</cp:lastPrinted>
  <dcterms:created xsi:type="dcterms:W3CDTF">1997-11-19T15:48:19Z</dcterms:created>
  <dcterms:modified xsi:type="dcterms:W3CDTF">2012-01-25T23:53:40Z</dcterms:modified>
  <cp:category/>
  <cp:version/>
  <cp:contentType/>
  <cp:contentStatus/>
</cp:coreProperties>
</file>