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"V2009-06-30"</definedName>
    <definedName name="NvsAutoDrillOk">"VN"</definedName>
    <definedName name="NvsDrillHyperLink" localSheetId="0">"http://psfinweb.aepsc.com/psp/fcm90prd_newwin/EMPLOYEE/ERP/c/REPORT_BOOKS.IC_RUN_DRILLDOWN.GBL?Action=A&amp;NVS_INSTANCE=1639250_1654777"</definedName>
    <definedName name="NvsElapsedTime">0.000335648146574385</definedName>
    <definedName name="NvsEndTime">40004.6449768519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"V2009-06-30"</definedName>
    <definedName name="NvsValTbl.CURRENCY_CD">"CURRENCY_CD_TBL"</definedName>
    <definedName name="_xlnm.Print_Area" localSheetId="0">'Sheet1'!$B$2:$H$508</definedName>
    <definedName name="_xlnm.Print_Titles" localSheetId="0">'Sheet1'!$B:$C,'Sheet1'!$2:$8</definedName>
    <definedName name="Reserved_Section">'Sheet1'!$AK$512:$AP$528</definedName>
  </definedNames>
  <calcPr fullCalcOnLoad="1"/>
</workbook>
</file>

<file path=xl/sharedStrings.xml><?xml version="1.0" encoding="utf-8"?>
<sst xmlns="http://schemas.openxmlformats.org/spreadsheetml/2006/main" count="1500" uniqueCount="1429">
  <si>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</si>
  <si>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</si>
  <si>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</si>
  <si>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</si>
  <si>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</si>
  <si>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</si>
  <si>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</si>
  <si>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</si>
  <si>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</si>
  <si>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</si>
  <si>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</si>
  <si>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</si>
  <si>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</si>
  <si>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</si>
  <si>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</si>
  <si>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</si>
  <si>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</si>
  <si>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</si>
  <si>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</si>
  <si>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</si>
  <si>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</si>
  <si>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</si>
  <si>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</si>
  <si>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</si>
  <si>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</si>
  <si>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</si>
  <si>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</si>
  <si>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</si>
  <si>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</si>
  <si>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</si>
  <si>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</si>
  <si>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</si>
  <si>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</si>
  <si>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</si>
  <si>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</si>
  <si>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</si>
  <si>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</si>
  <si>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</si>
  <si>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</si>
  <si>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</si>
  <si>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</si>
  <si>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</si>
  <si>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</si>
  <si>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</si>
  <si>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</si>
  <si>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</si>
  <si>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</si>
  <si>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</si>
  <si>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</si>
  <si>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</si>
  <si>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</si>
  <si>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</si>
  <si>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</si>
  <si>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</si>
  <si>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</si>
  <si>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</si>
  <si>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</si>
  <si>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</si>
  <si>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</si>
  <si>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</si>
  <si>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</si>
  <si>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</si>
  <si>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</si>
  <si>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</si>
  <si>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</si>
  <si>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</si>
  <si>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</si>
  <si>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</si>
  <si>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</si>
  <si>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</si>
  <si>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</si>
  <si>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</si>
  <si>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</si>
  <si>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</si>
  <si>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</si>
  <si>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</si>
  <si>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</si>
  <si>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</si>
  <si>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</si>
  <si>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</si>
  <si>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</si>
  <si>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</si>
  <si>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</si>
  <si>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</si>
  <si>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</si>
  <si>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</si>
  <si>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</si>
  <si>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</si>
  <si>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</si>
  <si>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</si>
  <si>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</si>
  <si>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</si>
  <si>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</si>
  <si>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</si>
  <si>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</si>
  <si>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</si>
  <si>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</si>
  <si>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%,V4118002</t>
  </si>
  <si>
    <t>4118002</t>
  </si>
  <si>
    <t>%,V4118003</t>
  </si>
  <si>
    <t>4118003</t>
  </si>
  <si>
    <t>%,V4119000</t>
  </si>
  <si>
    <t>4119000</t>
  </si>
  <si>
    <t>%,V4400001</t>
  </si>
  <si>
    <t>4400001</t>
  </si>
  <si>
    <t>%,V4400002</t>
  </si>
  <si>
    <t>4400002</t>
  </si>
  <si>
    <t>%,V4400005</t>
  </si>
  <si>
    <t>4400005</t>
  </si>
  <si>
    <t>%,V4420001</t>
  </si>
  <si>
    <t>4420001</t>
  </si>
  <si>
    <t>%,V4420002</t>
  </si>
  <si>
    <t>4420002</t>
  </si>
  <si>
    <t>%,V4420004</t>
  </si>
  <si>
    <t>4420004</t>
  </si>
  <si>
    <t>%,V4420006</t>
  </si>
  <si>
    <t>4420006</t>
  </si>
  <si>
    <t>%,V4420007</t>
  </si>
  <si>
    <t>4420007</t>
  </si>
  <si>
    <t>%,V4420013</t>
  </si>
  <si>
    <t>4420013</t>
  </si>
  <si>
    <t>%,V4420016</t>
  </si>
  <si>
    <t>4420016</t>
  </si>
  <si>
    <t>%,V4440000</t>
  </si>
  <si>
    <t>4440000</t>
  </si>
  <si>
    <t>%,V4440002</t>
  </si>
  <si>
    <t>4440002</t>
  </si>
  <si>
    <t>%,V4470002</t>
  </si>
  <si>
    <t>4470002</t>
  </si>
  <si>
    <t>%,V4470004</t>
  </si>
  <si>
    <t>4470004</t>
  </si>
  <si>
    <t>%,V4470005</t>
  </si>
  <si>
    <t>4470005</t>
  </si>
  <si>
    <t>%,V4470006</t>
  </si>
  <si>
    <t>4470006</t>
  </si>
  <si>
    <t>%,V4470007</t>
  </si>
  <si>
    <t>4470007</t>
  </si>
  <si>
    <t>%,V4470010</t>
  </si>
  <si>
    <t>4470010</t>
  </si>
  <si>
    <t>%,V4470011</t>
  </si>
  <si>
    <t>4470011</t>
  </si>
  <si>
    <t>%,V4470026</t>
  </si>
  <si>
    <t>4470026</t>
  </si>
  <si>
    <t>%,V4470027</t>
  </si>
  <si>
    <t>4470027</t>
  </si>
  <si>
    <t>%,V4470028</t>
  </si>
  <si>
    <t>4470028</t>
  </si>
  <si>
    <t>%,V4470033</t>
  </si>
  <si>
    <t>4470033</t>
  </si>
  <si>
    <t>%,V4470064</t>
  </si>
  <si>
    <t>4470064</t>
  </si>
  <si>
    <t>%,V4470066</t>
  </si>
  <si>
    <t>4470066</t>
  </si>
  <si>
    <t>%,V4470081</t>
  </si>
  <si>
    <t>4470081</t>
  </si>
  <si>
    <t>%,V4470082</t>
  </si>
  <si>
    <t>4470082</t>
  </si>
  <si>
    <t>%,V4470089</t>
  </si>
  <si>
    <t>4470089</t>
  </si>
  <si>
    <t>%,V4470090</t>
  </si>
  <si>
    <t>4470090</t>
  </si>
  <si>
    <t>%,V4470091</t>
  </si>
  <si>
    <t>4470091</t>
  </si>
  <si>
    <t>%,V4470092</t>
  </si>
  <si>
    <t>4470092</t>
  </si>
  <si>
    <t>%,V4470093</t>
  </si>
  <si>
    <t>4470093</t>
  </si>
  <si>
    <t>%,V4470094</t>
  </si>
  <si>
    <t>4470094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</si>
  <si>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</si>
  <si>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</si>
  <si>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</si>
  <si>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</si>
  <si>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</si>
  <si>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</si>
  <si>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</si>
  <si>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</si>
  <si>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</si>
  <si>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</si>
  <si>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</si>
  <si>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</si>
  <si>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</si>
  <si>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</si>
  <si>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%,V4470109</t>
  </si>
  <si>
    <t>4470109</t>
  </si>
  <si>
    <t>%,V4470110</t>
  </si>
  <si>
    <t>4470110</t>
  </si>
  <si>
    <t>%,V4470112</t>
  </si>
  <si>
    <t>4470112</t>
  </si>
  <si>
    <t>%,V4470114</t>
  </si>
  <si>
    <t>4470114</t>
  </si>
  <si>
    <t>%,V4470115</t>
  </si>
  <si>
    <t>4470115</t>
  </si>
  <si>
    <t>%,V4470116</t>
  </si>
  <si>
    <t>4470116</t>
  </si>
  <si>
    <t>%,V4470124</t>
  </si>
  <si>
    <t>4470124</t>
  </si>
  <si>
    <t>%,V4470125</t>
  </si>
  <si>
    <t>4470125</t>
  </si>
  <si>
    <t>%,V4470126</t>
  </si>
  <si>
    <t>4470126</t>
  </si>
  <si>
    <t>%,V4470131</t>
  </si>
  <si>
    <t>4470131</t>
  </si>
  <si>
    <t>%,V4470141</t>
  </si>
  <si>
    <t>4470141</t>
  </si>
  <si>
    <t>%,V4470143</t>
  </si>
  <si>
    <t>4470143</t>
  </si>
  <si>
    <t>%,V4470144</t>
  </si>
  <si>
    <t>4470144</t>
  </si>
  <si>
    <t>%,V4470150</t>
  </si>
  <si>
    <t>4470150</t>
  </si>
  <si>
    <t>%,V4470155</t>
  </si>
  <si>
    <t>4470155</t>
  </si>
  <si>
    <t>%,V4470156</t>
  </si>
  <si>
    <t>4470156</t>
  </si>
  <si>
    <t>%,V4470166</t>
  </si>
  <si>
    <t>4470166</t>
  </si>
  <si>
    <t>%,V4470167</t>
  </si>
  <si>
    <t>4470167</t>
  </si>
  <si>
    <t>%,V4470168</t>
  </si>
  <si>
    <t>4470168</t>
  </si>
  <si>
    <t>%,V4470169</t>
  </si>
  <si>
    <t>4470169</t>
  </si>
  <si>
    <t>%,V4470170</t>
  </si>
  <si>
    <t>4470170</t>
  </si>
  <si>
    <t>%,V4470202</t>
  </si>
  <si>
    <t>4470202</t>
  </si>
  <si>
    <t>%,V4470203</t>
  </si>
  <si>
    <t>4470203</t>
  </si>
  <si>
    <t>%,V4470204</t>
  </si>
  <si>
    <t>4470204</t>
  </si>
  <si>
    <t>%,V4470205</t>
  </si>
  <si>
    <t>4470205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</si>
  <si>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</si>
  <si>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</si>
  <si>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</si>
  <si>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</si>
  <si>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</si>
  <si>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</si>
  <si>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</si>
  <si>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</si>
  <si>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%,V4470210</t>
  </si>
  <si>
    <t>4470210</t>
  </si>
  <si>
    <t>%,V4470211</t>
  </si>
  <si>
    <t>4470211</t>
  </si>
  <si>
    <t>%,V4470212</t>
  </si>
  <si>
    <t>4470212</t>
  </si>
  <si>
    <t>%,V4470214</t>
  </si>
  <si>
    <t>4470214</t>
  </si>
  <si>
    <t>%,V4470215</t>
  </si>
  <si>
    <t>4470215</t>
  </si>
  <si>
    <t>%,V4470216</t>
  </si>
  <si>
    <t>4470216</t>
  </si>
  <si>
    <t>%,V4500000</t>
  </si>
  <si>
    <t>4500000</t>
  </si>
  <si>
    <t>%,V4510001</t>
  </si>
  <si>
    <t>4510001</t>
  </si>
  <si>
    <t>%,V4540002</t>
  </si>
  <si>
    <t>4540002</t>
  </si>
  <si>
    <t>%,V4540004</t>
  </si>
  <si>
    <t>4540004</t>
  </si>
  <si>
    <t>%,V4560007</t>
  </si>
  <si>
    <t>4560007</t>
  </si>
  <si>
    <t>%,V4560012</t>
  </si>
  <si>
    <t>4560012</t>
  </si>
  <si>
    <t>%,V4560013</t>
  </si>
  <si>
    <t>4560013</t>
  </si>
  <si>
    <t>%,V4560015</t>
  </si>
  <si>
    <t>4560015</t>
  </si>
  <si>
    <t>%,V4560016</t>
  </si>
  <si>
    <t>4560016</t>
  </si>
  <si>
    <t>%,V4560041</t>
  </si>
  <si>
    <t>4560041</t>
  </si>
  <si>
    <t>%,V4560049</t>
  </si>
  <si>
    <t>4560049</t>
  </si>
  <si>
    <t>%,V4560050</t>
  </si>
  <si>
    <t>4560050</t>
  </si>
  <si>
    <t>%,V4560058</t>
  </si>
  <si>
    <t>4560058</t>
  </si>
  <si>
    <t>%,V4560060</t>
  </si>
  <si>
    <t>4560060</t>
  </si>
  <si>
    <t>%,V4560062</t>
  </si>
  <si>
    <t>4560062</t>
  </si>
  <si>
    <t>%,V4560068</t>
  </si>
  <si>
    <t>4560068</t>
  </si>
  <si>
    <t>%,V4560085</t>
  </si>
  <si>
    <t>4560085</t>
  </si>
  <si>
    <t>%,V4560095</t>
  </si>
  <si>
    <t>4560095</t>
  </si>
  <si>
    <t>%,V4560109</t>
  </si>
  <si>
    <t>4560109</t>
  </si>
  <si>
    <t>%,V4560111</t>
  </si>
  <si>
    <t>4560111</t>
  </si>
  <si>
    <t>%,V4560112</t>
  </si>
  <si>
    <t>4560112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</si>
  <si>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</si>
  <si>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</si>
  <si>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</si>
  <si>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</si>
  <si>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</si>
  <si>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</si>
  <si>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</si>
  <si>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</si>
  <si>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</si>
  <si>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</si>
  <si>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%,V4561019</t>
  </si>
  <si>
    <t>4561019</t>
  </si>
  <si>
    <t>%,V4470001</t>
  </si>
  <si>
    <t>4470001</t>
  </si>
  <si>
    <t>%,V4470035</t>
  </si>
  <si>
    <t>4470035</t>
  </si>
  <si>
    <t>%,V4470128</t>
  </si>
  <si>
    <t>4470128</t>
  </si>
  <si>
    <t>%,V4540001</t>
  </si>
  <si>
    <t>4540001</t>
  </si>
  <si>
    <t>%,V4491003</t>
  </si>
  <si>
    <t>4491003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</si>
  <si>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</si>
  <si>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</si>
  <si>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</si>
  <si>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</si>
  <si>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</si>
  <si>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</si>
  <si>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</si>
  <si>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</si>
  <si>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</si>
  <si>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</si>
  <si>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</si>
  <si>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</si>
  <si>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</si>
  <si>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</si>
  <si>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</si>
  <si>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</si>
  <si>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</si>
  <si>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</si>
  <si>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</si>
  <si>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</si>
  <si>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</si>
  <si>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</si>
  <si>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</si>
  <si>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</si>
  <si>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</si>
  <si>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</si>
  <si>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</si>
  <si>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</si>
  <si>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</si>
  <si>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</si>
  <si>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</si>
  <si>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</si>
  <si>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</si>
  <si>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</si>
  <si>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</si>
  <si>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</si>
  <si>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</si>
  <si>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</si>
  <si>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</si>
  <si>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</si>
  <si>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</si>
  <si>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</si>
  <si>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</si>
  <si>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</si>
  <si>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</si>
  <si>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</si>
  <si>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</si>
  <si>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</si>
  <si>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</si>
  <si>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</si>
  <si>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</si>
  <si>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</si>
  <si>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</si>
  <si>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</si>
  <si>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</si>
  <si>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</si>
  <si>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</si>
  <si>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</si>
  <si>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</si>
  <si>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</si>
  <si>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</si>
  <si>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</si>
  <si>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</si>
  <si>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</si>
  <si>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</si>
  <si>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</si>
  <si>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</si>
  <si>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</si>
  <si>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</si>
  <si>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</si>
  <si>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</si>
  <si>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</si>
  <si>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</si>
  <si>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</si>
  <si>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</si>
  <si>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</si>
  <si>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</si>
  <si>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</si>
  <si>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</si>
  <si>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</si>
  <si>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</si>
  <si>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</si>
  <si>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</si>
  <si>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</si>
  <si>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</si>
  <si>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</si>
  <si>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</si>
  <si>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</si>
  <si>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</si>
  <si>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</si>
  <si>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</si>
  <si>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</si>
  <si>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</si>
  <si>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</si>
  <si>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</si>
  <si>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</si>
  <si>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</si>
  <si>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</si>
  <si>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</si>
  <si>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</si>
  <si>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</si>
  <si>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</si>
  <si>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</si>
  <si>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</si>
  <si>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</si>
  <si>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</si>
  <si>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</si>
  <si>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</si>
  <si>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</si>
  <si>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</si>
  <si>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</si>
  <si>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</si>
  <si>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</si>
  <si>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</si>
  <si>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%,V5090005</t>
  </si>
  <si>
    <t>5090005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</si>
  <si>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</si>
  <si>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</si>
  <si>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</si>
  <si>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</si>
  <si>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</si>
  <si>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</si>
  <si>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</si>
  <si>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</si>
  <si>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</si>
  <si>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</si>
  <si>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</si>
  <si>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</si>
  <si>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</si>
  <si>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</si>
  <si>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</si>
  <si>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</si>
  <si>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</si>
  <si>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</si>
  <si>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</si>
  <si>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</si>
  <si>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</si>
  <si>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</si>
  <si>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</si>
  <si>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</si>
  <si>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</si>
  <si>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</si>
  <si>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</si>
  <si>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</si>
  <si>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</si>
  <si>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</si>
  <si>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</si>
  <si>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</si>
  <si>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</si>
  <si>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</si>
  <si>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</si>
  <si>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</si>
  <si>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</si>
  <si>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</si>
  <si>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</si>
  <si>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</si>
  <si>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</si>
  <si>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</si>
  <si>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</si>
  <si>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</si>
  <si>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</si>
  <si>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</si>
  <si>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</si>
  <si>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</si>
  <si>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</si>
  <si>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</si>
  <si>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</si>
  <si>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</si>
  <si>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</si>
  <si>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</si>
  <si>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</si>
  <si>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</si>
  <si>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</si>
  <si>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</si>
  <si>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</si>
  <si>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</si>
  <si>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</si>
  <si>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</si>
  <si>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</si>
  <si>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</si>
  <si>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</si>
  <si>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</si>
  <si>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</si>
  <si>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</si>
  <si>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</si>
  <si>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</si>
  <si>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</si>
  <si>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</si>
  <si>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</si>
  <si>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</si>
  <si>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</si>
  <si>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</si>
  <si>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</si>
  <si>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</si>
  <si>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</si>
  <si>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</si>
  <si>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</si>
  <si>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</si>
  <si>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</si>
  <si>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</si>
  <si>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</si>
  <si>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</si>
  <si>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</si>
  <si>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</si>
  <si>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</si>
  <si>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</si>
  <si>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</si>
  <si>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</si>
  <si>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</si>
  <si>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</si>
  <si>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</si>
  <si>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</si>
  <si>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</si>
  <si>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</si>
  <si>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</si>
  <si>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</si>
  <si>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</si>
  <si>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</si>
  <si>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</si>
  <si>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</si>
  <si>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</si>
  <si>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</si>
  <si>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</si>
  <si>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</si>
  <si>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</si>
  <si>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</si>
  <si>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</si>
  <si>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</si>
  <si>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</si>
  <si>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</si>
  <si>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</si>
  <si>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</si>
  <si>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</si>
  <si>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</si>
  <si>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</si>
  <si>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</si>
  <si>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</si>
  <si>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</si>
  <si>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</si>
  <si>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</si>
  <si>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</si>
  <si>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</si>
  <si>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</si>
  <si>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</si>
  <si>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</si>
  <si>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</si>
  <si>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</si>
  <si>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</si>
  <si>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</si>
  <si>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</si>
  <si>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</si>
  <si>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</si>
  <si>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</si>
  <si>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</si>
  <si>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</si>
  <si>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</si>
  <si>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</si>
  <si>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</si>
  <si>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</si>
  <si>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</si>
  <si>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</si>
  <si>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</si>
  <si>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</si>
  <si>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</si>
  <si>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</si>
  <si>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</si>
  <si>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</si>
  <si>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</si>
  <si>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</si>
  <si>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</si>
  <si>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</si>
  <si>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</si>
  <si>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</si>
  <si>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</si>
  <si>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</si>
  <si>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</si>
  <si>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</si>
  <si>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</si>
  <si>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</si>
  <si>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</si>
  <si>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</si>
  <si>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</si>
  <si>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</si>
  <si>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</si>
  <si>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</si>
  <si>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</si>
  <si>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</si>
  <si>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</si>
  <si>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</si>
  <si>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</si>
  <si>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</si>
  <si>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</si>
  <si>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</si>
  <si>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</si>
  <si>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</si>
  <si>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</si>
  <si>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</si>
  <si>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</si>
  <si>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</si>
  <si>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</si>
  <si>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</si>
  <si>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</si>
  <si>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</si>
  <si>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</si>
  <si>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</si>
  <si>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</si>
  <si>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</si>
  <si>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</si>
  <si>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</si>
  <si>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</si>
  <si>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</si>
  <si>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</si>
  <si>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</si>
  <si>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</si>
  <si>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</si>
  <si>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</si>
  <si>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</si>
  <si>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</si>
  <si>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</si>
  <si>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</si>
  <si>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</si>
  <si>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</si>
  <si>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</si>
  <si>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</si>
  <si>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</si>
  <si>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</si>
  <si>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</si>
  <si>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</si>
  <si>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</si>
  <si>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</si>
  <si>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</si>
  <si>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</si>
  <si>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</si>
  <si>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</si>
  <si>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</si>
  <si>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</si>
  <si>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</si>
  <si>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</si>
  <si>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</si>
  <si>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</si>
  <si>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</si>
  <si>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</si>
  <si>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</si>
  <si>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</si>
  <si>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</si>
  <si>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</si>
  <si>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</si>
  <si>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</si>
  <si>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</si>
  <si>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</si>
  <si>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</si>
  <si>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</si>
  <si>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</si>
  <si>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</si>
  <si>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</si>
  <si>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</si>
  <si>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</si>
  <si>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</si>
  <si>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</si>
  <si>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</si>
  <si>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</si>
  <si>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</si>
  <si>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</si>
  <si>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</si>
  <si>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</si>
  <si>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</si>
  <si>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</si>
  <si>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</si>
  <si>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</si>
  <si>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</si>
  <si>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</si>
  <si>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</si>
  <si>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</si>
  <si>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</si>
  <si>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</si>
  <si>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</si>
  <si>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</si>
  <si>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</si>
  <si>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</si>
  <si>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</si>
  <si>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</si>
  <si>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</si>
  <si>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</si>
  <si>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</si>
  <si>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</si>
  <si>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</si>
  <si>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</si>
  <si>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</si>
  <si>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</si>
  <si>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</si>
  <si>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</si>
  <si>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</si>
  <si>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</si>
  <si>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</si>
  <si>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</si>
  <si>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</si>
  <si>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</si>
  <si>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</si>
  <si>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</si>
  <si>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</si>
  <si>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</si>
  <si>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</si>
  <si>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</si>
  <si>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</si>
  <si>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</si>
  <si>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</si>
  <si>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</si>
  <si>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</si>
  <si>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</si>
  <si>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</si>
  <si>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</si>
  <si>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</si>
  <si>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</si>
  <si>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</si>
  <si>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</si>
  <si>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</si>
  <si>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</si>
  <si>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</si>
  <si>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</si>
  <si>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</si>
  <si>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</si>
  <si>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</si>
  <si>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</si>
  <si>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</si>
  <si>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</si>
  <si>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</si>
  <si>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</si>
  <si>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</si>
  <si>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</si>
  <si>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</si>
  <si>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</si>
  <si>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</si>
  <si>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</si>
  <si>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</si>
  <si>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</si>
  <si>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</si>
  <si>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</si>
  <si>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</si>
  <si>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</si>
  <si>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</si>
  <si>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</si>
  <si>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</si>
  <si>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</si>
  <si>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</si>
  <si>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</si>
  <si>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</si>
  <si>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</si>
  <si>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</si>
  <si>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</si>
  <si>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</si>
  <si>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</si>
  <si>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</si>
  <si>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</si>
  <si>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</si>
  <si>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</si>
  <si>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</si>
  <si>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</si>
  <si>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</si>
  <si>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</si>
  <si>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</si>
  <si>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</si>
  <si>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</si>
  <si>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</si>
  <si>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</si>
  <si>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</si>
  <si>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</si>
  <si>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</si>
  <si>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</si>
  <si>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</si>
  <si>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</si>
  <si>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</si>
  <si>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</si>
  <si>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</si>
  <si>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</si>
  <si>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</si>
  <si>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</si>
  <si>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</si>
  <si>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</si>
  <si>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</si>
  <si>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</si>
  <si>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</si>
  <si>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</si>
  <si>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</si>
  <si>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</si>
  <si>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</si>
  <si>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</si>
  <si>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</si>
  <si>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</si>
  <si>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</si>
  <si>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</si>
  <si>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</si>
  <si>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</si>
  <si>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</si>
  <si>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</si>
  <si>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</si>
  <si>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</si>
  <si>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%,V408101409</t>
  </si>
  <si>
    <t>408101409</t>
  </si>
  <si>
    <t>%,V408101707</t>
  </si>
  <si>
    <t>408101707</t>
  </si>
  <si>
    <t>%,V408101708</t>
  </si>
  <si>
    <t>408101708</t>
  </si>
  <si>
    <t>%,V408101709</t>
  </si>
  <si>
    <t>408101709</t>
  </si>
  <si>
    <t>%,V408101807</t>
  </si>
  <si>
    <t>408101807</t>
  </si>
  <si>
    <t>%,V408101808</t>
  </si>
  <si>
    <t>408101808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</si>
  <si>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</si>
  <si>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</si>
  <si>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</si>
  <si>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</si>
  <si>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</si>
  <si>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</si>
  <si>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</si>
  <si>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</si>
  <si>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</si>
  <si>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</si>
  <si>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</si>
  <si>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</si>
  <si>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</si>
  <si>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</si>
  <si>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</si>
  <si>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</si>
  <si>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</si>
  <si>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</si>
  <si>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</si>
  <si>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</si>
  <si>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</si>
  <si>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</si>
  <si>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</si>
  <si>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</si>
  <si>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</si>
  <si>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</si>
  <si>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</si>
  <si>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</si>
  <si>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</si>
  <si>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</si>
  <si>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</si>
  <si>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</si>
  <si>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</si>
  <si>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</si>
  <si>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</si>
  <si>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</si>
  <si>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</si>
  <si>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</si>
  <si>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</si>
  <si>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</si>
  <si>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</si>
  <si>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</si>
  <si>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</si>
  <si>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</si>
  <si>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</si>
  <si>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</si>
  <si>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</si>
  <si>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</si>
  <si>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</si>
  <si>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</si>
  <si>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</si>
  <si>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</si>
  <si>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</si>
  <si>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</si>
  <si>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</si>
  <si>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</si>
  <si>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</si>
  <si>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</si>
  <si>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</si>
  <si>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</si>
  <si>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</si>
  <si>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</si>
  <si>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</si>
  <si>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</si>
  <si>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</si>
  <si>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</si>
  <si>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</si>
  <si>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</si>
  <si>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</si>
  <si>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</si>
  <si>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</si>
  <si>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</si>
  <si>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</si>
  <si>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</si>
  <si>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</si>
  <si>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</si>
  <si>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</si>
  <si>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</si>
  <si>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</si>
  <si>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</si>
  <si>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</si>
  <si>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</si>
  <si>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</si>
  <si>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</si>
  <si>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</si>
  <si>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</si>
  <si>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</si>
  <si>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</si>
  <si>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</si>
  <si>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</si>
  <si>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</si>
  <si>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</si>
  <si>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</si>
  <si>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</si>
  <si>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</si>
  <si>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</si>
  <si>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</si>
  <si>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</si>
  <si>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</si>
  <si>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</si>
  <si>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</si>
  <si>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</si>
  <si>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</si>
  <si>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</si>
  <si>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</si>
  <si>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</si>
  <si>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</si>
  <si>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</si>
  <si>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</si>
  <si>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</si>
  <si>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</si>
  <si>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</si>
  <si>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</si>
  <si>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</si>
  <si>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</si>
  <si>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</si>
  <si>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</si>
  <si>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</si>
  <si>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</si>
  <si>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</si>
  <si>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</si>
  <si>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</si>
  <si>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</si>
  <si>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</si>
  <si>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</si>
  <si>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</si>
  <si>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</si>
  <si>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</si>
  <si>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</si>
  <si>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</si>
  <si>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</si>
  <si>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</si>
  <si>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</si>
  <si>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</si>
  <si>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</si>
  <si>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</si>
  <si>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</si>
  <si>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</si>
  <si>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</si>
  <si>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</si>
  <si>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</si>
  <si>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</si>
  <si>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</si>
  <si>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</si>
  <si>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</si>
  <si>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</si>
  <si>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</si>
  <si>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</si>
  <si>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</si>
  <si>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</si>
  <si>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</si>
  <si>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</si>
  <si>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</si>
  <si>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</si>
  <si>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</si>
  <si>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</si>
  <si>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</si>
  <si>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</si>
  <si>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</si>
  <si>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</si>
  <si>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</si>
  <si>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</si>
  <si>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</si>
  <si>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</si>
  <si>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</si>
  <si>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</si>
  <si>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</si>
  <si>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</si>
  <si>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</si>
  <si>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</si>
  <si>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</si>
  <si>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</si>
  <si>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Gain Disposition of Allowances</t>
  </si>
  <si>
    <t>Comp. Allow. Gains SO2</t>
  </si>
  <si>
    <t>Comp. Allow. Gains-Seas NOx</t>
  </si>
  <si>
    <t>Loss Disposition of Allowances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</si>
  <si>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</si>
  <si>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</si>
  <si>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</si>
  <si>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</si>
  <si>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</si>
  <si>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</si>
  <si>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</si>
  <si>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</si>
  <si>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</si>
  <si>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</si>
  <si>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</si>
  <si>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</si>
  <si>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NonAssoc</t>
  </si>
  <si>
    <t>Sales for Resale-Nonaff-Ancill</t>
  </si>
  <si>
    <t>Sales for Resale-Nonaff-Transm</t>
  </si>
  <si>
    <t>Sales for Resale-Bookout Sales</t>
  </si>
  <si>
    <t>Sales for Resale-Option Sales</t>
  </si>
  <si>
    <t>Sales for Resale-Bookout Purch</t>
  </si>
  <si>
    <t>Sales for Resale-Option Purch</t>
  </si>
  <si>
    <t>Sale for Resl - Real from East</t>
  </si>
  <si>
    <t>Whsal/Muni/Pb Ath Fuel Rev</t>
  </si>
  <si>
    <t>Sale/Resale - NA - Fuel Rev</t>
  </si>
  <si>
    <t>Whsal/Muni/Pub Auth Base Rev</t>
  </si>
  <si>
    <t>Purch Pwr PhysTrad - Non Assoc</t>
  </si>
  <si>
    <t>PWR Trding Trans Exp-NonAssoc</t>
  </si>
  <si>
    <t>Financial Spark Gas - Realized</t>
  </si>
  <si>
    <t>Financial Electric Realized</t>
  </si>
  <si>
    <t>PJM Energy Sales Margin</t>
  </si>
  <si>
    <t>PJM Spot Energy Purchases</t>
  </si>
  <si>
    <t>PJM Explicit Congestion OSS</t>
  </si>
  <si>
    <t>PJM Implicit Congestion-OSS</t>
  </si>
  <si>
    <t>PJM Implicit Congestion-LSE</t>
  </si>
  <si>
    <t>PJM Transm. Loss - OSS</t>
  </si>
  <si>
    <t>PJM Oper.Reserve Rev-OSS</t>
  </si>
  <si>
    <t>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</si>
  <si>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</si>
  <si>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</si>
  <si>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</si>
  <si>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</si>
  <si>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</si>
  <si>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</si>
  <si>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</si>
  <si>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Non-ECR Phys. Sales-OSS</t>
  </si>
  <si>
    <t>PJM Transm. Loss - LSE</t>
  </si>
  <si>
    <t>PJM Meter Corrections-OSS</t>
  </si>
  <si>
    <t>PJM Meter Corrections-LSE</t>
  </si>
  <si>
    <t>PJM Incremental Spot-OSS</t>
  </si>
  <si>
    <t>PJM Incremental Exp Cong-OSS</t>
  </si>
  <si>
    <t>PJM Incremental Imp Cong-OSS</t>
  </si>
  <si>
    <t>Non ECR Purchased Power OSS</t>
  </si>
  <si>
    <t>PJM Contract Net Charge Credit</t>
  </si>
  <si>
    <t>Financial Hedge Realized</t>
  </si>
  <si>
    <t>Realiz.Sharing - 06 SIA</t>
  </si>
  <si>
    <t>Transm. Rev.-Dedic. Whlsl/Muni</t>
  </si>
  <si>
    <t>OSS Physical Margin Reclass</t>
  </si>
  <si>
    <t>OSS Optim. Margin Reclass</t>
  </si>
  <si>
    <t>Marginal Explicit Losses</t>
  </si>
  <si>
    <t>MISO FTR Revenues OSS</t>
  </si>
  <si>
    <t>Interest Rate Swaps-Power</t>
  </si>
  <si>
    <t>Capacity Sales Trading</t>
  </si>
  <si>
    <t>Non-ECR Auction Sales-OSS</t>
  </si>
  <si>
    <t>PJM OpRes-LSE-Credit</t>
  </si>
  <si>
    <t>PJM OpRes-LSE-Charge</t>
  </si>
  <si>
    <t>PJM Spinning-Credit</t>
  </si>
  <si>
    <t>PJM Spinning-Charge</t>
  </si>
  <si>
    <t>PJM Trans loss credits-OSS</t>
  </si>
  <si>
    <t>PJM transm loss charges - LSE</t>
  </si>
  <si>
    <t>PJM Transm loss credits-LSE</t>
  </si>
  <si>
    <t>PJM transm loss charges-OSS</t>
  </si>
  <si>
    <t>PJM ML OSS 3 Pct Rev</t>
  </si>
  <si>
    <t>PJM ML OSS 3 Pct Fuel</t>
  </si>
  <si>
    <t>PJM ML OSS 3 Pct NonFuel</t>
  </si>
  <si>
    <t>PJM 30m Suppl Reserve CR OSS</t>
  </si>
  <si>
    <t>PJM 30m Suppl Reserve CH OSS</t>
  </si>
  <si>
    <t>PJM Explicit Loss not in ECR</t>
  </si>
  <si>
    <t>Forfeited Discounts</t>
  </si>
  <si>
    <t>Misc Service Rev - Nonaffil</t>
  </si>
  <si>
    <t>Rent From Elect Property-NAC</t>
  </si>
  <si>
    <t>Rent From Elect Prop-ABD-Nonaf</t>
  </si>
  <si>
    <t>Oth Elect Rev - DSM Program</t>
  </si>
  <si>
    <t>Oth Elect Rev - Nonaffiliated</t>
  </si>
  <si>
    <t>Oth Elect Rev-Trans-Nonaffil</t>
  </si>
  <si>
    <t>Other Electric Revenues - ABD</t>
  </si>
  <si>
    <t>Financial Trading Rev-Unreal</t>
  </si>
  <si>
    <t>Miscellaneous Revenue-NonAffil</t>
  </si>
  <si>
    <t>Merch Generation Finan -Realzd</t>
  </si>
  <si>
    <t>Oth Elec Rev-Coal Trd Rlzd G-L</t>
  </si>
  <si>
    <t>PJM NITS Revenue-NonAff.</t>
  </si>
  <si>
    <t>PJM Pt2Pt Trans.Rev.-NonAff.</t>
  </si>
  <si>
    <t>PJM TO Admin. Rev..-NonAff.</t>
  </si>
  <si>
    <t>SECA Transmission Revenue</t>
  </si>
  <si>
    <t>PJM Expansion Cost Recov</t>
  </si>
  <si>
    <t>RTO Form. Cost Recovery</t>
  </si>
  <si>
    <t>Interest Rate Swaps-Coal</t>
  </si>
  <si>
    <t>MTM Aff GL Coal Trading</t>
  </si>
  <si>
    <t>Realized GL Coal Trading-Affil</t>
  </si>
  <si>
    <t>RTO Formation Cost Recovery</t>
  </si>
  <si>
    <t>PJM Point to Point Trans Svc</t>
  </si>
  <si>
    <t>PJM Trans Owner Admin Rev</t>
  </si>
  <si>
    <t>PJM Network Integ Trans Svc</t>
  </si>
  <si>
    <t>Oth Elec Rev Trans Non Affil</t>
  </si>
  <si>
    <t>Sales for Resale - Assoc Cos</t>
  </si>
  <si>
    <t>Sls for Rsl - Fuel Rev - Assoc</t>
  </si>
  <si>
    <t>Sales for Res-Aff. Pool Energy</t>
  </si>
  <si>
    <t>Rent From Elect Property - Af</t>
  </si>
  <si>
    <t>SALES TO AFFILIATES</t>
  </si>
  <si>
    <t>GROSS OPERATING REVENUES</t>
  </si>
  <si>
    <t>Prov Rate Refund - Retail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</si>
  <si>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</si>
  <si>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</si>
  <si>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</si>
  <si>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</si>
  <si>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</si>
  <si>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</si>
  <si>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</si>
  <si>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</si>
  <si>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</si>
  <si>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</si>
  <si>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</si>
  <si>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</si>
  <si>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</si>
  <si>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</si>
  <si>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</si>
  <si>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</si>
  <si>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</si>
  <si>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</si>
  <si>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</si>
  <si>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</si>
  <si>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</si>
  <si>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</si>
  <si>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</si>
  <si>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</si>
  <si>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</si>
  <si>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</si>
  <si>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</si>
  <si>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</si>
  <si>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</si>
  <si>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</si>
  <si>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</si>
  <si>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</si>
  <si>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</si>
  <si>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</si>
  <si>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</si>
  <si>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</si>
  <si>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</si>
  <si>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</si>
  <si>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</si>
  <si>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</si>
  <si>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</si>
  <si>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</si>
  <si>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</si>
  <si>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</si>
  <si>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</si>
  <si>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</si>
  <si>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</si>
  <si>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</si>
  <si>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</si>
  <si>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</si>
  <si>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</si>
  <si>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</si>
  <si>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</si>
  <si>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</si>
  <si>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</si>
  <si>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</si>
  <si>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</si>
  <si>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</si>
  <si>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</si>
  <si>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</si>
  <si>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</si>
  <si>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An. NOx Cons. Exp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</si>
  <si>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</si>
  <si>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</si>
  <si>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</si>
  <si>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</si>
  <si>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</si>
  <si>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</si>
  <si>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</si>
  <si>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</si>
  <si>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</si>
  <si>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</si>
  <si>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</si>
  <si>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</si>
  <si>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</si>
  <si>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</si>
  <si>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</si>
  <si>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</si>
  <si>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</si>
  <si>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</si>
  <si>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</si>
  <si>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</si>
  <si>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</si>
  <si>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</si>
  <si>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</si>
  <si>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</si>
  <si>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</si>
  <si>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</si>
  <si>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</si>
  <si>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</si>
  <si>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</si>
  <si>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</si>
  <si>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</si>
  <si>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</si>
  <si>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</si>
  <si>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</si>
  <si>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</si>
  <si>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</si>
  <si>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</si>
  <si>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</si>
  <si>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</si>
  <si>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</si>
  <si>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</si>
  <si>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</si>
  <si>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</si>
  <si>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</si>
  <si>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</si>
  <si>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</si>
  <si>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</si>
  <si>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</si>
  <si>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</si>
  <si>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</si>
  <si>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</si>
  <si>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</si>
  <si>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</si>
  <si>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</si>
  <si>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</si>
  <si>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</si>
  <si>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</si>
  <si>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</si>
  <si>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</si>
  <si>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</si>
  <si>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</si>
  <si>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</si>
  <si>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</si>
  <si>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</si>
  <si>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</si>
  <si>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</si>
  <si>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</si>
  <si>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</si>
  <si>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</si>
  <si>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</si>
  <si>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</si>
  <si>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</si>
  <si>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</si>
  <si>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</si>
  <si>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</si>
  <si>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</si>
  <si>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</si>
  <si>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</si>
  <si>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</si>
  <si>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</si>
  <si>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</si>
  <si>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</si>
  <si>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</si>
  <si>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</si>
  <si>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</si>
  <si>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</si>
  <si>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</si>
  <si>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</si>
  <si>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</si>
  <si>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</si>
  <si>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</si>
  <si>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</si>
  <si>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</si>
  <si>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</si>
  <si>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</si>
  <si>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</si>
  <si>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</si>
  <si>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</si>
  <si>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</si>
  <si>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</si>
  <si>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</si>
  <si>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</si>
  <si>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</si>
  <si>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</si>
  <si>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</si>
  <si>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</si>
  <si>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</si>
  <si>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</si>
  <si>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</si>
  <si>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</si>
  <si>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</si>
  <si>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</si>
  <si>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</si>
  <si>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</si>
  <si>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</si>
  <si>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</si>
  <si>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</si>
  <si>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</si>
  <si>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</si>
  <si>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</si>
  <si>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</si>
  <si>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</si>
  <si>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</si>
  <si>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</si>
  <si>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</si>
  <si>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</si>
  <si>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</si>
  <si>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</si>
  <si>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</si>
  <si>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</si>
  <si>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</si>
  <si>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</si>
  <si>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</si>
  <si>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</si>
  <si>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</si>
  <si>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</si>
  <si>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</si>
  <si>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</si>
  <si>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</si>
  <si>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</si>
  <si>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</si>
  <si>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</si>
  <si>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</si>
  <si>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</si>
  <si>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</si>
  <si>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</si>
  <si>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</si>
  <si>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</si>
  <si>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</si>
  <si>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</si>
  <si>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</si>
  <si>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</si>
  <si>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</si>
  <si>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Radio Equip - Owned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</si>
  <si>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</si>
  <si>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</si>
  <si>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</si>
  <si>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</si>
  <si>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</si>
  <si>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</si>
  <si>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</si>
  <si>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</si>
  <si>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</si>
  <si>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</si>
  <si>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</si>
  <si>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</si>
  <si>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</si>
  <si>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</si>
  <si>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</si>
  <si>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</si>
  <si>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</si>
  <si>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</si>
  <si>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</si>
  <si>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</si>
  <si>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</si>
  <si>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</si>
  <si>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</si>
  <si>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</si>
  <si>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</si>
  <si>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</si>
  <si>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</si>
  <si>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</si>
  <si>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</si>
  <si>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</si>
  <si>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</si>
  <si>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</si>
  <si>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</si>
  <si>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</si>
  <si>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</si>
  <si>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</si>
  <si>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</si>
  <si>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</si>
  <si>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</si>
  <si>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</si>
  <si>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</si>
  <si>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</si>
  <si>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</si>
  <si>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</si>
  <si>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</si>
  <si>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</si>
  <si>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</si>
  <si>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</si>
  <si>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</si>
  <si>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</si>
  <si>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</si>
  <si>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</si>
  <si>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</si>
  <si>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</si>
  <si>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</si>
  <si>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</si>
  <si>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</si>
  <si>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</si>
  <si>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</si>
  <si>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</si>
  <si>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</si>
  <si>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</si>
  <si>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</si>
  <si>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</si>
  <si>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</si>
  <si>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</si>
  <si>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</si>
  <si>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</si>
  <si>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</si>
  <si>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</si>
  <si>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</si>
  <si>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</si>
  <si>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</si>
  <si>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</si>
  <si>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</si>
  <si>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</si>
  <si>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</si>
  <si>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</si>
  <si>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</si>
  <si>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</si>
  <si>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</si>
  <si>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</si>
  <si>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</si>
  <si>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</si>
  <si>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</si>
  <si>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</si>
  <si>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</si>
  <si>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</si>
  <si>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</si>
  <si>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</si>
  <si>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</si>
  <si>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</si>
  <si>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</si>
  <si>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</si>
  <si>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</si>
  <si>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</si>
  <si>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</si>
  <si>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</si>
  <si>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</si>
  <si>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</si>
  <si>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</si>
  <si>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2009-06-30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</si>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</sst>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0"/>
  <sheetViews>
    <sheetView tabSelected="1" zoomScale="68" zoomScaleNormal="68" zoomScalePageLayoutView="0" workbookViewId="0" topLeftCell="A1">
      <pane xSplit="3" ySplit="7" topLeftCell="D473" activePane="bottomRight" state="frozen"/>
      <selection pane="topLeft" activeCell="B2" sqref="B2"/>
      <selection pane="topRight" activeCell="D2" sqref="D2"/>
      <selection pane="bottomLeft" activeCell="B8" sqref="B8"/>
      <selection pane="bottomRight" activeCell="E493" sqref="E49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IF(AN530="error",AN531,AN530)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IF(AN530="error",AN531,AN530)</f>
        <v>KYP CORP CONSOLIDATED</v>
      </c>
      <c r="M2" s="6"/>
      <c r="N2" s="12"/>
      <c r="O2" s="10"/>
      <c r="P2" s="24"/>
      <c r="Q2" s="20"/>
      <c r="R2" s="20"/>
      <c r="S2" s="22"/>
      <c r="T2" s="79" t="str">
        <f>IF(AN530="error",AN531,AN530)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IF(AN530="error",AN531,AN530)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AO514*1</f>
        <v>39994</v>
      </c>
      <c r="C4" s="30"/>
      <c r="D4" s="7"/>
      <c r="E4" s="6"/>
      <c r="F4" s="6"/>
      <c r="G4" s="6"/>
      <c r="H4" s="10"/>
      <c r="I4" s="10"/>
      <c r="J4" s="10"/>
      <c r="K4" s="22"/>
      <c r="L4" s="19">
        <f>AO514*1</f>
        <v>39994</v>
      </c>
      <c r="M4" s="6"/>
      <c r="N4" s="12"/>
      <c r="O4" s="10"/>
      <c r="P4" s="24"/>
      <c r="Q4" s="20"/>
      <c r="R4" s="20"/>
      <c r="S4" s="22"/>
      <c r="T4" s="19">
        <f>AO514*1</f>
        <v>39994</v>
      </c>
      <c r="U4" s="30"/>
      <c r="V4" s="10"/>
      <c r="W4" s="10"/>
      <c r="X4" s="20"/>
      <c r="Y4" s="20"/>
      <c r="Z4" s="20"/>
      <c r="AA4" s="22"/>
      <c r="AB4" s="19">
        <f>AO514*1</f>
        <v>39994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1425</v>
      </c>
      <c r="C5" s="56">
        <f>IF(AO527&gt;0,"REPORT HAS "&amp;AO527&amp;"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07/10/09 15:28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07/10/09 15:28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07/10/09 15:28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07/10/09 15:28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TEXT($AO$514,"YYYY")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TEXT($AO$514,"YYYY")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TEXT($AO$514,"YYYY")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TEXT($AO$514,"YYYY")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0</v>
      </c>
      <c r="O10" s="9">
        <v>-265979.15</v>
      </c>
      <c r="Q10" s="9">
        <f aca="true" t="shared" si="2" ref="Q10:Q41">+M10-O10</f>
        <v>265979.15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0</v>
      </c>
      <c r="AE10" s="9">
        <v>1371957.22</v>
      </c>
      <c r="AG10" s="9">
        <f aca="true" t="shared" si="6" ref="AG10:AG41">+AC10-AE10</f>
        <v>-1371957.22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97</v>
      </c>
      <c r="B11" s="16" t="s">
        <v>98</v>
      </c>
      <c r="C11" s="1" t="s">
        <v>998</v>
      </c>
      <c r="E11" s="5">
        <v>69.57000000000001</v>
      </c>
      <c r="G11" s="5">
        <v>0</v>
      </c>
      <c r="I11" s="9">
        <f t="shared" si="0"/>
        <v>69.57000000000001</v>
      </c>
      <c r="K11" s="21" t="str">
        <f t="shared" si="1"/>
        <v>N.M.</v>
      </c>
      <c r="M11" s="9">
        <v>-17.28</v>
      </c>
      <c r="O11" s="9">
        <v>277912.07</v>
      </c>
      <c r="Q11" s="9">
        <f t="shared" si="2"/>
        <v>-277929.35000000003</v>
      </c>
      <c r="S11" s="21">
        <f t="shared" si="3"/>
        <v>-1.0000621779399508</v>
      </c>
      <c r="U11" s="9">
        <v>38629.72</v>
      </c>
      <c r="W11" s="9">
        <v>277912.07</v>
      </c>
      <c r="Y11" s="9">
        <f t="shared" si="4"/>
        <v>-239282.35</v>
      </c>
      <c r="AA11" s="21">
        <f t="shared" si="5"/>
        <v>-0.8610002077275737</v>
      </c>
      <c r="AC11" s="9">
        <v>322600.81000000006</v>
      </c>
      <c r="AE11" s="9">
        <v>277912.07</v>
      </c>
      <c r="AG11" s="9">
        <f t="shared" si="6"/>
        <v>44688.74000000005</v>
      </c>
      <c r="AI11" s="21">
        <f t="shared" si="7"/>
        <v>0.16080172408488788</v>
      </c>
    </row>
    <row r="12" spans="1:35" ht="12.75" outlineLevel="1">
      <c r="A12" s="1" t="s">
        <v>99</v>
      </c>
      <c r="B12" s="16" t="s">
        <v>100</v>
      </c>
      <c r="C12" s="1" t="s">
        <v>999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101</v>
      </c>
      <c r="B13" s="16" t="s">
        <v>102</v>
      </c>
      <c r="C13" s="1" t="s">
        <v>1000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6.8500000000000005</v>
      </c>
      <c r="Q13" s="9">
        <f t="shared" si="2"/>
        <v>-6.8500000000000005</v>
      </c>
      <c r="S13" s="21" t="str">
        <f t="shared" si="3"/>
        <v>N.M.</v>
      </c>
      <c r="U13" s="9">
        <v>0</v>
      </c>
      <c r="W13" s="9">
        <v>0</v>
      </c>
      <c r="Y13" s="9">
        <f t="shared" si="4"/>
        <v>0</v>
      </c>
      <c r="AA13" s="21">
        <f t="shared" si="5"/>
        <v>0</v>
      </c>
      <c r="AC13" s="9">
        <v>0</v>
      </c>
      <c r="AE13" s="9">
        <v>-63.96</v>
      </c>
      <c r="AG13" s="9">
        <f t="shared" si="6"/>
        <v>63.96</v>
      </c>
      <c r="AI13" s="21" t="str">
        <f t="shared" si="7"/>
        <v>N.M.</v>
      </c>
    </row>
    <row r="14" spans="1:35" ht="12.75" outlineLevel="1">
      <c r="A14" s="1" t="s">
        <v>103</v>
      </c>
      <c r="B14" s="16" t="s">
        <v>104</v>
      </c>
      <c r="C14" s="1" t="s">
        <v>1001</v>
      </c>
      <c r="E14" s="5">
        <v>5646448.09</v>
      </c>
      <c r="G14" s="5">
        <v>5357869.7</v>
      </c>
      <c r="I14" s="9">
        <f t="shared" si="0"/>
        <v>288578.38999999966</v>
      </c>
      <c r="K14" s="21">
        <f t="shared" si="1"/>
        <v>0.053860658462821454</v>
      </c>
      <c r="M14" s="9">
        <v>15755754.88</v>
      </c>
      <c r="O14" s="9">
        <v>14421326.81</v>
      </c>
      <c r="Q14" s="9">
        <f t="shared" si="2"/>
        <v>1334428.0700000003</v>
      </c>
      <c r="S14" s="21">
        <f t="shared" si="3"/>
        <v>0.0925315740764355</v>
      </c>
      <c r="U14" s="9">
        <v>44571895.53</v>
      </c>
      <c r="W14" s="9">
        <v>42482988.87</v>
      </c>
      <c r="Y14" s="9">
        <f t="shared" si="4"/>
        <v>2088906.6600000039</v>
      </c>
      <c r="AA14" s="21">
        <f t="shared" si="5"/>
        <v>0.04917042598843879</v>
      </c>
      <c r="AC14" s="9">
        <v>84698433.93</v>
      </c>
      <c r="AE14" s="9">
        <v>80552884.05</v>
      </c>
      <c r="AG14" s="9">
        <f t="shared" si="6"/>
        <v>4145549.88000001</v>
      </c>
      <c r="AI14" s="21">
        <f t="shared" si="7"/>
        <v>0.05146370522782058</v>
      </c>
    </row>
    <row r="15" spans="1:35" ht="12.75" outlineLevel="1">
      <c r="A15" s="1" t="s">
        <v>105</v>
      </c>
      <c r="B15" s="16" t="s">
        <v>106</v>
      </c>
      <c r="C15" s="1" t="s">
        <v>1002</v>
      </c>
      <c r="E15" s="5">
        <v>3417261.36</v>
      </c>
      <c r="G15" s="5">
        <v>3247235.57</v>
      </c>
      <c r="I15" s="9">
        <f t="shared" si="0"/>
        <v>170025.79000000004</v>
      </c>
      <c r="K15" s="21">
        <f t="shared" si="1"/>
        <v>0.052360164926377684</v>
      </c>
      <c r="M15" s="9">
        <v>8779645.41</v>
      </c>
      <c r="O15" s="9">
        <v>8299364.4</v>
      </c>
      <c r="Q15" s="9">
        <f t="shared" si="2"/>
        <v>480281.0099999998</v>
      </c>
      <c r="S15" s="21">
        <f t="shared" si="3"/>
        <v>0.057869613485100106</v>
      </c>
      <c r="U15" s="9">
        <v>20513669.71</v>
      </c>
      <c r="W15" s="9">
        <v>19906709.19</v>
      </c>
      <c r="Y15" s="9">
        <f t="shared" si="4"/>
        <v>606960.5199999996</v>
      </c>
      <c r="AA15" s="21">
        <f t="shared" si="5"/>
        <v>0.030490249001321724</v>
      </c>
      <c r="AC15" s="9">
        <v>41783049.43</v>
      </c>
      <c r="AE15" s="9">
        <v>41340995.769999996</v>
      </c>
      <c r="AG15" s="9">
        <f t="shared" si="6"/>
        <v>442053.6600000039</v>
      </c>
      <c r="AI15" s="21">
        <f t="shared" si="7"/>
        <v>0.010692864353325273</v>
      </c>
    </row>
    <row r="16" spans="1:35" ht="12.75" outlineLevel="1">
      <c r="A16" s="1" t="s">
        <v>107</v>
      </c>
      <c r="B16" s="16" t="s">
        <v>108</v>
      </c>
      <c r="C16" s="1" t="s">
        <v>1003</v>
      </c>
      <c r="E16" s="5">
        <v>5915385.42</v>
      </c>
      <c r="G16" s="5">
        <v>4913135.1</v>
      </c>
      <c r="I16" s="9">
        <f t="shared" si="0"/>
        <v>1002250.3200000003</v>
      </c>
      <c r="K16" s="21">
        <f t="shared" si="1"/>
        <v>0.20399404852514647</v>
      </c>
      <c r="M16" s="9">
        <v>14856180.89</v>
      </c>
      <c r="O16" s="9">
        <v>10894462.09</v>
      </c>
      <c r="Q16" s="9">
        <f t="shared" si="2"/>
        <v>3961718.8000000007</v>
      </c>
      <c r="S16" s="21">
        <f t="shared" si="3"/>
        <v>0.3636451958134264</v>
      </c>
      <c r="U16" s="9">
        <v>38806326.89</v>
      </c>
      <c r="W16" s="9">
        <v>27722777.95</v>
      </c>
      <c r="Y16" s="9">
        <f t="shared" si="4"/>
        <v>11083548.940000001</v>
      </c>
      <c r="AA16" s="21">
        <f t="shared" si="5"/>
        <v>0.39979936209819844</v>
      </c>
      <c r="AC16" s="9">
        <v>77231557.62</v>
      </c>
      <c r="AE16" s="9">
        <v>47875381.3</v>
      </c>
      <c r="AG16" s="9">
        <f t="shared" si="6"/>
        <v>29356176.320000008</v>
      </c>
      <c r="AI16" s="21">
        <f t="shared" si="7"/>
        <v>0.6131789559240547</v>
      </c>
    </row>
    <row r="17" spans="1:35" ht="12.75" outlineLevel="1">
      <c r="A17" s="1" t="s">
        <v>109</v>
      </c>
      <c r="B17" s="16" t="s">
        <v>110</v>
      </c>
      <c r="C17" s="1" t="s">
        <v>1004</v>
      </c>
      <c r="E17" s="5">
        <v>5103181.88</v>
      </c>
      <c r="G17" s="5">
        <v>4900697.51</v>
      </c>
      <c r="I17" s="9">
        <f t="shared" si="0"/>
        <v>202484.3700000001</v>
      </c>
      <c r="K17" s="21">
        <f t="shared" si="1"/>
        <v>0.04131745931815329</v>
      </c>
      <c r="M17" s="9">
        <v>13504753.3</v>
      </c>
      <c r="O17" s="9">
        <v>13202798.23</v>
      </c>
      <c r="Q17" s="9">
        <f t="shared" si="2"/>
        <v>301955.0700000003</v>
      </c>
      <c r="S17" s="21">
        <f t="shared" si="3"/>
        <v>0.02287053583185754</v>
      </c>
      <c r="U17" s="9">
        <v>27747482.25</v>
      </c>
      <c r="W17" s="9">
        <v>27121022.98</v>
      </c>
      <c r="Y17" s="9">
        <f t="shared" si="4"/>
        <v>626459.2699999996</v>
      </c>
      <c r="AA17" s="21">
        <f t="shared" si="5"/>
        <v>0.023098659311707112</v>
      </c>
      <c r="AC17" s="9">
        <v>55958975.11</v>
      </c>
      <c r="AE17" s="9">
        <v>54955567.83</v>
      </c>
      <c r="AG17" s="9">
        <f t="shared" si="6"/>
        <v>1003407.2800000012</v>
      </c>
      <c r="AI17" s="21">
        <f t="shared" si="7"/>
        <v>0.018258519011284707</v>
      </c>
    </row>
    <row r="18" spans="1:35" ht="12.75" outlineLevel="1">
      <c r="A18" s="1" t="s">
        <v>111</v>
      </c>
      <c r="B18" s="16" t="s">
        <v>112</v>
      </c>
      <c r="C18" s="1" t="s">
        <v>1005</v>
      </c>
      <c r="E18" s="5">
        <v>4485622.49</v>
      </c>
      <c r="G18" s="5">
        <v>4390547.14</v>
      </c>
      <c r="I18" s="9">
        <f t="shared" si="0"/>
        <v>95075.35000000056</v>
      </c>
      <c r="K18" s="21">
        <f t="shared" si="1"/>
        <v>0.021654556247402132</v>
      </c>
      <c r="M18" s="9">
        <v>12630979.42</v>
      </c>
      <c r="O18" s="9">
        <v>12199831.05</v>
      </c>
      <c r="Q18" s="9">
        <f t="shared" si="2"/>
        <v>431148.3699999992</v>
      </c>
      <c r="S18" s="21">
        <f t="shared" si="3"/>
        <v>0.03534051973613185</v>
      </c>
      <c r="U18" s="9">
        <v>24421196.73</v>
      </c>
      <c r="W18" s="9">
        <v>23149399.24</v>
      </c>
      <c r="Y18" s="9">
        <f t="shared" si="4"/>
        <v>1271797.490000002</v>
      </c>
      <c r="AA18" s="21">
        <f t="shared" si="5"/>
        <v>0.054938682287808786</v>
      </c>
      <c r="AC18" s="9">
        <v>50033872.21</v>
      </c>
      <c r="AE18" s="9">
        <v>46875754.61</v>
      </c>
      <c r="AG18" s="9">
        <f t="shared" si="6"/>
        <v>3158117.6000000015</v>
      </c>
      <c r="AI18" s="21">
        <f t="shared" si="7"/>
        <v>0.06737209088739193</v>
      </c>
    </row>
    <row r="19" spans="1:35" ht="12.75" outlineLevel="1">
      <c r="A19" s="1" t="s">
        <v>113</v>
      </c>
      <c r="B19" s="16" t="s">
        <v>114</v>
      </c>
      <c r="C19" s="1" t="s">
        <v>1006</v>
      </c>
      <c r="E19" s="5">
        <v>3266356.62</v>
      </c>
      <c r="G19" s="5">
        <v>3045779.37</v>
      </c>
      <c r="I19" s="9">
        <f t="shared" si="0"/>
        <v>220577.25</v>
      </c>
      <c r="K19" s="21">
        <f t="shared" si="1"/>
        <v>0.07242062644872402</v>
      </c>
      <c r="M19" s="9">
        <v>9345865.27</v>
      </c>
      <c r="O19" s="9">
        <v>8781368.72</v>
      </c>
      <c r="Q19" s="9">
        <f t="shared" si="2"/>
        <v>564496.5499999989</v>
      </c>
      <c r="S19" s="21">
        <f t="shared" si="3"/>
        <v>0.06428343553258732</v>
      </c>
      <c r="U19" s="9">
        <v>19013089.26</v>
      </c>
      <c r="W19" s="9">
        <v>17544447.64</v>
      </c>
      <c r="Y19" s="9">
        <f t="shared" si="4"/>
        <v>1468641.620000001</v>
      </c>
      <c r="AA19" s="21">
        <f t="shared" si="5"/>
        <v>0.08370976676698617</v>
      </c>
      <c r="AC19" s="9">
        <v>37324009.68000001</v>
      </c>
      <c r="AE19" s="9">
        <v>34643265.17</v>
      </c>
      <c r="AG19" s="9">
        <f t="shared" si="6"/>
        <v>2680744.5100000054</v>
      </c>
      <c r="AI19" s="21">
        <f t="shared" si="7"/>
        <v>0.07738140434641962</v>
      </c>
    </row>
    <row r="20" spans="1:35" ht="12.75" outlineLevel="1">
      <c r="A20" s="1" t="s">
        <v>115</v>
      </c>
      <c r="B20" s="16" t="s">
        <v>116</v>
      </c>
      <c r="C20" s="1" t="s">
        <v>1007</v>
      </c>
      <c r="E20" s="5">
        <v>897061.17</v>
      </c>
      <c r="G20" s="5">
        <v>763506.4500000001</v>
      </c>
      <c r="I20" s="9">
        <f t="shared" si="0"/>
        <v>133554.71999999997</v>
      </c>
      <c r="K20" s="21">
        <f t="shared" si="1"/>
        <v>0.17492284446319997</v>
      </c>
      <c r="M20" s="9">
        <v>2419351.4</v>
      </c>
      <c r="O20" s="9">
        <v>2228202.25</v>
      </c>
      <c r="Q20" s="9">
        <f t="shared" si="2"/>
        <v>191149.1499999999</v>
      </c>
      <c r="S20" s="21">
        <f t="shared" si="3"/>
        <v>0.08578626558697708</v>
      </c>
      <c r="U20" s="9">
        <v>5036311.13</v>
      </c>
      <c r="W20" s="9">
        <v>4804025.1</v>
      </c>
      <c r="Y20" s="9">
        <f t="shared" si="4"/>
        <v>232286.03000000026</v>
      </c>
      <c r="AA20" s="21">
        <f t="shared" si="5"/>
        <v>0.04835237642700915</v>
      </c>
      <c r="AC20" s="9">
        <v>9879211.68</v>
      </c>
      <c r="AE20" s="9">
        <v>9683629.42</v>
      </c>
      <c r="AG20" s="9">
        <f t="shared" si="6"/>
        <v>195582.25999999978</v>
      </c>
      <c r="AI20" s="21">
        <f t="shared" si="7"/>
        <v>0.020197206183464194</v>
      </c>
    </row>
    <row r="21" spans="1:35" ht="12.75" outlineLevel="1">
      <c r="A21" s="1" t="s">
        <v>117</v>
      </c>
      <c r="B21" s="16" t="s">
        <v>118</v>
      </c>
      <c r="C21" s="1" t="s">
        <v>1008</v>
      </c>
      <c r="E21" s="5">
        <v>953907.92</v>
      </c>
      <c r="G21" s="5">
        <v>836908.97</v>
      </c>
      <c r="I21" s="9">
        <f t="shared" si="0"/>
        <v>116998.95000000007</v>
      </c>
      <c r="K21" s="21">
        <f t="shared" si="1"/>
        <v>0.13979889593010345</v>
      </c>
      <c r="M21" s="9">
        <v>2454779.44</v>
      </c>
      <c r="O21" s="9">
        <v>2229793</v>
      </c>
      <c r="Q21" s="9">
        <f t="shared" si="2"/>
        <v>224986.43999999994</v>
      </c>
      <c r="S21" s="21">
        <f t="shared" si="3"/>
        <v>0.10090014633645362</v>
      </c>
      <c r="U21" s="9">
        <v>4781405.17</v>
      </c>
      <c r="W21" s="9">
        <v>4453533.87</v>
      </c>
      <c r="Y21" s="9">
        <f t="shared" si="4"/>
        <v>327871.2999999998</v>
      </c>
      <c r="AA21" s="21">
        <f t="shared" si="5"/>
        <v>0.07362047972928065</v>
      </c>
      <c r="AC21" s="9">
        <v>9404030.1</v>
      </c>
      <c r="AE21" s="9">
        <v>8965616.36</v>
      </c>
      <c r="AG21" s="9">
        <f t="shared" si="6"/>
        <v>438413.7400000002</v>
      </c>
      <c r="AI21" s="21">
        <f t="shared" si="7"/>
        <v>0.04889945346713455</v>
      </c>
    </row>
    <row r="22" spans="1:35" ht="12.75" outlineLevel="1">
      <c r="A22" s="1" t="s">
        <v>119</v>
      </c>
      <c r="B22" s="16" t="s">
        <v>120</v>
      </c>
      <c r="C22" s="1" t="s">
        <v>1009</v>
      </c>
      <c r="E22" s="5">
        <v>4623471.28</v>
      </c>
      <c r="G22" s="5">
        <v>3717951.61</v>
      </c>
      <c r="I22" s="9">
        <f t="shared" si="0"/>
        <v>905519.6700000004</v>
      </c>
      <c r="K22" s="21">
        <f t="shared" si="1"/>
        <v>0.2435533769628595</v>
      </c>
      <c r="M22" s="9">
        <v>11125923.96</v>
      </c>
      <c r="O22" s="9">
        <v>8374280.49</v>
      </c>
      <c r="Q22" s="9">
        <f t="shared" si="2"/>
        <v>2751643.4700000007</v>
      </c>
      <c r="S22" s="21">
        <f t="shared" si="3"/>
        <v>0.3285826732560281</v>
      </c>
      <c r="U22" s="9">
        <v>21699218.56</v>
      </c>
      <c r="W22" s="9">
        <v>15838625.65</v>
      </c>
      <c r="Y22" s="9">
        <f t="shared" si="4"/>
        <v>5860592.909999998</v>
      </c>
      <c r="AA22" s="21">
        <f t="shared" si="5"/>
        <v>0.37001903066002434</v>
      </c>
      <c r="AC22" s="9">
        <v>44144786.47</v>
      </c>
      <c r="AE22" s="9">
        <v>28028839.630000003</v>
      </c>
      <c r="AG22" s="9">
        <f t="shared" si="6"/>
        <v>16115946.839999996</v>
      </c>
      <c r="AI22" s="21">
        <f t="shared" si="7"/>
        <v>0.5749773109676176</v>
      </c>
    </row>
    <row r="23" spans="1:35" ht="12.75" outlineLevel="1">
      <c r="A23" s="1" t="s">
        <v>121</v>
      </c>
      <c r="B23" s="16" t="s">
        <v>122</v>
      </c>
      <c r="C23" s="1" t="s">
        <v>1010</v>
      </c>
      <c r="E23" s="5">
        <v>8963730.2</v>
      </c>
      <c r="G23" s="5">
        <v>7994750.3</v>
      </c>
      <c r="I23" s="9">
        <f t="shared" si="0"/>
        <v>968979.8999999994</v>
      </c>
      <c r="K23" s="21">
        <f t="shared" si="1"/>
        <v>0.12120202178171836</v>
      </c>
      <c r="M23" s="9">
        <v>25198126.62</v>
      </c>
      <c r="O23" s="9">
        <v>19369192.89</v>
      </c>
      <c r="Q23" s="9">
        <f t="shared" si="2"/>
        <v>5828933.73</v>
      </c>
      <c r="S23" s="21">
        <f t="shared" si="3"/>
        <v>0.30093839031410463</v>
      </c>
      <c r="U23" s="9">
        <v>48633295.97</v>
      </c>
      <c r="W23" s="9">
        <v>36341377.29</v>
      </c>
      <c r="Y23" s="9">
        <f t="shared" si="4"/>
        <v>12291918.68</v>
      </c>
      <c r="AA23" s="21">
        <f t="shared" si="5"/>
        <v>0.33823480551966717</v>
      </c>
      <c r="AC23" s="9">
        <v>100355263.55</v>
      </c>
      <c r="AE23" s="9">
        <v>62616262.25</v>
      </c>
      <c r="AG23" s="9">
        <f t="shared" si="6"/>
        <v>37739001.3</v>
      </c>
      <c r="AI23" s="21">
        <f t="shared" si="7"/>
        <v>0.6027028753221372</v>
      </c>
    </row>
    <row r="24" spans="1:35" ht="12.75" outlineLevel="1">
      <c r="A24" s="1" t="s">
        <v>123</v>
      </c>
      <c r="B24" s="16" t="s">
        <v>124</v>
      </c>
      <c r="C24" s="1" t="s">
        <v>1011</v>
      </c>
      <c r="E24" s="5">
        <v>97270.56</v>
      </c>
      <c r="G24" s="5">
        <v>81392.54000000001</v>
      </c>
      <c r="I24" s="9">
        <f t="shared" si="0"/>
        <v>15878.01999999999</v>
      </c>
      <c r="K24" s="21">
        <f t="shared" si="1"/>
        <v>0.19507954905940997</v>
      </c>
      <c r="M24" s="9">
        <v>261878.74000000002</v>
      </c>
      <c r="O24" s="9">
        <v>248756.11000000002</v>
      </c>
      <c r="Q24" s="9">
        <f t="shared" si="2"/>
        <v>13122.630000000005</v>
      </c>
      <c r="S24" s="21">
        <f t="shared" si="3"/>
        <v>0.05275299569526153</v>
      </c>
      <c r="U24" s="9">
        <v>509829.9</v>
      </c>
      <c r="W24" s="9">
        <v>490230.23</v>
      </c>
      <c r="Y24" s="9">
        <f t="shared" si="4"/>
        <v>19599.670000000042</v>
      </c>
      <c r="AA24" s="21">
        <f t="shared" si="5"/>
        <v>0.03998054138766604</v>
      </c>
      <c r="AC24" s="9">
        <v>1029960.3200000001</v>
      </c>
      <c r="AE24" s="9">
        <v>988753.34</v>
      </c>
      <c r="AG24" s="9">
        <f t="shared" si="6"/>
        <v>41206.9800000001</v>
      </c>
      <c r="AI24" s="21">
        <f t="shared" si="7"/>
        <v>0.041675692342035574</v>
      </c>
    </row>
    <row r="25" spans="1:35" ht="12.75" outlineLevel="1">
      <c r="A25" s="1" t="s">
        <v>125</v>
      </c>
      <c r="B25" s="16" t="s">
        <v>126</v>
      </c>
      <c r="C25" s="1" t="s">
        <v>1012</v>
      </c>
      <c r="E25" s="5">
        <v>23237.52</v>
      </c>
      <c r="G25" s="5">
        <v>16727.5</v>
      </c>
      <c r="I25" s="9">
        <f t="shared" si="0"/>
        <v>6510.02</v>
      </c>
      <c r="K25" s="21">
        <f t="shared" si="1"/>
        <v>0.38918069047974896</v>
      </c>
      <c r="M25" s="9">
        <v>65450.64</v>
      </c>
      <c r="O25" s="9">
        <v>46170.770000000004</v>
      </c>
      <c r="Q25" s="9">
        <f t="shared" si="2"/>
        <v>19279.869999999995</v>
      </c>
      <c r="S25" s="21">
        <f t="shared" si="3"/>
        <v>0.41757739799444527</v>
      </c>
      <c r="U25" s="9">
        <v>148043.17</v>
      </c>
      <c r="W25" s="9">
        <v>102934.89</v>
      </c>
      <c r="Y25" s="9">
        <f t="shared" si="4"/>
        <v>45108.28000000001</v>
      </c>
      <c r="AA25" s="21">
        <f t="shared" si="5"/>
        <v>0.4382214815598483</v>
      </c>
      <c r="AC25" s="9">
        <v>316167.91000000003</v>
      </c>
      <c r="AE25" s="9">
        <v>192435.72</v>
      </c>
      <c r="AG25" s="9">
        <f t="shared" si="6"/>
        <v>123732.19000000003</v>
      </c>
      <c r="AI25" s="21">
        <f t="shared" si="7"/>
        <v>0.6429793283700138</v>
      </c>
    </row>
    <row r="26" spans="1:35" ht="12.75" outlineLevel="1">
      <c r="A26" s="1" t="s">
        <v>127</v>
      </c>
      <c r="B26" s="16" t="s">
        <v>128</v>
      </c>
      <c r="C26" s="1" t="s">
        <v>1013</v>
      </c>
      <c r="E26" s="5">
        <v>1603103.37</v>
      </c>
      <c r="G26" s="5">
        <v>2558938.62</v>
      </c>
      <c r="I26" s="9">
        <f t="shared" si="0"/>
        <v>-955835.25</v>
      </c>
      <c r="K26" s="21">
        <f t="shared" si="1"/>
        <v>-0.3735280098277621</v>
      </c>
      <c r="M26" s="9">
        <v>3426005.74</v>
      </c>
      <c r="O26" s="9">
        <v>5490066.75</v>
      </c>
      <c r="Q26" s="9">
        <f t="shared" si="2"/>
        <v>-2064061.0099999998</v>
      </c>
      <c r="S26" s="21">
        <f t="shared" si="3"/>
        <v>-0.37596282595289027</v>
      </c>
      <c r="U26" s="9">
        <v>5157263.47</v>
      </c>
      <c r="W26" s="9">
        <v>11352653.53</v>
      </c>
      <c r="Y26" s="9">
        <f t="shared" si="4"/>
        <v>-6195390.06</v>
      </c>
      <c r="AA26" s="21">
        <f t="shared" si="5"/>
        <v>-0.5457217595541295</v>
      </c>
      <c r="AC26" s="9">
        <v>19670171.73</v>
      </c>
      <c r="AE26" s="9">
        <v>25338649.023000002</v>
      </c>
      <c r="AG26" s="9">
        <f t="shared" si="6"/>
        <v>-5668477.293000001</v>
      </c>
      <c r="AI26" s="21">
        <f t="shared" si="7"/>
        <v>-0.22370874184549855</v>
      </c>
    </row>
    <row r="27" spans="1:35" ht="12.75" outlineLevel="1">
      <c r="A27" s="1" t="s">
        <v>129</v>
      </c>
      <c r="B27" s="16" t="s">
        <v>130</v>
      </c>
      <c r="C27" s="1" t="s">
        <v>1014</v>
      </c>
      <c r="E27" s="5">
        <v>6292.3</v>
      </c>
      <c r="G27" s="5">
        <v>2034.07</v>
      </c>
      <c r="I27" s="9">
        <f t="shared" si="0"/>
        <v>4258.2300000000005</v>
      </c>
      <c r="K27" s="21">
        <f t="shared" si="1"/>
        <v>2.093453027673581</v>
      </c>
      <c r="M27" s="9">
        <v>23929.75</v>
      </c>
      <c r="O27" s="9">
        <v>6356.860000000001</v>
      </c>
      <c r="Q27" s="9">
        <f t="shared" si="2"/>
        <v>17572.89</v>
      </c>
      <c r="S27" s="21">
        <f t="shared" si="3"/>
        <v>2.7643978316338567</v>
      </c>
      <c r="U27" s="9">
        <v>47400.19</v>
      </c>
      <c r="W27" s="9">
        <v>12536.970000000001</v>
      </c>
      <c r="Y27" s="9">
        <f t="shared" si="4"/>
        <v>34863.22</v>
      </c>
      <c r="AA27" s="21">
        <f t="shared" si="5"/>
        <v>2.7808330082946675</v>
      </c>
      <c r="AC27" s="9">
        <v>61639.42</v>
      </c>
      <c r="AE27" s="9">
        <v>25738.440000000002</v>
      </c>
      <c r="AG27" s="9">
        <f t="shared" si="6"/>
        <v>35900.979999999996</v>
      </c>
      <c r="AI27" s="21">
        <f t="shared" si="7"/>
        <v>1.3948390034516465</v>
      </c>
    </row>
    <row r="28" spans="1:35" ht="12.75" outlineLevel="1">
      <c r="A28" s="1" t="s">
        <v>131</v>
      </c>
      <c r="B28" s="16" t="s">
        <v>132</v>
      </c>
      <c r="C28" s="1" t="s">
        <v>1015</v>
      </c>
      <c r="E28" s="5">
        <v>63811.85</v>
      </c>
      <c r="G28" s="5">
        <v>61962.74</v>
      </c>
      <c r="I28" s="9">
        <f t="shared" si="0"/>
        <v>1849.1100000000006</v>
      </c>
      <c r="K28" s="21">
        <f t="shared" si="1"/>
        <v>0.02984228909179937</v>
      </c>
      <c r="M28" s="9">
        <v>191435.55000000002</v>
      </c>
      <c r="O28" s="9">
        <v>185668.21</v>
      </c>
      <c r="Q28" s="9">
        <f t="shared" si="2"/>
        <v>5767.340000000026</v>
      </c>
      <c r="S28" s="21">
        <f t="shared" si="3"/>
        <v>0.031062614326922342</v>
      </c>
      <c r="U28" s="9">
        <v>367489.64</v>
      </c>
      <c r="W28" s="9">
        <v>369577.82</v>
      </c>
      <c r="Y28" s="9">
        <f t="shared" si="4"/>
        <v>-2088.179999999993</v>
      </c>
      <c r="AA28" s="21">
        <f t="shared" si="5"/>
        <v>-0.005650176734090788</v>
      </c>
      <c r="AC28" s="9">
        <v>743857.24</v>
      </c>
      <c r="AE28" s="9">
        <v>757732.6000000001</v>
      </c>
      <c r="AG28" s="9">
        <f t="shared" si="6"/>
        <v>-13875.360000000102</v>
      </c>
      <c r="AI28" s="21">
        <f t="shared" si="7"/>
        <v>-0.01831168409541849</v>
      </c>
    </row>
    <row r="29" spans="1:35" ht="12.75" outlineLevel="1">
      <c r="A29" s="1" t="s">
        <v>133</v>
      </c>
      <c r="B29" s="16" t="s">
        <v>134</v>
      </c>
      <c r="C29" s="1" t="s">
        <v>1016</v>
      </c>
      <c r="E29" s="5">
        <v>5443767.49</v>
      </c>
      <c r="G29" s="5">
        <v>9116480.47</v>
      </c>
      <c r="I29" s="9">
        <f t="shared" si="0"/>
        <v>-3672712.9800000004</v>
      </c>
      <c r="K29" s="21">
        <f t="shared" si="1"/>
        <v>-0.4028652276595071</v>
      </c>
      <c r="M29" s="9">
        <v>13553813.52</v>
      </c>
      <c r="O29" s="9">
        <v>31439189.3</v>
      </c>
      <c r="Q29" s="9">
        <f t="shared" si="2"/>
        <v>-17885375.78</v>
      </c>
      <c r="S29" s="21">
        <f t="shared" si="3"/>
        <v>-0.5688879445755938</v>
      </c>
      <c r="U29" s="9">
        <v>27322694.17</v>
      </c>
      <c r="W29" s="9">
        <v>65292959.04</v>
      </c>
      <c r="Y29" s="9">
        <f t="shared" si="4"/>
        <v>-37970264.87</v>
      </c>
      <c r="AA29" s="21">
        <f t="shared" si="5"/>
        <v>-0.5815368981322859</v>
      </c>
      <c r="AC29" s="9">
        <v>96359653.21000001</v>
      </c>
      <c r="AE29" s="9">
        <v>144175670</v>
      </c>
      <c r="AG29" s="9">
        <f t="shared" si="6"/>
        <v>-47816016.78999999</v>
      </c>
      <c r="AI29" s="21">
        <f t="shared" si="7"/>
        <v>-0.3316510808654469</v>
      </c>
    </row>
    <row r="30" spans="1:35" ht="12.75" outlineLevel="1">
      <c r="A30" s="1" t="s">
        <v>135</v>
      </c>
      <c r="B30" s="16" t="s">
        <v>136</v>
      </c>
      <c r="C30" s="1" t="s">
        <v>1017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0</v>
      </c>
      <c r="Y30" s="9">
        <f t="shared" si="4"/>
        <v>0</v>
      </c>
      <c r="AA30" s="21">
        <f t="shared" si="5"/>
        <v>0</v>
      </c>
      <c r="AC30" s="9">
        <v>0</v>
      </c>
      <c r="AE30" s="9">
        <v>91691.36</v>
      </c>
      <c r="AG30" s="9">
        <f t="shared" si="6"/>
        <v>-91691.36</v>
      </c>
      <c r="AI30" s="21" t="str">
        <f t="shared" si="7"/>
        <v>N.M.</v>
      </c>
    </row>
    <row r="31" spans="1:35" ht="12.75" outlineLevel="1">
      <c r="A31" s="1" t="s">
        <v>137</v>
      </c>
      <c r="B31" s="16" t="s">
        <v>138</v>
      </c>
      <c r="C31" s="1" t="s">
        <v>1018</v>
      </c>
      <c r="E31" s="5">
        <v>-4550526.38</v>
      </c>
      <c r="G31" s="5">
        <v>-8752929.67</v>
      </c>
      <c r="I31" s="9">
        <f t="shared" si="0"/>
        <v>4202403.29</v>
      </c>
      <c r="K31" s="21">
        <f t="shared" si="1"/>
        <v>0.4801139102492069</v>
      </c>
      <c r="M31" s="9">
        <v>-11914984.05</v>
      </c>
      <c r="O31" s="9">
        <v>-30150192.08</v>
      </c>
      <c r="Q31" s="9">
        <f t="shared" si="2"/>
        <v>18235208.029999997</v>
      </c>
      <c r="S31" s="21">
        <f t="shared" si="3"/>
        <v>0.604812333586964</v>
      </c>
      <c r="U31" s="9">
        <v>-24608455.65</v>
      </c>
      <c r="W31" s="9">
        <v>-62627525.36</v>
      </c>
      <c r="Y31" s="9">
        <f t="shared" si="4"/>
        <v>38019069.71</v>
      </c>
      <c r="AA31" s="21">
        <f t="shared" si="5"/>
        <v>0.6070664534716337</v>
      </c>
      <c r="AC31" s="9">
        <v>-88824035.21000001</v>
      </c>
      <c r="AE31" s="9">
        <v>-140390528.44</v>
      </c>
      <c r="AG31" s="9">
        <f t="shared" si="6"/>
        <v>51566493.22999999</v>
      </c>
      <c r="AI31" s="21">
        <f t="shared" si="7"/>
        <v>0.3673074943374007</v>
      </c>
    </row>
    <row r="32" spans="1:35" ht="12.75" outlineLevel="1">
      <c r="A32" s="1" t="s">
        <v>139</v>
      </c>
      <c r="B32" s="16" t="s">
        <v>140</v>
      </c>
      <c r="C32" s="1" t="s">
        <v>1019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-46396.81</v>
      </c>
      <c r="AG32" s="9">
        <f t="shared" si="6"/>
        <v>46396.81</v>
      </c>
      <c r="AI32" s="21" t="str">
        <f t="shared" si="7"/>
        <v>N.M.</v>
      </c>
    </row>
    <row r="33" spans="1:35" ht="12.75" outlineLevel="1">
      <c r="A33" s="1" t="s">
        <v>141</v>
      </c>
      <c r="B33" s="16" t="s">
        <v>142</v>
      </c>
      <c r="C33" s="1" t="s">
        <v>1020</v>
      </c>
      <c r="E33" s="5">
        <v>0</v>
      </c>
      <c r="G33" s="5">
        <v>0</v>
      </c>
      <c r="I33" s="9">
        <f t="shared" si="0"/>
        <v>0</v>
      </c>
      <c r="K33" s="21">
        <f t="shared" si="1"/>
        <v>0</v>
      </c>
      <c r="M33" s="9">
        <v>0</v>
      </c>
      <c r="O33" s="9">
        <v>0</v>
      </c>
      <c r="Q33" s="9">
        <f t="shared" si="2"/>
        <v>0</v>
      </c>
      <c r="S33" s="21">
        <f t="shared" si="3"/>
        <v>0</v>
      </c>
      <c r="U33" s="9">
        <v>0</v>
      </c>
      <c r="W33" s="9">
        <v>0</v>
      </c>
      <c r="Y33" s="9">
        <f t="shared" si="4"/>
        <v>0</v>
      </c>
      <c r="AA33" s="21">
        <f t="shared" si="5"/>
        <v>0</v>
      </c>
      <c r="AC33" s="9">
        <v>0</v>
      </c>
      <c r="AE33" s="9">
        <v>-17972.22</v>
      </c>
      <c r="AG33" s="9">
        <f t="shared" si="6"/>
        <v>17972.22</v>
      </c>
      <c r="AI33" s="21" t="str">
        <f t="shared" si="7"/>
        <v>N.M.</v>
      </c>
    </row>
    <row r="34" spans="1:35" ht="12.75" outlineLevel="1">
      <c r="A34" s="1" t="s">
        <v>143</v>
      </c>
      <c r="B34" s="16" t="s">
        <v>144</v>
      </c>
      <c r="C34" s="1" t="s">
        <v>1021</v>
      </c>
      <c r="E34" s="5">
        <v>200962.63</v>
      </c>
      <c r="G34" s="5">
        <v>45657.840000000004</v>
      </c>
      <c r="I34" s="9">
        <f t="shared" si="0"/>
        <v>155304.79</v>
      </c>
      <c r="K34" s="21">
        <f t="shared" si="1"/>
        <v>3.401492273835118</v>
      </c>
      <c r="M34" s="9">
        <v>553283.5</v>
      </c>
      <c r="O34" s="9">
        <v>465001.96</v>
      </c>
      <c r="Q34" s="9">
        <f t="shared" si="2"/>
        <v>88281.53999999998</v>
      </c>
      <c r="S34" s="21">
        <f t="shared" si="3"/>
        <v>0.18985197395727102</v>
      </c>
      <c r="U34" s="9">
        <v>1485710.12</v>
      </c>
      <c r="W34" s="9">
        <v>1141800.1</v>
      </c>
      <c r="Y34" s="9">
        <f t="shared" si="4"/>
        <v>343910.02</v>
      </c>
      <c r="AA34" s="21">
        <f t="shared" si="5"/>
        <v>0.3011998510071947</v>
      </c>
      <c r="AC34" s="9">
        <v>2704497.0930000003</v>
      </c>
      <c r="AE34" s="9">
        <v>2144306.66</v>
      </c>
      <c r="AG34" s="9">
        <f t="shared" si="6"/>
        <v>560190.4330000002</v>
      </c>
      <c r="AI34" s="21">
        <f t="shared" si="7"/>
        <v>0.261245484822586</v>
      </c>
    </row>
    <row r="35" spans="1:35" ht="12.75" outlineLevel="1">
      <c r="A35" s="1" t="s">
        <v>145</v>
      </c>
      <c r="B35" s="16" t="s">
        <v>146</v>
      </c>
      <c r="C35" s="1" t="s">
        <v>1022</v>
      </c>
      <c r="E35" s="5">
        <v>2170307.21</v>
      </c>
      <c r="G35" s="5">
        <v>2894462.41</v>
      </c>
      <c r="I35" s="9">
        <f t="shared" si="0"/>
        <v>-724155.2000000002</v>
      </c>
      <c r="K35" s="21">
        <f t="shared" si="1"/>
        <v>-0.25018642408280584</v>
      </c>
      <c r="M35" s="9">
        <v>6889754.15</v>
      </c>
      <c r="O35" s="9">
        <v>6131370.03</v>
      </c>
      <c r="Q35" s="9">
        <f t="shared" si="2"/>
        <v>758384.1200000001</v>
      </c>
      <c r="S35" s="21">
        <f t="shared" si="3"/>
        <v>0.1236891781590941</v>
      </c>
      <c r="U35" s="9">
        <v>15488719.14</v>
      </c>
      <c r="W35" s="9">
        <v>13078490.6</v>
      </c>
      <c r="Y35" s="9">
        <f t="shared" si="4"/>
        <v>2410228.540000001</v>
      </c>
      <c r="AA35" s="21">
        <f t="shared" si="5"/>
        <v>0.18428950356090795</v>
      </c>
      <c r="AC35" s="9">
        <v>34244545.39</v>
      </c>
      <c r="AE35" s="9">
        <v>26569268.41</v>
      </c>
      <c r="AG35" s="9">
        <f t="shared" si="6"/>
        <v>7675276.98</v>
      </c>
      <c r="AI35" s="21">
        <f t="shared" si="7"/>
        <v>0.2888779947403904</v>
      </c>
    </row>
    <row r="36" spans="1:35" ht="12.75" outlineLevel="1">
      <c r="A36" s="1" t="s">
        <v>147</v>
      </c>
      <c r="B36" s="16" t="s">
        <v>148</v>
      </c>
      <c r="C36" s="1" t="s">
        <v>1023</v>
      </c>
      <c r="E36" s="5">
        <v>221706.49</v>
      </c>
      <c r="G36" s="5">
        <v>258514.41</v>
      </c>
      <c r="I36" s="9">
        <f t="shared" si="0"/>
        <v>-36807.92000000001</v>
      </c>
      <c r="K36" s="21">
        <f t="shared" si="1"/>
        <v>-0.14238246912425506</v>
      </c>
      <c r="M36" s="9">
        <v>1374183.93</v>
      </c>
      <c r="O36" s="9">
        <v>554037.36</v>
      </c>
      <c r="Q36" s="9">
        <f t="shared" si="2"/>
        <v>820146.57</v>
      </c>
      <c r="S36" s="21">
        <f t="shared" si="3"/>
        <v>1.4803091437732647</v>
      </c>
      <c r="U36" s="9">
        <v>2073551.85</v>
      </c>
      <c r="W36" s="9">
        <v>1216225.15</v>
      </c>
      <c r="Y36" s="9">
        <f t="shared" si="4"/>
        <v>857326.7000000002</v>
      </c>
      <c r="AA36" s="21">
        <f t="shared" si="5"/>
        <v>0.7049078865044028</v>
      </c>
      <c r="AC36" s="9">
        <v>3258998.73</v>
      </c>
      <c r="AE36" s="9">
        <v>2336919.0599999996</v>
      </c>
      <c r="AG36" s="9">
        <f t="shared" si="6"/>
        <v>922079.6700000004</v>
      </c>
      <c r="AI36" s="21">
        <f t="shared" si="7"/>
        <v>0.3945706489295357</v>
      </c>
    </row>
    <row r="37" spans="1:35" ht="12.75" outlineLevel="1">
      <c r="A37" s="1" t="s">
        <v>149</v>
      </c>
      <c r="B37" s="16" t="s">
        <v>150</v>
      </c>
      <c r="C37" s="1" t="s">
        <v>1024</v>
      </c>
      <c r="E37" s="5">
        <v>0</v>
      </c>
      <c r="G37" s="5">
        <v>-964779.02</v>
      </c>
      <c r="I37" s="9">
        <f t="shared" si="0"/>
        <v>964779.02</v>
      </c>
      <c r="K37" s="21" t="str">
        <f t="shared" si="1"/>
        <v>N.M.</v>
      </c>
      <c r="M37" s="9">
        <v>0</v>
      </c>
      <c r="O37" s="9">
        <v>-2587259.99</v>
      </c>
      <c r="Q37" s="9">
        <f t="shared" si="2"/>
        <v>2587259.99</v>
      </c>
      <c r="S37" s="21" t="str">
        <f t="shared" si="3"/>
        <v>N.M.</v>
      </c>
      <c r="U37" s="9">
        <v>0</v>
      </c>
      <c r="W37" s="9">
        <v>-4636383.41</v>
      </c>
      <c r="Y37" s="9">
        <f t="shared" si="4"/>
        <v>4636383.41</v>
      </c>
      <c r="AA37" s="21" t="str">
        <f t="shared" si="5"/>
        <v>N.M.</v>
      </c>
      <c r="AC37" s="9">
        <v>-6924484.6</v>
      </c>
      <c r="AE37" s="9">
        <v>-11110951.04</v>
      </c>
      <c r="AG37" s="9">
        <f t="shared" si="6"/>
        <v>4186466.4399999995</v>
      </c>
      <c r="AI37" s="21">
        <f t="shared" si="7"/>
        <v>0.376787407750111</v>
      </c>
    </row>
    <row r="38" spans="1:35" ht="12.75" outlineLevel="1">
      <c r="A38" s="1" t="s">
        <v>151</v>
      </c>
      <c r="B38" s="16" t="s">
        <v>152</v>
      </c>
      <c r="C38" s="1" t="s">
        <v>1025</v>
      </c>
      <c r="E38" s="5">
        <v>-30684.8</v>
      </c>
      <c r="G38" s="5">
        <v>-15495.51</v>
      </c>
      <c r="I38" s="9">
        <f t="shared" si="0"/>
        <v>-15189.289999999999</v>
      </c>
      <c r="K38" s="21">
        <f t="shared" si="1"/>
        <v>-0.9802381464049907</v>
      </c>
      <c r="M38" s="9">
        <v>-53899.56</v>
      </c>
      <c r="O38" s="9">
        <v>-22219.53</v>
      </c>
      <c r="Q38" s="9">
        <f t="shared" si="2"/>
        <v>-31680.03</v>
      </c>
      <c r="S38" s="21">
        <f t="shared" si="3"/>
        <v>-1.4257740825300986</v>
      </c>
      <c r="U38" s="9">
        <v>-102759.21</v>
      </c>
      <c r="W38" s="9">
        <v>-33582.69</v>
      </c>
      <c r="Y38" s="9">
        <f t="shared" si="4"/>
        <v>-69176.52</v>
      </c>
      <c r="AA38" s="21">
        <f t="shared" si="5"/>
        <v>-2.0598862092345787</v>
      </c>
      <c r="AC38" s="9">
        <v>-172429.55</v>
      </c>
      <c r="AE38" s="9">
        <v>15570.669999999998</v>
      </c>
      <c r="AG38" s="9">
        <f t="shared" si="6"/>
        <v>-188000.21999999997</v>
      </c>
      <c r="AI38" s="21" t="str">
        <f t="shared" si="7"/>
        <v>N.M.</v>
      </c>
    </row>
    <row r="39" spans="1:35" ht="12.75" outlineLevel="1">
      <c r="A39" s="1" t="s">
        <v>153</v>
      </c>
      <c r="B39" s="16" t="s">
        <v>154</v>
      </c>
      <c r="C39" s="1" t="s">
        <v>1026</v>
      </c>
      <c r="E39" s="5">
        <v>-12880.17</v>
      </c>
      <c r="G39" s="5">
        <v>-303262.56</v>
      </c>
      <c r="I39" s="9">
        <f t="shared" si="0"/>
        <v>290382.39</v>
      </c>
      <c r="K39" s="21">
        <f t="shared" si="1"/>
        <v>0.9575279915859051</v>
      </c>
      <c r="M39" s="9">
        <v>-60777.17</v>
      </c>
      <c r="O39" s="9">
        <v>-438157.74</v>
      </c>
      <c r="Q39" s="9">
        <f t="shared" si="2"/>
        <v>377380.57</v>
      </c>
      <c r="S39" s="21">
        <f t="shared" si="3"/>
        <v>0.8612892927556182</v>
      </c>
      <c r="U39" s="9">
        <v>-84057.05</v>
      </c>
      <c r="W39" s="9">
        <v>-635729.93</v>
      </c>
      <c r="Y39" s="9">
        <f t="shared" si="4"/>
        <v>551672.88</v>
      </c>
      <c r="AA39" s="21">
        <f t="shared" si="5"/>
        <v>0.8677786807992507</v>
      </c>
      <c r="AC39" s="9">
        <v>-1087294.78</v>
      </c>
      <c r="AE39" s="9">
        <v>-131912.55000000005</v>
      </c>
      <c r="AG39" s="9">
        <f t="shared" si="6"/>
        <v>-955382.23</v>
      </c>
      <c r="AI39" s="21">
        <f t="shared" si="7"/>
        <v>-7.242542350974184</v>
      </c>
    </row>
    <row r="40" spans="1:35" ht="12.75" outlineLevel="1">
      <c r="A40" s="1" t="s">
        <v>155</v>
      </c>
      <c r="B40" s="16" t="s">
        <v>156</v>
      </c>
      <c r="C40" s="1" t="s">
        <v>1027</v>
      </c>
      <c r="E40" s="5">
        <v>-954367.42</v>
      </c>
      <c r="G40" s="5">
        <v>652335.02</v>
      </c>
      <c r="I40" s="9">
        <f t="shared" si="0"/>
        <v>-1606702.44</v>
      </c>
      <c r="K40" s="21">
        <f t="shared" si="1"/>
        <v>-2.463001970981107</v>
      </c>
      <c r="M40" s="9">
        <v>-2315170.34</v>
      </c>
      <c r="O40" s="9">
        <v>-124625.61</v>
      </c>
      <c r="Q40" s="9">
        <f t="shared" si="2"/>
        <v>-2190544.73</v>
      </c>
      <c r="S40" s="21" t="str">
        <f t="shared" si="3"/>
        <v>N.M.</v>
      </c>
      <c r="U40" s="9">
        <v>-3576104.26</v>
      </c>
      <c r="W40" s="9">
        <v>507431.24</v>
      </c>
      <c r="Y40" s="9">
        <f t="shared" si="4"/>
        <v>-4083535.5</v>
      </c>
      <c r="AA40" s="21">
        <f t="shared" si="5"/>
        <v>-8.047465701954023</v>
      </c>
      <c r="AC40" s="9">
        <v>-8630560.67</v>
      </c>
      <c r="AE40" s="9">
        <v>2776775.3899999997</v>
      </c>
      <c r="AG40" s="9">
        <f t="shared" si="6"/>
        <v>-11407336.059999999</v>
      </c>
      <c r="AI40" s="21">
        <f t="shared" si="7"/>
        <v>-4.108123437380364</v>
      </c>
    </row>
    <row r="41" spans="1:35" ht="12.75" outlineLevel="1">
      <c r="A41" s="1" t="s">
        <v>157</v>
      </c>
      <c r="B41" s="16" t="s">
        <v>158</v>
      </c>
      <c r="C41" s="1" t="s">
        <v>1028</v>
      </c>
      <c r="E41" s="5">
        <v>-307121.21</v>
      </c>
      <c r="G41" s="5">
        <v>5387674.05</v>
      </c>
      <c r="I41" s="9">
        <f t="shared" si="0"/>
        <v>-5694795.26</v>
      </c>
      <c r="K41" s="21">
        <f t="shared" si="1"/>
        <v>-1.057004415476842</v>
      </c>
      <c r="M41" s="9">
        <v>-876414.78</v>
      </c>
      <c r="O41" s="9">
        <v>10898402.49</v>
      </c>
      <c r="Q41" s="9">
        <f t="shared" si="2"/>
        <v>-11774817.27</v>
      </c>
      <c r="S41" s="21">
        <f t="shared" si="3"/>
        <v>-1.0804168116202506</v>
      </c>
      <c r="U41" s="9">
        <v>-1248484.36</v>
      </c>
      <c r="W41" s="9">
        <v>17141212.82</v>
      </c>
      <c r="Y41" s="9">
        <f t="shared" si="4"/>
        <v>-18389697.18</v>
      </c>
      <c r="AA41" s="21">
        <f t="shared" si="5"/>
        <v>-1.0728352406046378</v>
      </c>
      <c r="AC41" s="9">
        <v>9109685.700000001</v>
      </c>
      <c r="AE41" s="9">
        <v>27791560.91</v>
      </c>
      <c r="AG41" s="9">
        <f t="shared" si="6"/>
        <v>-18681875.21</v>
      </c>
      <c r="AI41" s="21">
        <f t="shared" si="7"/>
        <v>-0.6722139598599466</v>
      </c>
    </row>
    <row r="42" spans="1:35" ht="12.75" outlineLevel="1">
      <c r="A42" s="1" t="s">
        <v>159</v>
      </c>
      <c r="B42" s="16" t="s">
        <v>160</v>
      </c>
      <c r="C42" s="1" t="s">
        <v>1029</v>
      </c>
      <c r="E42" s="5">
        <v>0</v>
      </c>
      <c r="G42" s="5">
        <v>0</v>
      </c>
      <c r="I42" s="9">
        <f aca="true" t="shared" si="8" ref="I42:I73">+E42-G42</f>
        <v>0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</v>
      </c>
      <c r="M42" s="9">
        <v>0</v>
      </c>
      <c r="O42" s="9">
        <v>0</v>
      </c>
      <c r="Q42" s="9">
        <f aca="true" t="shared" si="10" ref="Q42:Q73">+M42-O42</f>
        <v>0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</v>
      </c>
      <c r="U42" s="9">
        <v>0</v>
      </c>
      <c r="W42" s="9">
        <v>0</v>
      </c>
      <c r="Y42" s="9">
        <f aca="true" t="shared" si="12" ref="Y42:Y73">+U42-W42</f>
        <v>0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</v>
      </c>
      <c r="AC42" s="9">
        <v>0</v>
      </c>
      <c r="AE42" s="9">
        <v>5783723.03</v>
      </c>
      <c r="AG42" s="9">
        <f aca="true" t="shared" si="14" ref="AG42:AG73">+AC42-AE42</f>
        <v>-5783723.03</v>
      </c>
      <c r="AI42" s="21" t="str">
        <f aca="true" t="shared" si="15" ref="AI42:AI73">IF(AE42&lt;0,IF(AG42=0,0,IF(OR(AE42=0,AC42=0),"N.M.",IF(ABS(AG42/AE42)&gt;=10,"N.M.",AG42/(-AE42)))),IF(AG42=0,0,IF(OR(AE42=0,AC42=0),"N.M.",IF(ABS(AG42/AE42)&gt;=10,"N.M.",AG42/AE42))))</f>
        <v>N.M.</v>
      </c>
    </row>
    <row r="43" spans="1:35" ht="12.75" outlineLevel="1">
      <c r="A43" s="1" t="s">
        <v>161</v>
      </c>
      <c r="B43" s="16" t="s">
        <v>162</v>
      </c>
      <c r="C43" s="1" t="s">
        <v>1030</v>
      </c>
      <c r="E43" s="5">
        <v>0</v>
      </c>
      <c r="G43" s="5">
        <v>-37852.270000000004</v>
      </c>
      <c r="I43" s="9">
        <f t="shared" si="8"/>
        <v>37852.270000000004</v>
      </c>
      <c r="K43" s="21" t="str">
        <f t="shared" si="9"/>
        <v>N.M.</v>
      </c>
      <c r="M43" s="9">
        <v>0</v>
      </c>
      <c r="O43" s="9">
        <v>-138597.13</v>
      </c>
      <c r="Q43" s="9">
        <f t="shared" si="10"/>
        <v>138597.13</v>
      </c>
      <c r="S43" s="21" t="str">
        <f t="shared" si="11"/>
        <v>N.M.</v>
      </c>
      <c r="U43" s="9">
        <v>15177.82</v>
      </c>
      <c r="W43" s="9">
        <v>-189418.66</v>
      </c>
      <c r="Y43" s="9">
        <f t="shared" si="12"/>
        <v>204596.48</v>
      </c>
      <c r="AA43" s="21">
        <f t="shared" si="13"/>
        <v>1.0801284308525887</v>
      </c>
      <c r="AC43" s="9">
        <v>-156662.97</v>
      </c>
      <c r="AE43" s="9">
        <v>-410611.35</v>
      </c>
      <c r="AG43" s="9">
        <f t="shared" si="14"/>
        <v>253948.37999999998</v>
      </c>
      <c r="AI43" s="21">
        <f t="shared" si="15"/>
        <v>0.6184641023683344</v>
      </c>
    </row>
    <row r="44" spans="1:35" ht="12.75" outlineLevel="1">
      <c r="A44" s="1" t="s">
        <v>163</v>
      </c>
      <c r="B44" s="16" t="s">
        <v>164</v>
      </c>
      <c r="C44" s="1" t="s">
        <v>1031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0</v>
      </c>
      <c r="Q44" s="9">
        <f t="shared" si="10"/>
        <v>0</v>
      </c>
      <c r="S44" s="21">
        <f t="shared" si="11"/>
        <v>0</v>
      </c>
      <c r="U44" s="9">
        <v>0</v>
      </c>
      <c r="W44" s="9">
        <v>0</v>
      </c>
      <c r="Y44" s="9">
        <f t="shared" si="12"/>
        <v>0</v>
      </c>
      <c r="AA44" s="21">
        <f t="shared" si="13"/>
        <v>0</v>
      </c>
      <c r="AC44" s="9">
        <v>0</v>
      </c>
      <c r="AE44" s="9">
        <v>18683.7</v>
      </c>
      <c r="AG44" s="9">
        <f t="shared" si="14"/>
        <v>-18683.7</v>
      </c>
      <c r="AI44" s="21" t="str">
        <f t="shared" si="15"/>
        <v>N.M.</v>
      </c>
    </row>
    <row r="45" spans="1:35" ht="12.75" outlineLevel="1">
      <c r="A45" s="1" t="s">
        <v>165</v>
      </c>
      <c r="B45" s="16" t="s">
        <v>166</v>
      </c>
      <c r="C45" s="1" t="s">
        <v>1032</v>
      </c>
      <c r="E45" s="5">
        <v>-449051.74</v>
      </c>
      <c r="G45" s="5">
        <v>-1708711.47</v>
      </c>
      <c r="I45" s="9">
        <f t="shared" si="8"/>
        <v>1259659.73</v>
      </c>
      <c r="K45" s="21">
        <f t="shared" si="9"/>
        <v>0.7371986155158191</v>
      </c>
      <c r="M45" s="9">
        <v>-916056.4400000001</v>
      </c>
      <c r="O45" s="9">
        <v>-2386013.84</v>
      </c>
      <c r="Q45" s="9">
        <f t="shared" si="10"/>
        <v>1469957.4</v>
      </c>
      <c r="S45" s="21">
        <f t="shared" si="11"/>
        <v>0.6160724532930623</v>
      </c>
      <c r="U45" s="9">
        <v>-4735821.8100000005</v>
      </c>
      <c r="W45" s="9">
        <v>-3936948.93</v>
      </c>
      <c r="Y45" s="9">
        <f t="shared" si="12"/>
        <v>-798872.8800000004</v>
      </c>
      <c r="AA45" s="21">
        <f t="shared" si="13"/>
        <v>-0.20291674954493258</v>
      </c>
      <c r="AC45" s="9">
        <v>-8290307.3100000005</v>
      </c>
      <c r="AE45" s="9">
        <v>-8634151.68</v>
      </c>
      <c r="AG45" s="9">
        <f t="shared" si="14"/>
        <v>343844.3699999992</v>
      </c>
      <c r="AI45" s="21">
        <f t="shared" si="15"/>
        <v>0.039823758342869324</v>
      </c>
    </row>
    <row r="46" spans="1:35" ht="12.75" outlineLevel="1">
      <c r="A46" s="1" t="s">
        <v>167</v>
      </c>
      <c r="B46" s="16" t="s">
        <v>168</v>
      </c>
      <c r="C46" s="1" t="s">
        <v>1033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</v>
      </c>
      <c r="AE46" s="9">
        <v>-7.2</v>
      </c>
      <c r="AG46" s="9">
        <f t="shared" si="14"/>
        <v>7.2</v>
      </c>
      <c r="AI46" s="21" t="str">
        <f t="shared" si="15"/>
        <v>N.M.</v>
      </c>
    </row>
    <row r="47" spans="1:35" ht="12.75" outlineLevel="1">
      <c r="A47" s="1" t="s">
        <v>169</v>
      </c>
      <c r="B47" s="16" t="s">
        <v>170</v>
      </c>
      <c r="C47" s="1" t="s">
        <v>1034</v>
      </c>
      <c r="E47" s="5">
        <v>114940.75</v>
      </c>
      <c r="G47" s="5">
        <v>165082.42</v>
      </c>
      <c r="I47" s="9">
        <f t="shared" si="8"/>
        <v>-50141.67000000001</v>
      </c>
      <c r="K47" s="21">
        <f t="shared" si="9"/>
        <v>-0.30373718776354264</v>
      </c>
      <c r="M47" s="9">
        <v>229431.37</v>
      </c>
      <c r="O47" s="9">
        <v>241174.45</v>
      </c>
      <c r="Q47" s="9">
        <f t="shared" si="10"/>
        <v>-11743.080000000016</v>
      </c>
      <c r="S47" s="21">
        <f t="shared" si="11"/>
        <v>-0.04869122744967394</v>
      </c>
      <c r="U47" s="9">
        <v>649957.55</v>
      </c>
      <c r="W47" s="9">
        <v>264551.44</v>
      </c>
      <c r="Y47" s="9">
        <f t="shared" si="12"/>
        <v>385406.11000000004</v>
      </c>
      <c r="AA47" s="21">
        <f t="shared" si="13"/>
        <v>1.4568286228190632</v>
      </c>
      <c r="AC47" s="9">
        <v>1094726.49</v>
      </c>
      <c r="AE47" s="9">
        <v>623159.9199999999</v>
      </c>
      <c r="AG47" s="9">
        <f t="shared" si="14"/>
        <v>471566.57000000007</v>
      </c>
      <c r="AI47" s="21">
        <f t="shared" si="15"/>
        <v>0.756734435038762</v>
      </c>
    </row>
    <row r="48" spans="1:35" ht="12.75" outlineLevel="1">
      <c r="A48" s="1" t="s">
        <v>171</v>
      </c>
      <c r="B48" s="16" t="s">
        <v>172</v>
      </c>
      <c r="C48" s="1" t="s">
        <v>1035</v>
      </c>
      <c r="E48" s="5">
        <v>94469.6</v>
      </c>
      <c r="G48" s="5">
        <v>359850.3</v>
      </c>
      <c r="I48" s="9">
        <f t="shared" si="8"/>
        <v>-265380.69999999995</v>
      </c>
      <c r="K48" s="21">
        <f t="shared" si="9"/>
        <v>-0.737475277914177</v>
      </c>
      <c r="M48" s="9">
        <v>348601.59</v>
      </c>
      <c r="O48" s="9">
        <v>662184.78</v>
      </c>
      <c r="Q48" s="9">
        <f t="shared" si="10"/>
        <v>-313583.19</v>
      </c>
      <c r="S48" s="21">
        <f t="shared" si="11"/>
        <v>-0.47355843787288493</v>
      </c>
      <c r="U48" s="9">
        <v>626905.2000000001</v>
      </c>
      <c r="W48" s="9">
        <v>1144486.59</v>
      </c>
      <c r="Y48" s="9">
        <f t="shared" si="12"/>
        <v>-517581.39</v>
      </c>
      <c r="AA48" s="21">
        <f t="shared" si="13"/>
        <v>-0.4522389292477424</v>
      </c>
      <c r="AC48" s="9">
        <v>1925610.94</v>
      </c>
      <c r="AE48" s="9">
        <v>1889999.9900000002</v>
      </c>
      <c r="AG48" s="9">
        <f t="shared" si="14"/>
        <v>35610.94999999972</v>
      </c>
      <c r="AI48" s="21">
        <f t="shared" si="15"/>
        <v>0.018841772586464255</v>
      </c>
    </row>
    <row r="49" spans="1:35" ht="12.75" outlineLevel="1">
      <c r="A49" s="1" t="s">
        <v>173</v>
      </c>
      <c r="B49" s="16" t="s">
        <v>174</v>
      </c>
      <c r="C49" s="1" t="s">
        <v>1036</v>
      </c>
      <c r="E49" s="5">
        <v>309001.61</v>
      </c>
      <c r="G49" s="5">
        <v>1185612.58</v>
      </c>
      <c r="I49" s="9">
        <f t="shared" si="8"/>
        <v>-876610.9700000001</v>
      </c>
      <c r="K49" s="21">
        <f t="shared" si="9"/>
        <v>-0.7393738770889223</v>
      </c>
      <c r="M49" s="9">
        <v>340457.04</v>
      </c>
      <c r="O49" s="9">
        <v>1755555.28</v>
      </c>
      <c r="Q49" s="9">
        <f t="shared" si="10"/>
        <v>-1415098.24</v>
      </c>
      <c r="S49" s="21">
        <f t="shared" si="11"/>
        <v>-0.8060687442437016</v>
      </c>
      <c r="U49" s="9">
        <v>1282101.6600000001</v>
      </c>
      <c r="W49" s="9">
        <v>2502165.12</v>
      </c>
      <c r="Y49" s="9">
        <f t="shared" si="12"/>
        <v>-1220063.46</v>
      </c>
      <c r="AA49" s="21">
        <f t="shared" si="13"/>
        <v>-0.48760309631364374</v>
      </c>
      <c r="AC49" s="9">
        <v>4235930</v>
      </c>
      <c r="AE49" s="9">
        <v>6385582.550000001</v>
      </c>
      <c r="AG49" s="9">
        <f t="shared" si="14"/>
        <v>-2149652.5500000007</v>
      </c>
      <c r="AI49" s="21">
        <f t="shared" si="15"/>
        <v>-0.3366415723495737</v>
      </c>
    </row>
    <row r="50" spans="1:35" ht="12.75" outlineLevel="1">
      <c r="A50" s="1" t="s">
        <v>175</v>
      </c>
      <c r="B50" s="16" t="s">
        <v>176</v>
      </c>
      <c r="C50" s="1" t="s">
        <v>1037</v>
      </c>
      <c r="E50" s="5">
        <v>527080.22</v>
      </c>
      <c r="G50" s="5">
        <v>1829218.13</v>
      </c>
      <c r="I50" s="9">
        <f t="shared" si="8"/>
        <v>-1302137.91</v>
      </c>
      <c r="K50" s="21">
        <f t="shared" si="9"/>
        <v>-0.7118549114752104</v>
      </c>
      <c r="M50" s="9">
        <v>1047469.68</v>
      </c>
      <c r="O50" s="9">
        <v>2262387.42</v>
      </c>
      <c r="Q50" s="9">
        <f t="shared" si="10"/>
        <v>-1214917.7399999998</v>
      </c>
      <c r="S50" s="21">
        <f t="shared" si="11"/>
        <v>-0.5370069375650965</v>
      </c>
      <c r="U50" s="9">
        <v>5261686.8</v>
      </c>
      <c r="W50" s="9">
        <v>3680028.75</v>
      </c>
      <c r="Y50" s="9">
        <f t="shared" si="12"/>
        <v>1581658.0499999998</v>
      </c>
      <c r="AA50" s="21">
        <f t="shared" si="13"/>
        <v>0.4297950253785381</v>
      </c>
      <c r="AC50" s="9">
        <v>8753587.34</v>
      </c>
      <c r="AE50" s="9">
        <v>8605380.34</v>
      </c>
      <c r="AG50" s="9">
        <f t="shared" si="14"/>
        <v>148207</v>
      </c>
      <c r="AI50" s="21">
        <f t="shared" si="15"/>
        <v>0.017222597275694616</v>
      </c>
    </row>
    <row r="51" spans="1:35" ht="12.75" outlineLevel="1">
      <c r="A51" s="1" t="s">
        <v>177</v>
      </c>
      <c r="B51" s="16" t="s">
        <v>178</v>
      </c>
      <c r="C51" s="1" t="s">
        <v>1038</v>
      </c>
      <c r="E51" s="5">
        <v>2615354.9699999997</v>
      </c>
      <c r="G51" s="5">
        <v>6764046.24</v>
      </c>
      <c r="I51" s="9">
        <f t="shared" si="8"/>
        <v>-4148691.2700000005</v>
      </c>
      <c r="K51" s="21">
        <f t="shared" si="9"/>
        <v>-0.6133446051072531</v>
      </c>
      <c r="M51" s="9">
        <v>5270035.94</v>
      </c>
      <c r="O51" s="9">
        <v>18568212.52</v>
      </c>
      <c r="Q51" s="9">
        <f t="shared" si="10"/>
        <v>-13298176.579999998</v>
      </c>
      <c r="S51" s="21">
        <f t="shared" si="11"/>
        <v>-0.716179684268284</v>
      </c>
      <c r="U51" s="9">
        <v>9884605.86</v>
      </c>
      <c r="W51" s="9">
        <v>34176191.41</v>
      </c>
      <c r="Y51" s="9">
        <f t="shared" si="12"/>
        <v>-24291585.549999997</v>
      </c>
      <c r="AA51" s="21">
        <f t="shared" si="13"/>
        <v>-0.710775090722726</v>
      </c>
      <c r="AC51" s="9">
        <v>36810808.31</v>
      </c>
      <c r="AE51" s="9">
        <v>66612968.739999995</v>
      </c>
      <c r="AG51" s="9">
        <f t="shared" si="14"/>
        <v>-29802160.429999992</v>
      </c>
      <c r="AI51" s="21">
        <f t="shared" si="15"/>
        <v>-0.4473927674102338</v>
      </c>
    </row>
    <row r="52" spans="1:35" ht="12.75" outlineLevel="1">
      <c r="A52" s="1" t="s">
        <v>179</v>
      </c>
      <c r="B52" s="16" t="s">
        <v>180</v>
      </c>
      <c r="C52" s="1" t="s">
        <v>1039</v>
      </c>
      <c r="E52" s="5">
        <v>-713.65</v>
      </c>
      <c r="G52" s="5">
        <v>-2886.01</v>
      </c>
      <c r="I52" s="9">
        <f t="shared" si="8"/>
        <v>2172.36</v>
      </c>
      <c r="K52" s="21">
        <f t="shared" si="9"/>
        <v>0.7527208845430196</v>
      </c>
      <c r="M52" s="9">
        <v>-1445.21</v>
      </c>
      <c r="O52" s="9">
        <v>-6117.4400000000005</v>
      </c>
      <c r="Q52" s="9">
        <f t="shared" si="10"/>
        <v>4672.2300000000005</v>
      </c>
      <c r="S52" s="21">
        <f t="shared" si="11"/>
        <v>0.763755754040906</v>
      </c>
      <c r="U52" s="9">
        <v>-2418.42</v>
      </c>
      <c r="W52" s="9">
        <v>-12566.84</v>
      </c>
      <c r="Y52" s="9">
        <f t="shared" si="12"/>
        <v>10148.42</v>
      </c>
      <c r="AA52" s="21">
        <f t="shared" si="13"/>
        <v>0.8075554395536189</v>
      </c>
      <c r="AC52" s="9">
        <v>-9205.1</v>
      </c>
      <c r="AE52" s="9">
        <v>-18821.010000000002</v>
      </c>
      <c r="AG52" s="9">
        <f t="shared" si="14"/>
        <v>9615.910000000002</v>
      </c>
      <c r="AI52" s="21">
        <f t="shared" si="15"/>
        <v>0.5109136013423297</v>
      </c>
    </row>
    <row r="53" spans="1:35" ht="12.75" outlineLevel="1">
      <c r="A53" s="1" t="s">
        <v>181</v>
      </c>
      <c r="B53" s="16" t="s">
        <v>182</v>
      </c>
      <c r="C53" s="1" t="s">
        <v>1040</v>
      </c>
      <c r="E53" s="5">
        <v>1934.7</v>
      </c>
      <c r="G53" s="5">
        <v>8002.41</v>
      </c>
      <c r="I53" s="9">
        <f t="shared" si="8"/>
        <v>-6067.71</v>
      </c>
      <c r="K53" s="21">
        <f t="shared" si="9"/>
        <v>-0.7582353316063536</v>
      </c>
      <c r="M53" s="9">
        <v>4797.9400000000005</v>
      </c>
      <c r="O53" s="9">
        <v>7850.75</v>
      </c>
      <c r="Q53" s="9">
        <f t="shared" si="10"/>
        <v>-3052.8099999999995</v>
      </c>
      <c r="S53" s="21">
        <f t="shared" si="11"/>
        <v>-0.3888558417985542</v>
      </c>
      <c r="U53" s="9">
        <v>7343.63</v>
      </c>
      <c r="W53" s="9">
        <v>162840.89</v>
      </c>
      <c r="Y53" s="9">
        <f t="shared" si="12"/>
        <v>-155497.26</v>
      </c>
      <c r="AA53" s="21">
        <f t="shared" si="13"/>
        <v>-0.9549030344896788</v>
      </c>
      <c r="AC53" s="9">
        <v>7328.4800000000005</v>
      </c>
      <c r="AE53" s="9">
        <v>148746.98</v>
      </c>
      <c r="AG53" s="9">
        <f t="shared" si="14"/>
        <v>-141418.5</v>
      </c>
      <c r="AI53" s="21">
        <f t="shared" si="15"/>
        <v>-0.950731907296538</v>
      </c>
    </row>
    <row r="54" spans="1:35" ht="12.75" outlineLevel="1">
      <c r="A54" s="1" t="s">
        <v>183</v>
      </c>
      <c r="B54" s="16" t="s">
        <v>184</v>
      </c>
      <c r="C54" s="1" t="s">
        <v>1041</v>
      </c>
      <c r="E54" s="5">
        <v>-9354.79</v>
      </c>
      <c r="G54" s="5">
        <v>38423.39</v>
      </c>
      <c r="I54" s="9">
        <f t="shared" si="8"/>
        <v>-47778.18</v>
      </c>
      <c r="K54" s="21">
        <f t="shared" si="9"/>
        <v>-1.2434660242107738</v>
      </c>
      <c r="M54" s="9">
        <v>-159349.1</v>
      </c>
      <c r="O54" s="9">
        <v>298047.42</v>
      </c>
      <c r="Q54" s="9">
        <f t="shared" si="10"/>
        <v>-457396.52</v>
      </c>
      <c r="S54" s="21">
        <f t="shared" si="11"/>
        <v>-1.534643447005849</v>
      </c>
      <c r="U54" s="9">
        <v>-151534.67</v>
      </c>
      <c r="W54" s="9">
        <v>589974.48</v>
      </c>
      <c r="Y54" s="9">
        <f t="shared" si="12"/>
        <v>-741509.15</v>
      </c>
      <c r="AA54" s="21">
        <f t="shared" si="13"/>
        <v>-1.2568495335594856</v>
      </c>
      <c r="AC54" s="9">
        <v>-212715.17</v>
      </c>
      <c r="AE54" s="9">
        <v>1050238.8900000001</v>
      </c>
      <c r="AG54" s="9">
        <f t="shared" si="14"/>
        <v>-1262954.06</v>
      </c>
      <c r="AI54" s="21">
        <f t="shared" si="15"/>
        <v>-1.2025397954935757</v>
      </c>
    </row>
    <row r="55" spans="1:35" ht="12.75" outlineLevel="1">
      <c r="A55" s="1" t="s">
        <v>185</v>
      </c>
      <c r="B55" s="16" t="s">
        <v>186</v>
      </c>
      <c r="C55" s="1" t="s">
        <v>1042</v>
      </c>
      <c r="E55" s="5">
        <v>-773.36</v>
      </c>
      <c r="G55" s="5">
        <v>-856.11</v>
      </c>
      <c r="I55" s="9">
        <f t="shared" si="8"/>
        <v>82.75</v>
      </c>
      <c r="K55" s="21">
        <f t="shared" si="9"/>
        <v>0.09665813972503533</v>
      </c>
      <c r="M55" s="9">
        <v>-2237.13</v>
      </c>
      <c r="O55" s="9">
        <v>-3712.2200000000003</v>
      </c>
      <c r="Q55" s="9">
        <f t="shared" si="10"/>
        <v>1475.0900000000001</v>
      </c>
      <c r="S55" s="21">
        <f t="shared" si="11"/>
        <v>0.3973606090156295</v>
      </c>
      <c r="U55" s="9">
        <v>-4087.54</v>
      </c>
      <c r="W55" s="9">
        <v>-28007.79</v>
      </c>
      <c r="Y55" s="9">
        <f t="shared" si="12"/>
        <v>23920.25</v>
      </c>
      <c r="AA55" s="21">
        <f t="shared" si="13"/>
        <v>0.8540570319900285</v>
      </c>
      <c r="AC55" s="9">
        <v>-18454.56</v>
      </c>
      <c r="AE55" s="9">
        <v>-35826.46</v>
      </c>
      <c r="AG55" s="9">
        <f t="shared" si="14"/>
        <v>17371.899999999998</v>
      </c>
      <c r="AI55" s="21">
        <f t="shared" si="15"/>
        <v>0.4848902180120503</v>
      </c>
    </row>
    <row r="56" spans="1:35" ht="12.75" outlineLevel="1">
      <c r="A56" s="1" t="s">
        <v>187</v>
      </c>
      <c r="B56" s="16" t="s">
        <v>188</v>
      </c>
      <c r="C56" s="1" t="s">
        <v>1043</v>
      </c>
      <c r="E56" s="5">
        <v>20463.71</v>
      </c>
      <c r="G56" s="5">
        <v>2154253.43</v>
      </c>
      <c r="I56" s="9">
        <f t="shared" si="8"/>
        <v>-2133789.72</v>
      </c>
      <c r="K56" s="21">
        <f t="shared" si="9"/>
        <v>-0.9905007880154565</v>
      </c>
      <c r="M56" s="9">
        <v>74038.05</v>
      </c>
      <c r="O56" s="9">
        <v>4278593.77</v>
      </c>
      <c r="Q56" s="9">
        <f t="shared" si="10"/>
        <v>-4204555.72</v>
      </c>
      <c r="S56" s="21">
        <f t="shared" si="11"/>
        <v>-0.98269570471515</v>
      </c>
      <c r="U56" s="9">
        <v>484008.18</v>
      </c>
      <c r="W56" s="9">
        <v>7540793.19</v>
      </c>
      <c r="Y56" s="9">
        <f t="shared" si="12"/>
        <v>-7056785.010000001</v>
      </c>
      <c r="AA56" s="21">
        <f t="shared" si="13"/>
        <v>-0.935814685828826</v>
      </c>
      <c r="AC56" s="9">
        <v>13669944.26</v>
      </c>
      <c r="AE56" s="9">
        <v>17953931.28</v>
      </c>
      <c r="AG56" s="9">
        <f t="shared" si="14"/>
        <v>-4283987.020000001</v>
      </c>
      <c r="AI56" s="21">
        <f t="shared" si="15"/>
        <v>-0.2386099708854406</v>
      </c>
    </row>
    <row r="57" spans="1:35" ht="12.75" outlineLevel="1">
      <c r="A57" s="1" t="s">
        <v>189</v>
      </c>
      <c r="B57" s="16" t="s">
        <v>190</v>
      </c>
      <c r="C57" s="1" t="s">
        <v>1044</v>
      </c>
      <c r="E57" s="5">
        <v>0</v>
      </c>
      <c r="G57" s="5">
        <v>0</v>
      </c>
      <c r="I57" s="9">
        <f t="shared" si="8"/>
        <v>0</v>
      </c>
      <c r="K57" s="21">
        <f t="shared" si="9"/>
        <v>0</v>
      </c>
      <c r="M57" s="9">
        <v>0</v>
      </c>
      <c r="O57" s="9">
        <v>0</v>
      </c>
      <c r="Q57" s="9">
        <f t="shared" si="10"/>
        <v>0</v>
      </c>
      <c r="S57" s="21">
        <f t="shared" si="11"/>
        <v>0</v>
      </c>
      <c r="U57" s="9">
        <v>0</v>
      </c>
      <c r="W57" s="9">
        <v>0</v>
      </c>
      <c r="Y57" s="9">
        <f t="shared" si="12"/>
        <v>0</v>
      </c>
      <c r="AA57" s="21">
        <f t="shared" si="13"/>
        <v>0</v>
      </c>
      <c r="AC57" s="9">
        <v>0</v>
      </c>
      <c r="AE57" s="9">
        <v>-9.07</v>
      </c>
      <c r="AG57" s="9">
        <f t="shared" si="14"/>
        <v>9.07</v>
      </c>
      <c r="AI57" s="21" t="str">
        <f t="shared" si="15"/>
        <v>N.M.</v>
      </c>
    </row>
    <row r="58" spans="1:35" ht="12.75" outlineLevel="1">
      <c r="A58" s="1" t="s">
        <v>191</v>
      </c>
      <c r="B58" s="16" t="s">
        <v>192</v>
      </c>
      <c r="C58" s="1" t="s">
        <v>1045</v>
      </c>
      <c r="E58" s="5">
        <v>-15400.95</v>
      </c>
      <c r="G58" s="5">
        <v>-24683.91</v>
      </c>
      <c r="I58" s="9">
        <f t="shared" si="8"/>
        <v>9282.96</v>
      </c>
      <c r="K58" s="21">
        <f t="shared" si="9"/>
        <v>0.37607332063680343</v>
      </c>
      <c r="M58" s="9">
        <v>-73594.37</v>
      </c>
      <c r="O58" s="9">
        <v>-26815.62</v>
      </c>
      <c r="Q58" s="9">
        <f t="shared" si="10"/>
        <v>-46778.75</v>
      </c>
      <c r="S58" s="21">
        <f t="shared" si="11"/>
        <v>-1.7444590130677569</v>
      </c>
      <c r="U58" s="9">
        <v>-145836.79</v>
      </c>
      <c r="W58" s="9">
        <v>42574.020000000004</v>
      </c>
      <c r="Y58" s="9">
        <f t="shared" si="12"/>
        <v>-188410.81</v>
      </c>
      <c r="AA58" s="21">
        <f t="shared" si="13"/>
        <v>-4.425487891441776</v>
      </c>
      <c r="AC58" s="9">
        <v>47769.859999999986</v>
      </c>
      <c r="AE58" s="9">
        <v>82637.20000000001</v>
      </c>
      <c r="AG58" s="9">
        <f t="shared" si="14"/>
        <v>-34867.340000000026</v>
      </c>
      <c r="AI58" s="21">
        <f t="shared" si="15"/>
        <v>-0.4219327373144301</v>
      </c>
    </row>
    <row r="59" spans="1:35" ht="12.75" outlineLevel="1">
      <c r="A59" s="1" t="s">
        <v>193</v>
      </c>
      <c r="B59" s="16" t="s">
        <v>194</v>
      </c>
      <c r="C59" s="1" t="s">
        <v>1046</v>
      </c>
      <c r="E59" s="5">
        <v>-5381.32</v>
      </c>
      <c r="G59" s="5">
        <v>-370.84000000000003</v>
      </c>
      <c r="I59" s="9">
        <f t="shared" si="8"/>
        <v>-5010.48</v>
      </c>
      <c r="K59" s="21" t="str">
        <f t="shared" si="9"/>
        <v>N.M.</v>
      </c>
      <c r="M59" s="9">
        <v>-229.54</v>
      </c>
      <c r="O59" s="9">
        <v>1869.8</v>
      </c>
      <c r="Q59" s="9">
        <f t="shared" si="10"/>
        <v>-2099.34</v>
      </c>
      <c r="S59" s="21">
        <f t="shared" si="11"/>
        <v>-1.1227617927051023</v>
      </c>
      <c r="U59" s="9">
        <v>-354.96</v>
      </c>
      <c r="W59" s="9">
        <v>11133.4</v>
      </c>
      <c r="Y59" s="9">
        <f t="shared" si="12"/>
        <v>-11488.359999999999</v>
      </c>
      <c r="AA59" s="21">
        <f t="shared" si="13"/>
        <v>-1.0318824438177017</v>
      </c>
      <c r="AC59" s="9">
        <v>-15522.08</v>
      </c>
      <c r="AE59" s="9">
        <v>7192.36</v>
      </c>
      <c r="AG59" s="9">
        <f t="shared" si="14"/>
        <v>-22714.44</v>
      </c>
      <c r="AI59" s="21">
        <f t="shared" si="15"/>
        <v>-3.1581344649044265</v>
      </c>
    </row>
    <row r="60" spans="1:35" ht="12.75" outlineLevel="1">
      <c r="A60" s="1" t="s">
        <v>195</v>
      </c>
      <c r="B60" s="16" t="s">
        <v>196</v>
      </c>
      <c r="C60" s="1" t="s">
        <v>1047</v>
      </c>
      <c r="E60" s="5">
        <v>1.6600000000000001</v>
      </c>
      <c r="G60" s="5">
        <v>-909.37</v>
      </c>
      <c r="I60" s="9">
        <f t="shared" si="8"/>
        <v>911.03</v>
      </c>
      <c r="K60" s="21">
        <f t="shared" si="9"/>
        <v>1.0018254395900459</v>
      </c>
      <c r="M60" s="9">
        <v>440.74</v>
      </c>
      <c r="O60" s="9">
        <v>-495.71000000000004</v>
      </c>
      <c r="Q60" s="9">
        <f t="shared" si="10"/>
        <v>936.45</v>
      </c>
      <c r="S60" s="21">
        <f t="shared" si="11"/>
        <v>1.889108551370761</v>
      </c>
      <c r="U60" s="9">
        <v>449.88</v>
      </c>
      <c r="W60" s="9">
        <v>-13397.94</v>
      </c>
      <c r="Y60" s="9">
        <f t="shared" si="12"/>
        <v>13847.82</v>
      </c>
      <c r="AA60" s="21">
        <f t="shared" si="13"/>
        <v>1.0335782963649636</v>
      </c>
      <c r="AC60" s="9">
        <v>-69903.94</v>
      </c>
      <c r="AE60" s="9">
        <v>-85577.39</v>
      </c>
      <c r="AG60" s="9">
        <f t="shared" si="14"/>
        <v>15673.449999999997</v>
      </c>
      <c r="AI60" s="21">
        <f t="shared" si="15"/>
        <v>0.183149427670089</v>
      </c>
    </row>
    <row r="61" spans="1:35" ht="12.75" outlineLevel="1">
      <c r="A61" s="1" t="s">
        <v>197</v>
      </c>
      <c r="B61" s="16" t="s">
        <v>198</v>
      </c>
      <c r="C61" s="1" t="s">
        <v>1048</v>
      </c>
      <c r="E61" s="5">
        <v>-3190.1</v>
      </c>
      <c r="G61" s="5">
        <v>-55055.770000000004</v>
      </c>
      <c r="I61" s="9">
        <f t="shared" si="8"/>
        <v>51865.670000000006</v>
      </c>
      <c r="K61" s="21">
        <f t="shared" si="9"/>
        <v>0.9420569360849916</v>
      </c>
      <c r="M61" s="9">
        <v>101405.37</v>
      </c>
      <c r="O61" s="9">
        <v>-38396.44</v>
      </c>
      <c r="Q61" s="9">
        <f t="shared" si="10"/>
        <v>139801.81</v>
      </c>
      <c r="S61" s="21">
        <f t="shared" si="11"/>
        <v>3.6410096873564317</v>
      </c>
      <c r="U61" s="9">
        <v>-66332.16</v>
      </c>
      <c r="W61" s="9">
        <v>-32850.12</v>
      </c>
      <c r="Y61" s="9">
        <f t="shared" si="12"/>
        <v>-33482.04</v>
      </c>
      <c r="AA61" s="21">
        <f t="shared" si="13"/>
        <v>-1.019236459410194</v>
      </c>
      <c r="AC61" s="9">
        <v>-54953.920000000006</v>
      </c>
      <c r="AE61" s="9">
        <v>-24259.760000000002</v>
      </c>
      <c r="AG61" s="9">
        <f t="shared" si="14"/>
        <v>-30694.160000000003</v>
      </c>
      <c r="AI61" s="21">
        <f t="shared" si="15"/>
        <v>-1.265229334502897</v>
      </c>
    </row>
    <row r="62" spans="1:35" ht="12.75" outlineLevel="1">
      <c r="A62" s="1" t="s">
        <v>199</v>
      </c>
      <c r="B62" s="16" t="s">
        <v>200</v>
      </c>
      <c r="C62" s="1" t="s">
        <v>1049</v>
      </c>
      <c r="E62" s="5">
        <v>-183237.09</v>
      </c>
      <c r="G62" s="5">
        <v>-2795316.36</v>
      </c>
      <c r="I62" s="9">
        <f t="shared" si="8"/>
        <v>2612079.27</v>
      </c>
      <c r="K62" s="21">
        <f t="shared" si="9"/>
        <v>0.9344485323299865</v>
      </c>
      <c r="M62" s="9">
        <v>-190643.91</v>
      </c>
      <c r="O62" s="9">
        <v>-4845798.1</v>
      </c>
      <c r="Q62" s="9">
        <f t="shared" si="10"/>
        <v>4655154.1899999995</v>
      </c>
      <c r="S62" s="21">
        <f t="shared" si="11"/>
        <v>0.9606578924532576</v>
      </c>
      <c r="U62" s="9">
        <v>238281.82</v>
      </c>
      <c r="W62" s="9">
        <v>-7329676.64</v>
      </c>
      <c r="Y62" s="9">
        <f t="shared" si="12"/>
        <v>7567958.46</v>
      </c>
      <c r="AA62" s="21">
        <f t="shared" si="13"/>
        <v>1.0325091858349702</v>
      </c>
      <c r="AC62" s="9">
        <v>-4997851.88</v>
      </c>
      <c r="AE62" s="9">
        <v>-13621304.18</v>
      </c>
      <c r="AG62" s="9">
        <f t="shared" si="14"/>
        <v>8623452.3</v>
      </c>
      <c r="AI62" s="21">
        <f t="shared" si="15"/>
        <v>0.6330856565600902</v>
      </c>
    </row>
    <row r="63" spans="1:35" ht="12.75" outlineLevel="1">
      <c r="A63" s="1" t="s">
        <v>201</v>
      </c>
      <c r="B63" s="16" t="s">
        <v>202</v>
      </c>
      <c r="C63" s="1" t="s">
        <v>1050</v>
      </c>
      <c r="E63" s="5">
        <v>-1659.52</v>
      </c>
      <c r="G63" s="5">
        <v>-248245.29</v>
      </c>
      <c r="I63" s="9">
        <f t="shared" si="8"/>
        <v>246585.77000000002</v>
      </c>
      <c r="K63" s="21">
        <f t="shared" si="9"/>
        <v>0.9933149990479175</v>
      </c>
      <c r="M63" s="9">
        <v>-12781.45</v>
      </c>
      <c r="O63" s="9">
        <v>-531790.73</v>
      </c>
      <c r="Q63" s="9">
        <f t="shared" si="10"/>
        <v>519009.27999999997</v>
      </c>
      <c r="S63" s="21">
        <f t="shared" si="11"/>
        <v>0.9759652636291724</v>
      </c>
      <c r="U63" s="9">
        <v>-281995.10000000003</v>
      </c>
      <c r="W63" s="9">
        <v>-1108693.93</v>
      </c>
      <c r="Y63" s="9">
        <f t="shared" si="12"/>
        <v>826698.8299999998</v>
      </c>
      <c r="AA63" s="21">
        <f t="shared" si="13"/>
        <v>0.7456510833427219</v>
      </c>
      <c r="AC63" s="9">
        <v>-1707223.9100000001</v>
      </c>
      <c r="AE63" s="9">
        <v>-3108862.51</v>
      </c>
      <c r="AG63" s="9">
        <f t="shared" si="14"/>
        <v>1401638.5999999996</v>
      </c>
      <c r="AI63" s="21">
        <f t="shared" si="15"/>
        <v>0.4508525531416955</v>
      </c>
    </row>
    <row r="64" spans="1:35" ht="12.75" outlineLevel="1">
      <c r="A64" s="1" t="s">
        <v>203</v>
      </c>
      <c r="B64" s="16" t="s">
        <v>204</v>
      </c>
      <c r="C64" s="1" t="s">
        <v>1051</v>
      </c>
      <c r="E64" s="5">
        <v>0.02</v>
      </c>
      <c r="G64" s="5">
        <v>-0.04</v>
      </c>
      <c r="I64" s="9">
        <f t="shared" si="8"/>
        <v>0.06</v>
      </c>
      <c r="K64" s="21">
        <f t="shared" si="9"/>
        <v>1.5</v>
      </c>
      <c r="M64" s="9">
        <v>0.01</v>
      </c>
      <c r="O64" s="9">
        <v>0</v>
      </c>
      <c r="Q64" s="9">
        <f t="shared" si="10"/>
        <v>0.01</v>
      </c>
      <c r="S64" s="21" t="str">
        <f t="shared" si="11"/>
        <v>N.M.</v>
      </c>
      <c r="U64" s="9">
        <v>0.01</v>
      </c>
      <c r="W64" s="9">
        <v>0</v>
      </c>
      <c r="Y64" s="9">
        <f t="shared" si="12"/>
        <v>0.01</v>
      </c>
      <c r="AA64" s="21" t="str">
        <f t="shared" si="13"/>
        <v>N.M.</v>
      </c>
      <c r="AC64" s="9">
        <v>0.01</v>
      </c>
      <c r="AE64" s="9">
        <v>0</v>
      </c>
      <c r="AG64" s="9">
        <f t="shared" si="14"/>
        <v>0.01</v>
      </c>
      <c r="AI64" s="21" t="str">
        <f t="shared" si="15"/>
        <v>N.M.</v>
      </c>
    </row>
    <row r="65" spans="1:35" ht="12.75" outlineLevel="1">
      <c r="A65" s="1" t="s">
        <v>205</v>
      </c>
      <c r="B65" s="16" t="s">
        <v>206</v>
      </c>
      <c r="C65" s="1" t="s">
        <v>1052</v>
      </c>
      <c r="E65" s="5">
        <v>258716.57</v>
      </c>
      <c r="G65" s="5">
        <v>-843909.65</v>
      </c>
      <c r="I65" s="9">
        <f t="shared" si="8"/>
        <v>1102626.22</v>
      </c>
      <c r="K65" s="21">
        <f t="shared" si="9"/>
        <v>1.3065690385220738</v>
      </c>
      <c r="M65" s="9">
        <v>668762.96</v>
      </c>
      <c r="O65" s="9">
        <v>-878497.93</v>
      </c>
      <c r="Q65" s="9">
        <f t="shared" si="10"/>
        <v>1547260.8900000001</v>
      </c>
      <c r="S65" s="21">
        <f t="shared" si="11"/>
        <v>1.7612572974417824</v>
      </c>
      <c r="U65" s="9">
        <v>1228278.54</v>
      </c>
      <c r="W65" s="9">
        <v>-1560886.04</v>
      </c>
      <c r="Y65" s="9">
        <f t="shared" si="12"/>
        <v>2789164.58</v>
      </c>
      <c r="AA65" s="21">
        <f t="shared" si="13"/>
        <v>1.7869110931378438</v>
      </c>
      <c r="AC65" s="9">
        <v>1796984.9300000002</v>
      </c>
      <c r="AE65" s="9">
        <v>-1441554.01</v>
      </c>
      <c r="AG65" s="9">
        <f t="shared" si="14"/>
        <v>3238538.9400000004</v>
      </c>
      <c r="AI65" s="21">
        <f t="shared" si="15"/>
        <v>2.2465609457116353</v>
      </c>
    </row>
    <row r="66" spans="1:35" ht="12.75" outlineLevel="1">
      <c r="A66" s="1" t="s">
        <v>207</v>
      </c>
      <c r="B66" s="16" t="s">
        <v>208</v>
      </c>
      <c r="C66" s="1" t="s">
        <v>1053</v>
      </c>
      <c r="E66" s="5">
        <v>192</v>
      </c>
      <c r="G66" s="5">
        <v>2803</v>
      </c>
      <c r="I66" s="9">
        <f t="shared" si="8"/>
        <v>-2611</v>
      </c>
      <c r="K66" s="21">
        <f t="shared" si="9"/>
        <v>-0.931501962183375</v>
      </c>
      <c r="M66" s="9">
        <v>443</v>
      </c>
      <c r="O66" s="9">
        <v>1909</v>
      </c>
      <c r="Q66" s="9">
        <f t="shared" si="10"/>
        <v>-1466</v>
      </c>
      <c r="S66" s="21">
        <f t="shared" si="11"/>
        <v>-0.7679413305395495</v>
      </c>
      <c r="U66" s="9">
        <v>-7139</v>
      </c>
      <c r="W66" s="9">
        <v>1466</v>
      </c>
      <c r="Y66" s="9">
        <f t="shared" si="12"/>
        <v>-8605</v>
      </c>
      <c r="AA66" s="21">
        <f t="shared" si="13"/>
        <v>-5.8697135061391545</v>
      </c>
      <c r="AC66" s="9">
        <v>1275</v>
      </c>
      <c r="AE66" s="9">
        <v>-270</v>
      </c>
      <c r="AG66" s="9">
        <f t="shared" si="14"/>
        <v>1545</v>
      </c>
      <c r="AI66" s="21">
        <f t="shared" si="15"/>
        <v>5.722222222222222</v>
      </c>
    </row>
    <row r="67" spans="1:35" ht="12.75" outlineLevel="1">
      <c r="A67" s="1" t="s">
        <v>209</v>
      </c>
      <c r="B67" s="16" t="s">
        <v>210</v>
      </c>
      <c r="C67" s="1" t="s">
        <v>1054</v>
      </c>
      <c r="E67" s="5">
        <v>54901.79</v>
      </c>
      <c r="G67" s="5">
        <v>41279.85</v>
      </c>
      <c r="I67" s="9">
        <f t="shared" si="8"/>
        <v>13621.940000000002</v>
      </c>
      <c r="K67" s="21">
        <f t="shared" si="9"/>
        <v>0.32999005568091944</v>
      </c>
      <c r="M67" s="9">
        <v>171128.73</v>
      </c>
      <c r="O67" s="9">
        <v>125285.99</v>
      </c>
      <c r="Q67" s="9">
        <f t="shared" si="10"/>
        <v>45842.740000000005</v>
      </c>
      <c r="S67" s="21">
        <f t="shared" si="11"/>
        <v>0.36590475918336923</v>
      </c>
      <c r="U67" s="9">
        <v>316718.15</v>
      </c>
      <c r="W67" s="9">
        <v>249931.39</v>
      </c>
      <c r="Y67" s="9">
        <f t="shared" si="12"/>
        <v>66786.76000000001</v>
      </c>
      <c r="AA67" s="21">
        <f t="shared" si="13"/>
        <v>0.2672203759599785</v>
      </c>
      <c r="AC67" s="9">
        <v>571490.13</v>
      </c>
      <c r="AE67" s="9">
        <v>526732.17</v>
      </c>
      <c r="AG67" s="9">
        <f t="shared" si="14"/>
        <v>44757.95999999996</v>
      </c>
      <c r="AI67" s="21">
        <f t="shared" si="15"/>
        <v>0.08497289998444553</v>
      </c>
    </row>
    <row r="68" spans="1:35" ht="12.75" outlineLevel="1">
      <c r="A68" s="1" t="s">
        <v>211</v>
      </c>
      <c r="B68" s="16" t="s">
        <v>212</v>
      </c>
      <c r="C68" s="1" t="s">
        <v>1055</v>
      </c>
      <c r="E68" s="5">
        <v>-1001496.19</v>
      </c>
      <c r="G68" s="5">
        <v>658706.21</v>
      </c>
      <c r="I68" s="9">
        <f t="shared" si="8"/>
        <v>-1660202.4</v>
      </c>
      <c r="K68" s="21">
        <f t="shared" si="9"/>
        <v>-2.520398889210411</v>
      </c>
      <c r="M68" s="9">
        <v>-2603065.85</v>
      </c>
      <c r="O68" s="9">
        <v>368214.76</v>
      </c>
      <c r="Q68" s="9">
        <f t="shared" si="10"/>
        <v>-2971280.6100000003</v>
      </c>
      <c r="S68" s="21">
        <f t="shared" si="11"/>
        <v>-8.069422882450448</v>
      </c>
      <c r="U68" s="9">
        <v>-4462181.878</v>
      </c>
      <c r="W68" s="9">
        <v>944501.48</v>
      </c>
      <c r="Y68" s="9">
        <f t="shared" si="12"/>
        <v>-5406683.357999999</v>
      </c>
      <c r="AA68" s="21">
        <f t="shared" si="13"/>
        <v>-5.724377856983347</v>
      </c>
      <c r="AC68" s="9">
        <v>-7551938.319</v>
      </c>
      <c r="AE68" s="9">
        <v>1579624.1</v>
      </c>
      <c r="AG68" s="9">
        <f t="shared" si="14"/>
        <v>-9131562.419</v>
      </c>
      <c r="AI68" s="21">
        <f t="shared" si="15"/>
        <v>-5.780845214377268</v>
      </c>
    </row>
    <row r="69" spans="1:35" ht="12.75" outlineLevel="1">
      <c r="A69" s="1" t="s">
        <v>213</v>
      </c>
      <c r="B69" s="16" t="s">
        <v>214</v>
      </c>
      <c r="C69" s="1" t="s">
        <v>1056</v>
      </c>
      <c r="E69" s="5">
        <v>1001496.19</v>
      </c>
      <c r="G69" s="5">
        <v>-658706.21</v>
      </c>
      <c r="I69" s="9">
        <f t="shared" si="8"/>
        <v>1660202.4</v>
      </c>
      <c r="K69" s="21">
        <f t="shared" si="9"/>
        <v>2.520398889210411</v>
      </c>
      <c r="M69" s="9">
        <v>2603065.85</v>
      </c>
      <c r="O69" s="9">
        <v>-368214.76</v>
      </c>
      <c r="Q69" s="9">
        <f t="shared" si="10"/>
        <v>2971280.6100000003</v>
      </c>
      <c r="S69" s="21">
        <f t="shared" si="11"/>
        <v>8.069422882450448</v>
      </c>
      <c r="U69" s="9">
        <v>4462181.878</v>
      </c>
      <c r="W69" s="9">
        <v>-944501.48</v>
      </c>
      <c r="Y69" s="9">
        <f t="shared" si="12"/>
        <v>5406683.357999999</v>
      </c>
      <c r="AA69" s="21">
        <f t="shared" si="13"/>
        <v>5.724377856983347</v>
      </c>
      <c r="AC69" s="9">
        <v>7551938.319</v>
      </c>
      <c r="AE69" s="9">
        <v>-1579624.1</v>
      </c>
      <c r="AG69" s="9">
        <f t="shared" si="14"/>
        <v>9131562.419</v>
      </c>
      <c r="AI69" s="21">
        <f t="shared" si="15"/>
        <v>5.780845214377268</v>
      </c>
    </row>
    <row r="70" spans="1:35" ht="12.75" outlineLevel="1">
      <c r="A70" s="1" t="s">
        <v>215</v>
      </c>
      <c r="B70" s="16" t="s">
        <v>216</v>
      </c>
      <c r="C70" s="1" t="s">
        <v>1057</v>
      </c>
      <c r="E70" s="5">
        <v>0</v>
      </c>
      <c r="G70" s="5">
        <v>-36634.270000000004</v>
      </c>
      <c r="I70" s="9">
        <f t="shared" si="8"/>
        <v>36634.270000000004</v>
      </c>
      <c r="K70" s="21" t="str">
        <f t="shared" si="9"/>
        <v>N.M.</v>
      </c>
      <c r="M70" s="9">
        <v>0</v>
      </c>
      <c r="O70" s="9">
        <v>-79189.99</v>
      </c>
      <c r="Q70" s="9">
        <f t="shared" si="10"/>
        <v>79189.99</v>
      </c>
      <c r="S70" s="21" t="str">
        <f t="shared" si="11"/>
        <v>N.M.</v>
      </c>
      <c r="U70" s="9">
        <v>8256.75</v>
      </c>
      <c r="W70" s="9">
        <v>-152335.88</v>
      </c>
      <c r="Y70" s="9">
        <f t="shared" si="12"/>
        <v>160592.63</v>
      </c>
      <c r="AA70" s="21">
        <f t="shared" si="13"/>
        <v>1.0542009538396337</v>
      </c>
      <c r="AC70" s="9">
        <v>-65195.369999999995</v>
      </c>
      <c r="AE70" s="9">
        <v>-295522.85</v>
      </c>
      <c r="AG70" s="9">
        <f t="shared" si="14"/>
        <v>230327.47999999998</v>
      </c>
      <c r="AI70" s="21">
        <f t="shared" si="15"/>
        <v>0.7793897493882452</v>
      </c>
    </row>
    <row r="71" spans="1:35" ht="12.75" outlineLevel="1">
      <c r="A71" s="1" t="s">
        <v>217</v>
      </c>
      <c r="B71" s="16" t="s">
        <v>218</v>
      </c>
      <c r="C71" s="1" t="s">
        <v>1058</v>
      </c>
      <c r="E71" s="5">
        <v>1542.57</v>
      </c>
      <c r="G71" s="5">
        <v>3696.36</v>
      </c>
      <c r="I71" s="9">
        <f t="shared" si="8"/>
        <v>-2153.79</v>
      </c>
      <c r="K71" s="21">
        <f t="shared" si="9"/>
        <v>-0.5826786351978703</v>
      </c>
      <c r="M71" s="9">
        <v>477.48</v>
      </c>
      <c r="O71" s="9">
        <v>16428.18</v>
      </c>
      <c r="Q71" s="9">
        <f t="shared" si="10"/>
        <v>-15950.7</v>
      </c>
      <c r="S71" s="21">
        <f t="shared" si="11"/>
        <v>-0.9709353075021092</v>
      </c>
      <c r="U71" s="9">
        <v>498.12</v>
      </c>
      <c r="W71" s="9">
        <v>21491.100000000002</v>
      </c>
      <c r="Y71" s="9">
        <f t="shared" si="12"/>
        <v>-20992.980000000003</v>
      </c>
      <c r="AA71" s="21">
        <f t="shared" si="13"/>
        <v>-0.9768220333068107</v>
      </c>
      <c r="AC71" s="9">
        <v>15726.080000000002</v>
      </c>
      <c r="AE71" s="9">
        <v>21491.100000000002</v>
      </c>
      <c r="AG71" s="9">
        <f t="shared" si="14"/>
        <v>-5765.02</v>
      </c>
      <c r="AI71" s="21">
        <f t="shared" si="15"/>
        <v>-0.26825150876409304</v>
      </c>
    </row>
    <row r="72" spans="1:35" ht="12.75" outlineLevel="1">
      <c r="A72" s="1" t="s">
        <v>219</v>
      </c>
      <c r="B72" s="16" t="s">
        <v>220</v>
      </c>
      <c r="C72" s="1" t="s">
        <v>1059</v>
      </c>
      <c r="E72" s="5">
        <v>-3814.2200000000003</v>
      </c>
      <c r="G72" s="5">
        <v>-422.36</v>
      </c>
      <c r="I72" s="9">
        <f t="shared" si="8"/>
        <v>-3391.86</v>
      </c>
      <c r="K72" s="21">
        <f t="shared" si="9"/>
        <v>-8.030732076901222</v>
      </c>
      <c r="M72" s="9">
        <v>-6931.16</v>
      </c>
      <c r="O72" s="9">
        <v>-659.24</v>
      </c>
      <c r="Q72" s="9">
        <f t="shared" si="10"/>
        <v>-6271.92</v>
      </c>
      <c r="S72" s="21">
        <f t="shared" si="11"/>
        <v>-9.513864449972695</v>
      </c>
      <c r="U72" s="9">
        <v>-14730.960000000001</v>
      </c>
      <c r="W72" s="9">
        <v>761.2</v>
      </c>
      <c r="Y72" s="9">
        <f t="shared" si="12"/>
        <v>-15492.160000000002</v>
      </c>
      <c r="AA72" s="21" t="str">
        <f t="shared" si="13"/>
        <v>N.M.</v>
      </c>
      <c r="AC72" s="9">
        <v>-2615.3500000000004</v>
      </c>
      <c r="AE72" s="9">
        <v>761.2</v>
      </c>
      <c r="AG72" s="9">
        <f t="shared" si="14"/>
        <v>-3376.55</v>
      </c>
      <c r="AI72" s="21">
        <f t="shared" si="15"/>
        <v>-4.435825013137152</v>
      </c>
    </row>
    <row r="73" spans="1:35" ht="12.75" outlineLevel="1">
      <c r="A73" s="1" t="s">
        <v>221</v>
      </c>
      <c r="B73" s="16" t="s">
        <v>222</v>
      </c>
      <c r="C73" s="1" t="s">
        <v>1060</v>
      </c>
      <c r="E73" s="5">
        <v>8501.56</v>
      </c>
      <c r="G73" s="5">
        <v>0</v>
      </c>
      <c r="I73" s="9">
        <f t="shared" si="8"/>
        <v>8501.56</v>
      </c>
      <c r="K73" s="21" t="str">
        <f t="shared" si="9"/>
        <v>N.M.</v>
      </c>
      <c r="M73" s="9">
        <v>-22795.71</v>
      </c>
      <c r="O73" s="9">
        <v>0</v>
      </c>
      <c r="Q73" s="9">
        <f t="shared" si="10"/>
        <v>-22795.71</v>
      </c>
      <c r="S73" s="21" t="str">
        <f t="shared" si="11"/>
        <v>N.M.</v>
      </c>
      <c r="U73" s="9">
        <v>-68474.31</v>
      </c>
      <c r="W73" s="9">
        <v>108942.75</v>
      </c>
      <c r="Y73" s="9">
        <f t="shared" si="12"/>
        <v>-177417.06</v>
      </c>
      <c r="AA73" s="21">
        <f t="shared" si="13"/>
        <v>-1.6285348038304521</v>
      </c>
      <c r="AC73" s="9">
        <v>-160644.21000000002</v>
      </c>
      <c r="AE73" s="9">
        <v>108942.75</v>
      </c>
      <c r="AG73" s="9">
        <f t="shared" si="14"/>
        <v>-269586.96</v>
      </c>
      <c r="AI73" s="21">
        <f t="shared" si="15"/>
        <v>-2.474574581603641</v>
      </c>
    </row>
    <row r="74" spans="1:35" ht="12.75" outlineLevel="1">
      <c r="A74" s="1" t="s">
        <v>223</v>
      </c>
      <c r="B74" s="16" t="s">
        <v>224</v>
      </c>
      <c r="C74" s="1" t="s">
        <v>1061</v>
      </c>
      <c r="E74" s="5">
        <v>1997476.32</v>
      </c>
      <c r="G74" s="5">
        <v>0</v>
      </c>
      <c r="I74" s="9">
        <f aca="true" t="shared" si="16" ref="I74:I105">+E74-G74</f>
        <v>1997476.32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3046536.36</v>
      </c>
      <c r="O74" s="9">
        <v>0</v>
      </c>
      <c r="Q74" s="9">
        <f aca="true" t="shared" si="18" ref="Q74:Q105">+M74-O74</f>
        <v>3046536.36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9850571.52</v>
      </c>
      <c r="W74" s="9">
        <v>0</v>
      </c>
      <c r="Y74" s="9">
        <f aca="true" t="shared" si="20" ref="Y74:Y105">+U74-W74</f>
        <v>9850571.52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9850571.52</v>
      </c>
      <c r="AE74" s="9">
        <v>0</v>
      </c>
      <c r="AG74" s="9">
        <f aca="true" t="shared" si="22" ref="AG74:AG105">+AC74-AE74</f>
        <v>9850571.52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225</v>
      </c>
      <c r="B75" s="16" t="s">
        <v>226</v>
      </c>
      <c r="C75" s="1" t="s">
        <v>1062</v>
      </c>
      <c r="E75" s="5">
        <v>282344.99</v>
      </c>
      <c r="G75" s="5">
        <v>60398.42</v>
      </c>
      <c r="I75" s="9">
        <f t="shared" si="16"/>
        <v>221946.57</v>
      </c>
      <c r="K75" s="21">
        <f t="shared" si="17"/>
        <v>3.6747082125658257</v>
      </c>
      <c r="M75" s="9">
        <v>959200.87</v>
      </c>
      <c r="O75" s="9">
        <v>126002.56</v>
      </c>
      <c r="Q75" s="9">
        <f t="shared" si="18"/>
        <v>833198.31</v>
      </c>
      <c r="S75" s="21">
        <f t="shared" si="19"/>
        <v>6.612550649764577</v>
      </c>
      <c r="U75" s="9">
        <v>1742723.87</v>
      </c>
      <c r="W75" s="9">
        <v>158889.22</v>
      </c>
      <c r="Y75" s="9">
        <f t="shared" si="20"/>
        <v>1583834.6500000001</v>
      </c>
      <c r="AA75" s="21">
        <f t="shared" si="21"/>
        <v>9.968169332066708</v>
      </c>
      <c r="AC75" s="9">
        <v>2249478.64</v>
      </c>
      <c r="AE75" s="9">
        <v>224408.83000000002</v>
      </c>
      <c r="AG75" s="9">
        <f t="shared" si="22"/>
        <v>2025069.81</v>
      </c>
      <c r="AI75" s="21">
        <f t="shared" si="23"/>
        <v>9.024020177815641</v>
      </c>
    </row>
    <row r="76" spans="1:35" ht="12.75" outlineLevel="1">
      <c r="A76" s="1" t="s">
        <v>227</v>
      </c>
      <c r="B76" s="16" t="s">
        <v>228</v>
      </c>
      <c r="C76" s="1" t="s">
        <v>1063</v>
      </c>
      <c r="E76" s="5">
        <v>-326980.36</v>
      </c>
      <c r="G76" s="5">
        <v>-370817.07</v>
      </c>
      <c r="I76" s="9">
        <f t="shared" si="16"/>
        <v>43836.71000000002</v>
      </c>
      <c r="K76" s="21">
        <f t="shared" si="17"/>
        <v>0.11821653733470258</v>
      </c>
      <c r="M76" s="9">
        <v>-1139258.162</v>
      </c>
      <c r="O76" s="9">
        <v>-755179.3200000001</v>
      </c>
      <c r="Q76" s="9">
        <f t="shared" si="18"/>
        <v>-384078.84199999995</v>
      </c>
      <c r="S76" s="21">
        <f t="shared" si="19"/>
        <v>-0.5085929021467377</v>
      </c>
      <c r="U76" s="9">
        <v>-1937234.112</v>
      </c>
      <c r="W76" s="9">
        <v>-1277924.6400000001</v>
      </c>
      <c r="Y76" s="9">
        <f t="shared" si="20"/>
        <v>-659309.4719999998</v>
      </c>
      <c r="AA76" s="21">
        <f t="shared" si="21"/>
        <v>-0.5159220280782753</v>
      </c>
      <c r="AC76" s="9">
        <v>-2981888.092</v>
      </c>
      <c r="AE76" s="9">
        <v>-2540797.64</v>
      </c>
      <c r="AG76" s="9">
        <f t="shared" si="22"/>
        <v>-441090.45200000005</v>
      </c>
      <c r="AI76" s="21">
        <f t="shared" si="23"/>
        <v>-0.17360314141349723</v>
      </c>
    </row>
    <row r="77" spans="1:35" ht="12.75" outlineLevel="1">
      <c r="A77" s="1" t="s">
        <v>229</v>
      </c>
      <c r="B77" s="16" t="s">
        <v>230</v>
      </c>
      <c r="C77" s="1" t="s">
        <v>1064</v>
      </c>
      <c r="E77" s="5">
        <v>79194.72</v>
      </c>
      <c r="G77" s="5">
        <v>26.79</v>
      </c>
      <c r="I77" s="9">
        <f t="shared" si="16"/>
        <v>79167.93000000001</v>
      </c>
      <c r="K77" s="21" t="str">
        <f t="shared" si="17"/>
        <v>N.M.</v>
      </c>
      <c r="M77" s="9">
        <v>79194.72</v>
      </c>
      <c r="O77" s="9">
        <v>0</v>
      </c>
      <c r="Q77" s="9">
        <f t="shared" si="18"/>
        <v>79194.72</v>
      </c>
      <c r="S77" s="21" t="str">
        <f t="shared" si="19"/>
        <v>N.M.</v>
      </c>
      <c r="U77" s="9">
        <v>79194.72</v>
      </c>
      <c r="W77" s="9">
        <v>0</v>
      </c>
      <c r="Y77" s="9">
        <f t="shared" si="20"/>
        <v>79194.72</v>
      </c>
      <c r="AA77" s="21" t="str">
        <f t="shared" si="21"/>
        <v>N.M.</v>
      </c>
      <c r="AC77" s="9">
        <v>78375.26</v>
      </c>
      <c r="AE77" s="9">
        <v>468.03000000000003</v>
      </c>
      <c r="AG77" s="9">
        <f t="shared" si="22"/>
        <v>77907.23</v>
      </c>
      <c r="AI77" s="21" t="str">
        <f t="shared" si="23"/>
        <v>N.M.</v>
      </c>
    </row>
    <row r="78" spans="1:35" ht="12.75" outlineLevel="1">
      <c r="A78" s="1" t="s">
        <v>231</v>
      </c>
      <c r="B78" s="16" t="s">
        <v>232</v>
      </c>
      <c r="C78" s="1" t="s">
        <v>1065</v>
      </c>
      <c r="E78" s="5">
        <v>-13392.11</v>
      </c>
      <c r="G78" s="5">
        <v>0</v>
      </c>
      <c r="I78" s="9">
        <f t="shared" si="16"/>
        <v>-13392.11</v>
      </c>
      <c r="K78" s="21" t="str">
        <f t="shared" si="17"/>
        <v>N.M.</v>
      </c>
      <c r="M78" s="9">
        <v>-13392.11</v>
      </c>
      <c r="O78" s="9">
        <v>0</v>
      </c>
      <c r="Q78" s="9">
        <f t="shared" si="18"/>
        <v>-13392.11</v>
      </c>
      <c r="S78" s="21" t="str">
        <f t="shared" si="19"/>
        <v>N.M.</v>
      </c>
      <c r="U78" s="9">
        <v>-13392.11</v>
      </c>
      <c r="W78" s="9">
        <v>0</v>
      </c>
      <c r="Y78" s="9">
        <f t="shared" si="20"/>
        <v>-13392.11</v>
      </c>
      <c r="AA78" s="21" t="str">
        <f t="shared" si="21"/>
        <v>N.M.</v>
      </c>
      <c r="AC78" s="9">
        <v>-13392.11</v>
      </c>
      <c r="AE78" s="9">
        <v>-309.45</v>
      </c>
      <c r="AG78" s="9">
        <f t="shared" si="22"/>
        <v>-13082.66</v>
      </c>
      <c r="AI78" s="21" t="str">
        <f t="shared" si="23"/>
        <v>N.M.</v>
      </c>
    </row>
    <row r="79" spans="1:35" ht="12.75" outlineLevel="1">
      <c r="A79" s="1" t="s">
        <v>233</v>
      </c>
      <c r="B79" s="16" t="s">
        <v>234</v>
      </c>
      <c r="C79" s="1" t="s">
        <v>1066</v>
      </c>
      <c r="E79" s="5">
        <v>118354.41</v>
      </c>
      <c r="G79" s="5">
        <v>593078.62</v>
      </c>
      <c r="I79" s="9">
        <f t="shared" si="16"/>
        <v>-474724.20999999996</v>
      </c>
      <c r="K79" s="21">
        <f t="shared" si="17"/>
        <v>-0.800440606002624</v>
      </c>
      <c r="M79" s="9">
        <v>335420.59</v>
      </c>
      <c r="O79" s="9">
        <v>1326900.06</v>
      </c>
      <c r="Q79" s="9">
        <f t="shared" si="18"/>
        <v>-991479.47</v>
      </c>
      <c r="S79" s="21">
        <f t="shared" si="19"/>
        <v>-0.7472148806745852</v>
      </c>
      <c r="U79" s="9">
        <v>602052.46</v>
      </c>
      <c r="W79" s="9">
        <v>2396928.74</v>
      </c>
      <c r="Y79" s="9">
        <f t="shared" si="20"/>
        <v>-1794876.2800000003</v>
      </c>
      <c r="AA79" s="21">
        <f t="shared" si="21"/>
        <v>-0.748823379705481</v>
      </c>
      <c r="AC79" s="9">
        <v>2617195.37</v>
      </c>
      <c r="AE79" s="9">
        <v>4485896.42</v>
      </c>
      <c r="AG79" s="9">
        <f t="shared" si="22"/>
        <v>-1868701.0499999998</v>
      </c>
      <c r="AI79" s="21">
        <f t="shared" si="23"/>
        <v>-0.416572491881121</v>
      </c>
    </row>
    <row r="80" spans="1:35" ht="12.75" outlineLevel="1">
      <c r="A80" s="1" t="s">
        <v>235</v>
      </c>
      <c r="B80" s="16" t="s">
        <v>236</v>
      </c>
      <c r="C80" s="1" t="s">
        <v>1067</v>
      </c>
      <c r="E80" s="5">
        <v>-950877.04</v>
      </c>
      <c r="G80" s="5">
        <v>-3207149.58</v>
      </c>
      <c r="I80" s="9">
        <f t="shared" si="16"/>
        <v>2256272.54</v>
      </c>
      <c r="K80" s="21">
        <f t="shared" si="17"/>
        <v>0.703513348448188</v>
      </c>
      <c r="M80" s="9">
        <v>-2551092.3200000003</v>
      </c>
      <c r="O80" s="9">
        <v>-6284950.32</v>
      </c>
      <c r="Q80" s="9">
        <f t="shared" si="18"/>
        <v>3733858</v>
      </c>
      <c r="S80" s="21">
        <f t="shared" si="19"/>
        <v>0.5940950699511655</v>
      </c>
      <c r="U80" s="9">
        <v>-7328701.93</v>
      </c>
      <c r="W80" s="9">
        <v>-12659375.95</v>
      </c>
      <c r="Y80" s="9">
        <f t="shared" si="20"/>
        <v>5330674.02</v>
      </c>
      <c r="AA80" s="21">
        <f t="shared" si="21"/>
        <v>0.4210850551444441</v>
      </c>
      <c r="AC80" s="9">
        <v>-19339345.82</v>
      </c>
      <c r="AE80" s="9">
        <v>-23019203.67</v>
      </c>
      <c r="AG80" s="9">
        <f t="shared" si="22"/>
        <v>3679857.8500000015</v>
      </c>
      <c r="AI80" s="21">
        <f t="shared" si="23"/>
        <v>0.15986034542088923</v>
      </c>
    </row>
    <row r="81" spans="1:35" ht="12.75" outlineLevel="1">
      <c r="A81" s="1" t="s">
        <v>237</v>
      </c>
      <c r="B81" s="16" t="s">
        <v>238</v>
      </c>
      <c r="C81" s="1" t="s">
        <v>1068</v>
      </c>
      <c r="E81" s="5">
        <v>448179.76</v>
      </c>
      <c r="G81" s="5">
        <v>1462071.44</v>
      </c>
      <c r="I81" s="9">
        <f t="shared" si="16"/>
        <v>-1013891.6799999999</v>
      </c>
      <c r="K81" s="21">
        <f t="shared" si="17"/>
        <v>-0.6934624754040746</v>
      </c>
      <c r="M81" s="9">
        <v>1234464.41</v>
      </c>
      <c r="O81" s="9">
        <v>2896203.9</v>
      </c>
      <c r="Q81" s="9">
        <f t="shared" si="18"/>
        <v>-1661739.49</v>
      </c>
      <c r="S81" s="21">
        <f t="shared" si="19"/>
        <v>-0.5737646752012178</v>
      </c>
      <c r="U81" s="9">
        <v>4130189.43</v>
      </c>
      <c r="W81" s="9">
        <v>6005699.13</v>
      </c>
      <c r="Y81" s="9">
        <f t="shared" si="20"/>
        <v>-1875509.6999999997</v>
      </c>
      <c r="AA81" s="21">
        <f t="shared" si="21"/>
        <v>-0.31228832137649887</v>
      </c>
      <c r="AC81" s="9">
        <v>10296988.99</v>
      </c>
      <c r="AE81" s="9">
        <v>10601973.17</v>
      </c>
      <c r="AG81" s="9">
        <f t="shared" si="22"/>
        <v>-304984.1799999997</v>
      </c>
      <c r="AI81" s="21">
        <f t="shared" si="23"/>
        <v>-0.02876673757890671</v>
      </c>
    </row>
    <row r="82" spans="1:35" ht="12.75" outlineLevel="1">
      <c r="A82" s="1" t="s">
        <v>239</v>
      </c>
      <c r="B82" s="16" t="s">
        <v>240</v>
      </c>
      <c r="C82" s="1" t="s">
        <v>1069</v>
      </c>
      <c r="E82" s="5">
        <v>-222922.62</v>
      </c>
      <c r="G82" s="5">
        <v>-1410674.43</v>
      </c>
      <c r="I82" s="9">
        <f t="shared" si="16"/>
        <v>1187751.81</v>
      </c>
      <c r="K82" s="21">
        <f t="shared" si="17"/>
        <v>0.8419744377162915</v>
      </c>
      <c r="M82" s="9">
        <v>-461407.60000000003</v>
      </c>
      <c r="O82" s="9">
        <v>-3010556.51</v>
      </c>
      <c r="Q82" s="9">
        <f t="shared" si="18"/>
        <v>2549148.9099999997</v>
      </c>
      <c r="S82" s="21">
        <f t="shared" si="19"/>
        <v>0.8467367749227201</v>
      </c>
      <c r="U82" s="9">
        <v>-903079</v>
      </c>
      <c r="W82" s="9">
        <v>-5413121.7</v>
      </c>
      <c r="Y82" s="9">
        <f t="shared" si="20"/>
        <v>4510042.7</v>
      </c>
      <c r="AA82" s="21">
        <f t="shared" si="21"/>
        <v>0.8331685393291638</v>
      </c>
      <c r="AC82" s="9">
        <v>-5248010.34</v>
      </c>
      <c r="AE82" s="9">
        <v>-10205271.99</v>
      </c>
      <c r="AG82" s="9">
        <f t="shared" si="22"/>
        <v>4957261.65</v>
      </c>
      <c r="AI82" s="21">
        <f t="shared" si="23"/>
        <v>0.4857549759435662</v>
      </c>
    </row>
    <row r="83" spans="1:35" ht="12.75" outlineLevel="1">
      <c r="A83" s="1" t="s">
        <v>241</v>
      </c>
      <c r="B83" s="16" t="s">
        <v>242</v>
      </c>
      <c r="C83" s="1" t="s">
        <v>1070</v>
      </c>
      <c r="E83" s="5">
        <v>0</v>
      </c>
      <c r="G83" s="5">
        <v>1534744.2</v>
      </c>
      <c r="I83" s="9">
        <f t="shared" si="16"/>
        <v>-1534744.2</v>
      </c>
      <c r="K83" s="21" t="str">
        <f t="shared" si="17"/>
        <v>N.M.</v>
      </c>
      <c r="M83" s="9">
        <v>0</v>
      </c>
      <c r="O83" s="9">
        <v>3312224.99</v>
      </c>
      <c r="Q83" s="9">
        <f t="shared" si="18"/>
        <v>-3312224.99</v>
      </c>
      <c r="S83" s="21" t="str">
        <f t="shared" si="19"/>
        <v>N.M.</v>
      </c>
      <c r="U83" s="9">
        <v>0</v>
      </c>
      <c r="W83" s="9">
        <v>6726042.44</v>
      </c>
      <c r="Y83" s="9">
        <f t="shared" si="20"/>
        <v>-6726042.44</v>
      </c>
      <c r="AA83" s="21" t="str">
        <f t="shared" si="21"/>
        <v>N.M.</v>
      </c>
      <c r="AC83" s="9">
        <v>6722536.93</v>
      </c>
      <c r="AE83" s="9">
        <v>13727136.412</v>
      </c>
      <c r="AG83" s="9">
        <f t="shared" si="22"/>
        <v>-7004599.482000001</v>
      </c>
      <c r="AI83" s="21">
        <f t="shared" si="23"/>
        <v>-0.5102739035853621</v>
      </c>
    </row>
    <row r="84" spans="1:35" ht="12.75" outlineLevel="1">
      <c r="A84" s="1" t="s">
        <v>243</v>
      </c>
      <c r="B84" s="16" t="s">
        <v>244</v>
      </c>
      <c r="C84" s="1" t="s">
        <v>1071</v>
      </c>
      <c r="E84" s="5">
        <v>0</v>
      </c>
      <c r="G84" s="5">
        <v>-473310.33</v>
      </c>
      <c r="I84" s="9">
        <f t="shared" si="16"/>
        <v>473310.33</v>
      </c>
      <c r="K84" s="21" t="str">
        <f t="shared" si="17"/>
        <v>N.M.</v>
      </c>
      <c r="M84" s="9">
        <v>0</v>
      </c>
      <c r="O84" s="9">
        <v>-1165882.98</v>
      </c>
      <c r="Q84" s="9">
        <f t="shared" si="18"/>
        <v>1165882.98</v>
      </c>
      <c r="S84" s="21" t="str">
        <f t="shared" si="19"/>
        <v>N.M.</v>
      </c>
      <c r="U84" s="9">
        <v>0</v>
      </c>
      <c r="W84" s="9">
        <v>-2400495.4</v>
      </c>
      <c r="Y84" s="9">
        <f t="shared" si="20"/>
        <v>2400495.4</v>
      </c>
      <c r="AA84" s="21" t="str">
        <f t="shared" si="21"/>
        <v>N.M.</v>
      </c>
      <c r="AC84" s="9">
        <v>-3338953.91</v>
      </c>
      <c r="AE84" s="9">
        <v>-5082582.012</v>
      </c>
      <c r="AG84" s="9">
        <f t="shared" si="22"/>
        <v>1743628.102</v>
      </c>
      <c r="AI84" s="21">
        <f t="shared" si="23"/>
        <v>0.34305951146155356</v>
      </c>
    </row>
    <row r="85" spans="1:35" ht="12.75" outlineLevel="1">
      <c r="A85" s="1" t="s">
        <v>245</v>
      </c>
      <c r="B85" s="16" t="s">
        <v>246</v>
      </c>
      <c r="C85" s="1" t="s">
        <v>1072</v>
      </c>
      <c r="E85" s="5">
        <v>0</v>
      </c>
      <c r="G85" s="5">
        <v>-90445.06</v>
      </c>
      <c r="I85" s="9">
        <f t="shared" si="16"/>
        <v>90445.06</v>
      </c>
      <c r="K85" s="21" t="str">
        <f t="shared" si="17"/>
        <v>N.M.</v>
      </c>
      <c r="M85" s="9">
        <v>0</v>
      </c>
      <c r="O85" s="9">
        <v>-208562.27000000002</v>
      </c>
      <c r="Q85" s="9">
        <f t="shared" si="18"/>
        <v>208562.27000000002</v>
      </c>
      <c r="S85" s="21" t="str">
        <f t="shared" si="19"/>
        <v>N.M.</v>
      </c>
      <c r="U85" s="9">
        <v>0</v>
      </c>
      <c r="W85" s="9">
        <v>-401438.88</v>
      </c>
      <c r="Y85" s="9">
        <f t="shared" si="20"/>
        <v>401438.88</v>
      </c>
      <c r="AA85" s="21" t="str">
        <f t="shared" si="21"/>
        <v>N.M.</v>
      </c>
      <c r="AC85" s="9">
        <v>-542179.03</v>
      </c>
      <c r="AE85" s="9">
        <v>-848069.283</v>
      </c>
      <c r="AG85" s="9">
        <f t="shared" si="22"/>
        <v>305890.253</v>
      </c>
      <c r="AI85" s="21">
        <f t="shared" si="23"/>
        <v>0.36069016898941264</v>
      </c>
    </row>
    <row r="86" spans="1:35" ht="12.75" outlineLevel="1">
      <c r="A86" s="1" t="s">
        <v>247</v>
      </c>
      <c r="B86" s="16" t="s">
        <v>248</v>
      </c>
      <c r="C86" s="1" t="s">
        <v>1073</v>
      </c>
      <c r="E86" s="5">
        <v>955.14</v>
      </c>
      <c r="G86" s="5">
        <v>0</v>
      </c>
      <c r="I86" s="9">
        <f t="shared" si="16"/>
        <v>955.14</v>
      </c>
      <c r="K86" s="21" t="str">
        <f t="shared" si="17"/>
        <v>N.M.</v>
      </c>
      <c r="M86" s="9">
        <v>9796.79</v>
      </c>
      <c r="O86" s="9">
        <v>0</v>
      </c>
      <c r="Q86" s="9">
        <f t="shared" si="18"/>
        <v>9796.79</v>
      </c>
      <c r="S86" s="21" t="str">
        <f t="shared" si="19"/>
        <v>N.M.</v>
      </c>
      <c r="U86" s="9">
        <v>56322.53</v>
      </c>
      <c r="W86" s="9">
        <v>0</v>
      </c>
      <c r="Y86" s="9">
        <f t="shared" si="20"/>
        <v>56322.53</v>
      </c>
      <c r="AA86" s="21" t="str">
        <f t="shared" si="21"/>
        <v>N.M.</v>
      </c>
      <c r="AC86" s="9">
        <v>95086.25</v>
      </c>
      <c r="AE86" s="9">
        <v>0</v>
      </c>
      <c r="AG86" s="9">
        <f t="shared" si="22"/>
        <v>95086.25</v>
      </c>
      <c r="AI86" s="21" t="str">
        <f t="shared" si="23"/>
        <v>N.M.</v>
      </c>
    </row>
    <row r="87" spans="1:35" ht="12.75" outlineLevel="1">
      <c r="A87" s="1" t="s">
        <v>249</v>
      </c>
      <c r="B87" s="16" t="s">
        <v>250</v>
      </c>
      <c r="C87" s="1" t="s">
        <v>1074</v>
      </c>
      <c r="E87" s="5">
        <v>0</v>
      </c>
      <c r="G87" s="5">
        <v>0</v>
      </c>
      <c r="I87" s="9">
        <f t="shared" si="16"/>
        <v>0</v>
      </c>
      <c r="K87" s="21">
        <f t="shared" si="17"/>
        <v>0</v>
      </c>
      <c r="M87" s="9">
        <v>0</v>
      </c>
      <c r="O87" s="9">
        <v>0</v>
      </c>
      <c r="Q87" s="9">
        <f t="shared" si="18"/>
        <v>0</v>
      </c>
      <c r="S87" s="21">
        <f t="shared" si="19"/>
        <v>0</v>
      </c>
      <c r="U87" s="9">
        <v>0</v>
      </c>
      <c r="W87" s="9">
        <v>0</v>
      </c>
      <c r="Y87" s="9">
        <f t="shared" si="20"/>
        <v>0</v>
      </c>
      <c r="AA87" s="21">
        <f t="shared" si="21"/>
        <v>0</v>
      </c>
      <c r="AC87" s="9">
        <v>-10.36</v>
      </c>
      <c r="AE87" s="9">
        <v>0</v>
      </c>
      <c r="AG87" s="9">
        <f t="shared" si="22"/>
        <v>-10.36</v>
      </c>
      <c r="AI87" s="21" t="str">
        <f t="shared" si="23"/>
        <v>N.M.</v>
      </c>
    </row>
    <row r="88" spans="1:35" ht="12.75" outlineLevel="1">
      <c r="A88" s="1" t="s">
        <v>251</v>
      </c>
      <c r="B88" s="16" t="s">
        <v>252</v>
      </c>
      <c r="C88" s="1" t="s">
        <v>1075</v>
      </c>
      <c r="E88" s="5">
        <v>-35914.35</v>
      </c>
      <c r="G88" s="5">
        <v>-158756.99</v>
      </c>
      <c r="I88" s="9">
        <f t="shared" si="16"/>
        <v>122842.63999999998</v>
      </c>
      <c r="K88" s="21">
        <f t="shared" si="17"/>
        <v>0.7737778349161193</v>
      </c>
      <c r="M88" s="9">
        <v>61519.64</v>
      </c>
      <c r="O88" s="9">
        <v>-169262.12</v>
      </c>
      <c r="Q88" s="9">
        <f t="shared" si="18"/>
        <v>230781.76</v>
      </c>
      <c r="S88" s="21">
        <f t="shared" si="19"/>
        <v>1.3634578132425614</v>
      </c>
      <c r="U88" s="9">
        <v>-193385.76</v>
      </c>
      <c r="W88" s="9">
        <v>-174433.08000000002</v>
      </c>
      <c r="Y88" s="9">
        <f t="shared" si="20"/>
        <v>-18952.679999999993</v>
      </c>
      <c r="AA88" s="21">
        <f t="shared" si="21"/>
        <v>-0.10865301466900654</v>
      </c>
      <c r="AC88" s="9">
        <v>-606050.25</v>
      </c>
      <c r="AE88" s="9">
        <v>-212231.17</v>
      </c>
      <c r="AG88" s="9">
        <f t="shared" si="22"/>
        <v>-393819.07999999996</v>
      </c>
      <c r="AI88" s="21">
        <f t="shared" si="23"/>
        <v>-1.8556137630490372</v>
      </c>
    </row>
    <row r="89" spans="1:35" ht="12.75" outlineLevel="1">
      <c r="A89" s="1" t="s">
        <v>253</v>
      </c>
      <c r="B89" s="16" t="s">
        <v>254</v>
      </c>
      <c r="C89" s="1" t="s">
        <v>1076</v>
      </c>
      <c r="E89" s="5">
        <v>52204.53</v>
      </c>
      <c r="G89" s="5">
        <v>75212.7</v>
      </c>
      <c r="I89" s="9">
        <f t="shared" si="16"/>
        <v>-23008.17</v>
      </c>
      <c r="K89" s="21">
        <f t="shared" si="17"/>
        <v>-0.30590804478498973</v>
      </c>
      <c r="M89" s="9">
        <v>284105.9</v>
      </c>
      <c r="O89" s="9">
        <v>327477.42</v>
      </c>
      <c r="Q89" s="9">
        <f t="shared" si="18"/>
        <v>-43371.51999999996</v>
      </c>
      <c r="S89" s="21">
        <f t="shared" si="19"/>
        <v>-0.1324412535068829</v>
      </c>
      <c r="U89" s="9">
        <v>930309.9</v>
      </c>
      <c r="W89" s="9">
        <v>850949.56</v>
      </c>
      <c r="Y89" s="9">
        <f t="shared" si="20"/>
        <v>79360.33999999997</v>
      </c>
      <c r="AA89" s="21">
        <f t="shared" si="21"/>
        <v>0.09326092136412875</v>
      </c>
      <c r="AC89" s="9">
        <v>1760520.98</v>
      </c>
      <c r="AE89" s="9">
        <v>1611082.78</v>
      </c>
      <c r="AG89" s="9">
        <f t="shared" si="22"/>
        <v>149438.19999999995</v>
      </c>
      <c r="AI89" s="21">
        <f t="shared" si="23"/>
        <v>0.09275637593246447</v>
      </c>
    </row>
    <row r="90" spans="1:35" ht="12.75" outlineLevel="1">
      <c r="A90" s="1" t="s">
        <v>255</v>
      </c>
      <c r="B90" s="16" t="s">
        <v>256</v>
      </c>
      <c r="C90" s="1" t="s">
        <v>1077</v>
      </c>
      <c r="E90" s="5">
        <v>36749.07</v>
      </c>
      <c r="G90" s="5">
        <v>40150.462</v>
      </c>
      <c r="I90" s="9">
        <f t="shared" si="16"/>
        <v>-3401.392</v>
      </c>
      <c r="K90" s="21">
        <f t="shared" si="17"/>
        <v>-0.08471613601855939</v>
      </c>
      <c r="M90" s="9">
        <v>114832.68000000001</v>
      </c>
      <c r="O90" s="9">
        <v>140606.912</v>
      </c>
      <c r="Q90" s="9">
        <f t="shared" si="18"/>
        <v>-25774.232000000004</v>
      </c>
      <c r="S90" s="21">
        <f t="shared" si="19"/>
        <v>-0.18330700556171806</v>
      </c>
      <c r="U90" s="9">
        <v>209116.04</v>
      </c>
      <c r="W90" s="9">
        <v>247476.932</v>
      </c>
      <c r="Y90" s="9">
        <f t="shared" si="20"/>
        <v>-38360.89199999999</v>
      </c>
      <c r="AA90" s="21">
        <f t="shared" si="21"/>
        <v>-0.1550079503975748</v>
      </c>
      <c r="AC90" s="9">
        <v>397497.57200000004</v>
      </c>
      <c r="AE90" s="9">
        <v>427714.03599999996</v>
      </c>
      <c r="AG90" s="9">
        <f t="shared" si="22"/>
        <v>-30216.46399999992</v>
      </c>
      <c r="AI90" s="21">
        <f t="shared" si="23"/>
        <v>-0.0706464166633052</v>
      </c>
    </row>
    <row r="91" spans="1:35" ht="12.75" outlineLevel="1">
      <c r="A91" s="1" t="s">
        <v>257</v>
      </c>
      <c r="B91" s="16" t="s">
        <v>258</v>
      </c>
      <c r="C91" s="1" t="s">
        <v>1078</v>
      </c>
      <c r="E91" s="5">
        <v>228186.25</v>
      </c>
      <c r="G91" s="5">
        <v>237602.55000000002</v>
      </c>
      <c r="I91" s="9">
        <f t="shared" si="16"/>
        <v>-9416.300000000017</v>
      </c>
      <c r="K91" s="21">
        <f t="shared" si="17"/>
        <v>-0.039630466928911395</v>
      </c>
      <c r="M91" s="9">
        <v>920399.21</v>
      </c>
      <c r="O91" s="9">
        <v>752569.63</v>
      </c>
      <c r="Q91" s="9">
        <f t="shared" si="18"/>
        <v>167829.57999999996</v>
      </c>
      <c r="S91" s="21">
        <f t="shared" si="19"/>
        <v>0.22300870684882668</v>
      </c>
      <c r="U91" s="9">
        <v>2291985.09</v>
      </c>
      <c r="W91" s="9">
        <v>1505734.42</v>
      </c>
      <c r="Y91" s="9">
        <f t="shared" si="20"/>
        <v>786250.6699999999</v>
      </c>
      <c r="AA91" s="21">
        <f t="shared" si="21"/>
        <v>0.5221708819009397</v>
      </c>
      <c r="AC91" s="9">
        <v>11760378.22</v>
      </c>
      <c r="AE91" s="9">
        <v>3091804.28</v>
      </c>
      <c r="AG91" s="9">
        <f t="shared" si="22"/>
        <v>8668573.940000001</v>
      </c>
      <c r="AI91" s="21">
        <f t="shared" si="23"/>
        <v>2.8037266123455917</v>
      </c>
    </row>
    <row r="92" spans="1:35" ht="12.75" outlineLevel="1">
      <c r="A92" s="1" t="s">
        <v>259</v>
      </c>
      <c r="B92" s="16" t="s">
        <v>260</v>
      </c>
      <c r="C92" s="1" t="s">
        <v>1079</v>
      </c>
      <c r="E92" s="5">
        <v>12708.93</v>
      </c>
      <c r="G92" s="5">
        <v>14608.36</v>
      </c>
      <c r="I92" s="9">
        <f t="shared" si="16"/>
        <v>-1899.4300000000003</v>
      </c>
      <c r="K92" s="21">
        <f t="shared" si="17"/>
        <v>-0.13002349339693164</v>
      </c>
      <c r="M92" s="9">
        <v>17308.93</v>
      </c>
      <c r="O92" s="9">
        <v>19208.36</v>
      </c>
      <c r="Q92" s="9">
        <f t="shared" si="18"/>
        <v>-1899.4300000000003</v>
      </c>
      <c r="S92" s="21">
        <f t="shared" si="19"/>
        <v>-0.0988855893996156</v>
      </c>
      <c r="U92" s="9">
        <v>34217.29</v>
      </c>
      <c r="W92" s="9">
        <v>38732.25</v>
      </c>
      <c r="Y92" s="9">
        <f t="shared" si="20"/>
        <v>-4514.959999999999</v>
      </c>
      <c r="AA92" s="21">
        <f t="shared" si="21"/>
        <v>-0.11656849266438173</v>
      </c>
      <c r="AC92" s="9">
        <v>78630.53</v>
      </c>
      <c r="AE92" s="9">
        <v>82700.03</v>
      </c>
      <c r="AG92" s="9">
        <f t="shared" si="22"/>
        <v>-4069.5</v>
      </c>
      <c r="AI92" s="21">
        <f t="shared" si="23"/>
        <v>-0.04920796280243187</v>
      </c>
    </row>
    <row r="93" spans="1:35" ht="12.75" outlineLevel="1">
      <c r="A93" s="1" t="s">
        <v>261</v>
      </c>
      <c r="B93" s="16" t="s">
        <v>262</v>
      </c>
      <c r="C93" s="1" t="s">
        <v>1080</v>
      </c>
      <c r="E93" s="5">
        <v>86232.88</v>
      </c>
      <c r="G93" s="5">
        <v>52158.97</v>
      </c>
      <c r="I93" s="9">
        <f t="shared" si="16"/>
        <v>34073.91</v>
      </c>
      <c r="K93" s="21">
        <f t="shared" si="17"/>
        <v>0.6532703770799155</v>
      </c>
      <c r="M93" s="9">
        <v>296560.15</v>
      </c>
      <c r="O93" s="9">
        <v>160044.89</v>
      </c>
      <c r="Q93" s="9">
        <f t="shared" si="18"/>
        <v>136515.26</v>
      </c>
      <c r="S93" s="21">
        <f t="shared" si="19"/>
        <v>0.8529810605012131</v>
      </c>
      <c r="U93" s="9">
        <v>758447.8</v>
      </c>
      <c r="W93" s="9">
        <v>547871.14</v>
      </c>
      <c r="Y93" s="9">
        <f t="shared" si="20"/>
        <v>210576.66000000003</v>
      </c>
      <c r="AA93" s="21">
        <f t="shared" si="21"/>
        <v>0.3843543574863243</v>
      </c>
      <c r="AC93" s="9">
        <v>1102760.6500000001</v>
      </c>
      <c r="AE93" s="9">
        <v>980161.75</v>
      </c>
      <c r="AG93" s="9">
        <f t="shared" si="22"/>
        <v>122598.90000000014</v>
      </c>
      <c r="AI93" s="21">
        <f t="shared" si="23"/>
        <v>0.12508027374053327</v>
      </c>
    </row>
    <row r="94" spans="1:35" ht="12.75" outlineLevel="1">
      <c r="A94" s="1" t="s">
        <v>263</v>
      </c>
      <c r="B94" s="16" t="s">
        <v>264</v>
      </c>
      <c r="C94" s="1" t="s">
        <v>1081</v>
      </c>
      <c r="E94" s="5">
        <v>-7276.93</v>
      </c>
      <c r="G94" s="5">
        <v>23622.760000000002</v>
      </c>
      <c r="I94" s="9">
        <f t="shared" si="16"/>
        <v>-30899.690000000002</v>
      </c>
      <c r="K94" s="21">
        <f t="shared" si="17"/>
        <v>-1.3080474085161937</v>
      </c>
      <c r="M94" s="9">
        <v>1089.15</v>
      </c>
      <c r="O94" s="9">
        <v>23225.64</v>
      </c>
      <c r="Q94" s="9">
        <f t="shared" si="18"/>
        <v>-22136.489999999998</v>
      </c>
      <c r="S94" s="21">
        <f t="shared" si="19"/>
        <v>-0.95310570559089</v>
      </c>
      <c r="U94" s="9">
        <v>-30923.29</v>
      </c>
      <c r="W94" s="9">
        <v>23225.64</v>
      </c>
      <c r="Y94" s="9">
        <f t="shared" si="20"/>
        <v>-54148.93</v>
      </c>
      <c r="AA94" s="21">
        <f t="shared" si="21"/>
        <v>-2.3314289724631916</v>
      </c>
      <c r="AC94" s="9">
        <v>9451.160000000003</v>
      </c>
      <c r="AE94" s="9">
        <v>14680.769999999999</v>
      </c>
      <c r="AG94" s="9">
        <f t="shared" si="22"/>
        <v>-5229.609999999995</v>
      </c>
      <c r="AI94" s="21">
        <f t="shared" si="23"/>
        <v>-0.35622177855793635</v>
      </c>
    </row>
    <row r="95" spans="1:35" ht="12.75" outlineLevel="1">
      <c r="A95" s="1" t="s">
        <v>265</v>
      </c>
      <c r="B95" s="16" t="s">
        <v>266</v>
      </c>
      <c r="C95" s="1" t="s">
        <v>1082</v>
      </c>
      <c r="E95" s="5">
        <v>0</v>
      </c>
      <c r="G95" s="5">
        <v>4440</v>
      </c>
      <c r="I95" s="9">
        <f t="shared" si="16"/>
        <v>-4440</v>
      </c>
      <c r="K95" s="21" t="str">
        <f t="shared" si="17"/>
        <v>N.M.</v>
      </c>
      <c r="M95" s="9">
        <v>0</v>
      </c>
      <c r="O95" s="9">
        <v>15348</v>
      </c>
      <c r="Q95" s="9">
        <f t="shared" si="18"/>
        <v>-15348</v>
      </c>
      <c r="S95" s="21" t="str">
        <f t="shared" si="19"/>
        <v>N.M.</v>
      </c>
      <c r="U95" s="9">
        <v>0</v>
      </c>
      <c r="W95" s="9">
        <v>37884</v>
      </c>
      <c r="Y95" s="9">
        <f t="shared" si="20"/>
        <v>-37884</v>
      </c>
      <c r="AA95" s="21" t="str">
        <f t="shared" si="21"/>
        <v>N.M.</v>
      </c>
      <c r="AC95" s="9">
        <v>-37884</v>
      </c>
      <c r="AE95" s="9">
        <v>65292</v>
      </c>
      <c r="AG95" s="9">
        <f t="shared" si="22"/>
        <v>-103176</v>
      </c>
      <c r="AI95" s="21">
        <f t="shared" si="23"/>
        <v>-1.5802242234883292</v>
      </c>
    </row>
    <row r="96" spans="1:35" ht="12.75" outlineLevel="1">
      <c r="A96" s="1" t="s">
        <v>267</v>
      </c>
      <c r="B96" s="16" t="s">
        <v>268</v>
      </c>
      <c r="C96" s="1" t="s">
        <v>1083</v>
      </c>
      <c r="E96" s="5">
        <v>67396.05</v>
      </c>
      <c r="G96" s="5">
        <v>-3905.86</v>
      </c>
      <c r="I96" s="9">
        <f t="shared" si="16"/>
        <v>71301.91</v>
      </c>
      <c r="K96" s="21" t="str">
        <f t="shared" si="17"/>
        <v>N.M.</v>
      </c>
      <c r="M96" s="9">
        <v>118516.35</v>
      </c>
      <c r="O96" s="9">
        <v>103554.74</v>
      </c>
      <c r="Q96" s="9">
        <f t="shared" si="18"/>
        <v>14961.61</v>
      </c>
      <c r="S96" s="21">
        <f t="shared" si="19"/>
        <v>0.1444802043827255</v>
      </c>
      <c r="U96" s="9">
        <v>1815731.54</v>
      </c>
      <c r="W96" s="9">
        <v>217640.23</v>
      </c>
      <c r="Y96" s="9">
        <f t="shared" si="20"/>
        <v>1598091.31</v>
      </c>
      <c r="AA96" s="21">
        <f t="shared" si="21"/>
        <v>7.342812080284973</v>
      </c>
      <c r="AC96" s="9">
        <v>2872693.24</v>
      </c>
      <c r="AE96" s="9">
        <v>529996.75</v>
      </c>
      <c r="AG96" s="9">
        <f t="shared" si="22"/>
        <v>2342696.49</v>
      </c>
      <c r="AI96" s="21">
        <f t="shared" si="23"/>
        <v>4.420209161659954</v>
      </c>
    </row>
    <row r="97" spans="1:35" ht="12.75" outlineLevel="1">
      <c r="A97" s="1" t="s">
        <v>269</v>
      </c>
      <c r="B97" s="16" t="s">
        <v>270</v>
      </c>
      <c r="C97" s="1" t="s">
        <v>1084</v>
      </c>
      <c r="E97" s="5">
        <v>72419.1</v>
      </c>
      <c r="G97" s="5">
        <v>0</v>
      </c>
      <c r="I97" s="9">
        <f t="shared" si="16"/>
        <v>72419.1</v>
      </c>
      <c r="K97" s="21" t="str">
        <f t="shared" si="17"/>
        <v>N.M.</v>
      </c>
      <c r="M97" s="9">
        <v>73115.62</v>
      </c>
      <c r="O97" s="9">
        <v>0</v>
      </c>
      <c r="Q97" s="9">
        <f t="shared" si="18"/>
        <v>73115.62</v>
      </c>
      <c r="S97" s="21" t="str">
        <f t="shared" si="19"/>
        <v>N.M.</v>
      </c>
      <c r="U97" s="9">
        <v>145485.21</v>
      </c>
      <c r="W97" s="9">
        <v>0</v>
      </c>
      <c r="Y97" s="9">
        <f t="shared" si="20"/>
        <v>145485.21</v>
      </c>
      <c r="AA97" s="21" t="str">
        <f t="shared" si="21"/>
        <v>N.M.</v>
      </c>
      <c r="AC97" s="9">
        <v>181204.71</v>
      </c>
      <c r="AE97" s="9">
        <v>0</v>
      </c>
      <c r="AG97" s="9">
        <f t="shared" si="22"/>
        <v>181204.71</v>
      </c>
      <c r="AI97" s="21" t="str">
        <f t="shared" si="23"/>
        <v>N.M.</v>
      </c>
    </row>
    <row r="98" spans="1:35" ht="12.75" outlineLevel="1">
      <c r="A98" s="1" t="s">
        <v>271</v>
      </c>
      <c r="B98" s="16" t="s">
        <v>272</v>
      </c>
      <c r="C98" s="1" t="s">
        <v>1085</v>
      </c>
      <c r="E98" s="5">
        <v>-0.11</v>
      </c>
      <c r="G98" s="5">
        <v>9.06</v>
      </c>
      <c r="I98" s="9">
        <f t="shared" si="16"/>
        <v>-9.17</v>
      </c>
      <c r="K98" s="21">
        <f t="shared" si="17"/>
        <v>-1.0121412803532008</v>
      </c>
      <c r="M98" s="9">
        <v>-0.11</v>
      </c>
      <c r="O98" s="9">
        <v>6.28</v>
      </c>
      <c r="Q98" s="9">
        <f t="shared" si="18"/>
        <v>-6.390000000000001</v>
      </c>
      <c r="S98" s="21">
        <f t="shared" si="19"/>
        <v>-1.017515923566879</v>
      </c>
      <c r="U98" s="9">
        <v>0.93</v>
      </c>
      <c r="W98" s="9">
        <v>5.89</v>
      </c>
      <c r="Y98" s="9">
        <f t="shared" si="20"/>
        <v>-4.96</v>
      </c>
      <c r="AA98" s="21">
        <f t="shared" si="21"/>
        <v>-0.8421052631578948</v>
      </c>
      <c r="AC98" s="9">
        <v>-0.14</v>
      </c>
      <c r="AE98" s="9">
        <v>5.359999999999999</v>
      </c>
      <c r="AG98" s="9">
        <f t="shared" si="22"/>
        <v>-5.499999999999999</v>
      </c>
      <c r="AI98" s="21">
        <f t="shared" si="23"/>
        <v>-1.0261194029850746</v>
      </c>
    </row>
    <row r="99" spans="1:35" ht="12.75" outlineLevel="1">
      <c r="A99" s="1" t="s">
        <v>273</v>
      </c>
      <c r="B99" s="16" t="s">
        <v>274</v>
      </c>
      <c r="C99" s="1" t="s">
        <v>1086</v>
      </c>
      <c r="E99" s="5">
        <v>-13.94</v>
      </c>
      <c r="G99" s="5">
        <v>-281.31</v>
      </c>
      <c r="I99" s="9">
        <f t="shared" si="16"/>
        <v>267.37</v>
      </c>
      <c r="K99" s="21">
        <f t="shared" si="17"/>
        <v>0.9504461270484519</v>
      </c>
      <c r="M99" s="9">
        <v>406.61</v>
      </c>
      <c r="O99" s="9">
        <v>530.85</v>
      </c>
      <c r="Q99" s="9">
        <f t="shared" si="18"/>
        <v>-124.24000000000001</v>
      </c>
      <c r="S99" s="21">
        <f t="shared" si="19"/>
        <v>-0.23403974757464444</v>
      </c>
      <c r="U99" s="9">
        <v>-60.71</v>
      </c>
      <c r="W99" s="9">
        <v>15968.93</v>
      </c>
      <c r="Y99" s="9">
        <f t="shared" si="20"/>
        <v>-16029.64</v>
      </c>
      <c r="AA99" s="21">
        <f t="shared" si="21"/>
        <v>-1.0038017575379188</v>
      </c>
      <c r="AC99" s="9">
        <v>1099.84</v>
      </c>
      <c r="AE99" s="9">
        <v>-28948.983</v>
      </c>
      <c r="AG99" s="9">
        <f t="shared" si="22"/>
        <v>30048.823</v>
      </c>
      <c r="AI99" s="21">
        <f t="shared" si="23"/>
        <v>1.03799235365194</v>
      </c>
    </row>
    <row r="100" spans="1:35" ht="12.75" outlineLevel="1">
      <c r="A100" s="1" t="s">
        <v>275</v>
      </c>
      <c r="B100" s="16" t="s">
        <v>276</v>
      </c>
      <c r="C100" s="1" t="s">
        <v>1087</v>
      </c>
      <c r="E100" s="5">
        <v>239877.96</v>
      </c>
      <c r="G100" s="5">
        <v>13349.6</v>
      </c>
      <c r="I100" s="9">
        <f t="shared" si="16"/>
        <v>226528.36</v>
      </c>
      <c r="K100" s="21" t="str">
        <f t="shared" si="17"/>
        <v>N.M.</v>
      </c>
      <c r="M100" s="9">
        <v>570155.88</v>
      </c>
      <c r="O100" s="9">
        <v>-47170.35</v>
      </c>
      <c r="Q100" s="9">
        <f t="shared" si="18"/>
        <v>617326.23</v>
      </c>
      <c r="S100" s="21" t="str">
        <f t="shared" si="19"/>
        <v>N.M.</v>
      </c>
      <c r="U100" s="9">
        <v>421098.24</v>
      </c>
      <c r="W100" s="9">
        <v>40487.340000000004</v>
      </c>
      <c r="Y100" s="9">
        <f t="shared" si="20"/>
        <v>380610.89999999997</v>
      </c>
      <c r="AA100" s="21">
        <f t="shared" si="21"/>
        <v>9.400738601251648</v>
      </c>
      <c r="AC100" s="9">
        <v>188651.75</v>
      </c>
      <c r="AE100" s="9">
        <v>-298654.33999999997</v>
      </c>
      <c r="AG100" s="9">
        <f t="shared" si="22"/>
        <v>487306.08999999997</v>
      </c>
      <c r="AI100" s="21">
        <f t="shared" si="23"/>
        <v>1.6316725549677262</v>
      </c>
    </row>
    <row r="101" spans="1:35" ht="12.75" outlineLevel="1">
      <c r="A101" s="1" t="s">
        <v>277</v>
      </c>
      <c r="B101" s="16" t="s">
        <v>278</v>
      </c>
      <c r="C101" s="1" t="s">
        <v>1088</v>
      </c>
      <c r="E101" s="5">
        <v>0</v>
      </c>
      <c r="G101" s="5">
        <v>0</v>
      </c>
      <c r="I101" s="9">
        <f t="shared" si="16"/>
        <v>0</v>
      </c>
      <c r="K101" s="21">
        <f t="shared" si="17"/>
        <v>0</v>
      </c>
      <c r="M101" s="9">
        <v>0</v>
      </c>
      <c r="O101" s="9">
        <v>0</v>
      </c>
      <c r="Q101" s="9">
        <f t="shared" si="18"/>
        <v>0</v>
      </c>
      <c r="S101" s="21">
        <f t="shared" si="19"/>
        <v>0</v>
      </c>
      <c r="U101" s="9">
        <v>0</v>
      </c>
      <c r="W101" s="9">
        <v>0</v>
      </c>
      <c r="Y101" s="9">
        <f t="shared" si="20"/>
        <v>0</v>
      </c>
      <c r="AA101" s="21">
        <f t="shared" si="21"/>
        <v>0</v>
      </c>
      <c r="AC101" s="9">
        <v>0</v>
      </c>
      <c r="AE101" s="9">
        <v>-2088122.8</v>
      </c>
      <c r="AG101" s="9">
        <f t="shared" si="22"/>
        <v>2088122.8</v>
      </c>
      <c r="AI101" s="21" t="str">
        <f t="shared" si="23"/>
        <v>N.M.</v>
      </c>
    </row>
    <row r="102" spans="1:35" ht="12.75" outlineLevel="1">
      <c r="A102" s="1" t="s">
        <v>279</v>
      </c>
      <c r="B102" s="16" t="s">
        <v>280</v>
      </c>
      <c r="C102" s="1" t="s">
        <v>1089</v>
      </c>
      <c r="E102" s="5">
        <v>0</v>
      </c>
      <c r="G102" s="5">
        <v>0</v>
      </c>
      <c r="I102" s="9">
        <f t="shared" si="16"/>
        <v>0</v>
      </c>
      <c r="K102" s="21">
        <f t="shared" si="17"/>
        <v>0</v>
      </c>
      <c r="M102" s="9">
        <v>0</v>
      </c>
      <c r="O102" s="9">
        <v>0</v>
      </c>
      <c r="Q102" s="9">
        <f t="shared" si="18"/>
        <v>0</v>
      </c>
      <c r="S102" s="21">
        <f t="shared" si="19"/>
        <v>0</v>
      </c>
      <c r="U102" s="9">
        <v>0</v>
      </c>
      <c r="W102" s="9">
        <v>0</v>
      </c>
      <c r="Y102" s="9">
        <f t="shared" si="20"/>
        <v>0</v>
      </c>
      <c r="AA102" s="21">
        <f t="shared" si="21"/>
        <v>0</v>
      </c>
      <c r="AC102" s="9">
        <v>0</v>
      </c>
      <c r="AE102" s="9">
        <v>-379251.11</v>
      </c>
      <c r="AG102" s="9">
        <f t="shared" si="22"/>
        <v>379251.11</v>
      </c>
      <c r="AI102" s="21" t="str">
        <f t="shared" si="23"/>
        <v>N.M.</v>
      </c>
    </row>
    <row r="103" spans="1:35" ht="12.75" outlineLevel="1">
      <c r="A103" s="1" t="s">
        <v>281</v>
      </c>
      <c r="B103" s="16" t="s">
        <v>282</v>
      </c>
      <c r="C103" s="1" t="s">
        <v>1090</v>
      </c>
      <c r="E103" s="5">
        <v>0</v>
      </c>
      <c r="G103" s="5">
        <v>0</v>
      </c>
      <c r="I103" s="9">
        <f t="shared" si="16"/>
        <v>0</v>
      </c>
      <c r="K103" s="21">
        <f t="shared" si="17"/>
        <v>0</v>
      </c>
      <c r="M103" s="9">
        <v>0</v>
      </c>
      <c r="O103" s="9">
        <v>0</v>
      </c>
      <c r="Q103" s="9">
        <f t="shared" si="18"/>
        <v>0</v>
      </c>
      <c r="S103" s="21">
        <f t="shared" si="19"/>
        <v>0</v>
      </c>
      <c r="U103" s="9">
        <v>0</v>
      </c>
      <c r="W103" s="9">
        <v>0</v>
      </c>
      <c r="Y103" s="9">
        <f t="shared" si="20"/>
        <v>0</v>
      </c>
      <c r="AA103" s="21">
        <f t="shared" si="21"/>
        <v>0</v>
      </c>
      <c r="AC103" s="9">
        <v>0</v>
      </c>
      <c r="AE103" s="9">
        <v>-82728.94</v>
      </c>
      <c r="AG103" s="9">
        <f t="shared" si="22"/>
        <v>82728.94</v>
      </c>
      <c r="AI103" s="21" t="str">
        <f t="shared" si="23"/>
        <v>N.M.</v>
      </c>
    </row>
    <row r="104" spans="1:35" ht="12.75" outlineLevel="1">
      <c r="A104" s="1" t="s">
        <v>283</v>
      </c>
      <c r="B104" s="16" t="s">
        <v>284</v>
      </c>
      <c r="C104" s="1" t="s">
        <v>1091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0</v>
      </c>
      <c r="AE104" s="9">
        <v>-409216.25</v>
      </c>
      <c r="AG104" s="9">
        <f t="shared" si="22"/>
        <v>409216.25</v>
      </c>
      <c r="AI104" s="21" t="str">
        <f t="shared" si="23"/>
        <v>N.M.</v>
      </c>
    </row>
    <row r="105" spans="1:35" ht="12.75" outlineLevel="1">
      <c r="A105" s="1" t="s">
        <v>285</v>
      </c>
      <c r="B105" s="16" t="s">
        <v>286</v>
      </c>
      <c r="C105" s="1" t="s">
        <v>1092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-41464.99</v>
      </c>
      <c r="AG105" s="9">
        <f t="shared" si="22"/>
        <v>41464.99</v>
      </c>
      <c r="AI105" s="21" t="str">
        <f t="shared" si="23"/>
        <v>N.M.</v>
      </c>
    </row>
    <row r="106" spans="1:35" ht="12.75" outlineLevel="1">
      <c r="A106" s="1" t="s">
        <v>287</v>
      </c>
      <c r="B106" s="16" t="s">
        <v>288</v>
      </c>
      <c r="C106" s="1" t="s">
        <v>1093</v>
      </c>
      <c r="E106" s="5">
        <v>0</v>
      </c>
      <c r="G106" s="5">
        <v>0</v>
      </c>
      <c r="I106" s="9">
        <f aca="true" t="shared" si="24" ref="I106:I115">+E106-G106</f>
        <v>0</v>
      </c>
      <c r="K106" s="21">
        <f aca="true" t="shared" si="25" ref="K106:K115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0</v>
      </c>
      <c r="Q106" s="9">
        <f aca="true" t="shared" si="26" ref="Q106:Q115">+M106-O106</f>
        <v>0</v>
      </c>
      <c r="S106" s="21">
        <f aca="true" t="shared" si="27" ref="S106:S115">IF(O106&lt;0,IF(Q106=0,0,IF(OR(O106=0,M106=0),"N.M.",IF(ABS(Q106/O106)&gt;=10,"N.M.",Q106/(-O106)))),IF(Q106=0,0,IF(OR(O106=0,M106=0),"N.M.",IF(ABS(Q106/O106)&gt;=10,"N.M.",Q106/O106))))</f>
        <v>0</v>
      </c>
      <c r="U106" s="9">
        <v>0</v>
      </c>
      <c r="W106" s="9">
        <v>0</v>
      </c>
      <c r="Y106" s="9">
        <f aca="true" t="shared" si="28" ref="Y106:Y115">+U106-W106</f>
        <v>0</v>
      </c>
      <c r="AA106" s="21">
        <f aca="true" t="shared" si="29" ref="AA106:AA115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-7814.13</v>
      </c>
      <c r="AG106" s="9">
        <f aca="true" t="shared" si="30" ref="AG106:AG115">+AC106-AE106</f>
        <v>7814.13</v>
      </c>
      <c r="AI106" s="21" t="str">
        <f aca="true" t="shared" si="31" ref="AI106:AI115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289</v>
      </c>
      <c r="B107" s="16" t="s">
        <v>290</v>
      </c>
      <c r="C107" s="1" t="s">
        <v>1094</v>
      </c>
      <c r="E107" s="5">
        <v>-229.17000000000002</v>
      </c>
      <c r="G107" s="5">
        <v>-22.91</v>
      </c>
      <c r="I107" s="9">
        <f t="shared" si="24"/>
        <v>-206.26000000000002</v>
      </c>
      <c r="K107" s="21">
        <f t="shared" si="25"/>
        <v>-9.003055434308163</v>
      </c>
      <c r="M107" s="9">
        <v>-392.57</v>
      </c>
      <c r="O107" s="9">
        <v>-35.75</v>
      </c>
      <c r="Q107" s="9">
        <f t="shared" si="26"/>
        <v>-356.82</v>
      </c>
      <c r="S107" s="21">
        <f t="shared" si="27"/>
        <v>-9.98097902097902</v>
      </c>
      <c r="U107" s="9">
        <v>-672.67</v>
      </c>
      <c r="W107" s="9">
        <v>46.800000000000004</v>
      </c>
      <c r="Y107" s="9">
        <f t="shared" si="28"/>
        <v>-719.4699999999999</v>
      </c>
      <c r="AA107" s="21" t="str">
        <f t="shared" si="29"/>
        <v>N.M.</v>
      </c>
      <c r="AC107" s="9">
        <v>-133.58999999999992</v>
      </c>
      <c r="AE107" s="9">
        <v>46.800000000000004</v>
      </c>
      <c r="AG107" s="9">
        <f t="shared" si="30"/>
        <v>-180.38999999999993</v>
      </c>
      <c r="AI107" s="21">
        <f t="shared" si="31"/>
        <v>-3.854487179487178</v>
      </c>
    </row>
    <row r="108" spans="1:35" ht="12.75" outlineLevel="1">
      <c r="A108" s="1" t="s">
        <v>291</v>
      </c>
      <c r="B108" s="16" t="s">
        <v>292</v>
      </c>
      <c r="C108" s="1" t="s">
        <v>1095</v>
      </c>
      <c r="E108" s="5">
        <v>-72419.1</v>
      </c>
      <c r="G108" s="5">
        <v>0</v>
      </c>
      <c r="I108" s="9">
        <f t="shared" si="24"/>
        <v>-72419.1</v>
      </c>
      <c r="K108" s="21" t="str">
        <f t="shared" si="25"/>
        <v>N.M.</v>
      </c>
      <c r="M108" s="9">
        <v>-73115.62</v>
      </c>
      <c r="O108" s="9">
        <v>0</v>
      </c>
      <c r="Q108" s="9">
        <f t="shared" si="26"/>
        <v>-73115.62</v>
      </c>
      <c r="S108" s="21" t="str">
        <f t="shared" si="27"/>
        <v>N.M.</v>
      </c>
      <c r="U108" s="9">
        <v>-145485.21</v>
      </c>
      <c r="W108" s="9">
        <v>0</v>
      </c>
      <c r="Y108" s="9">
        <f t="shared" si="28"/>
        <v>-145485.21</v>
      </c>
      <c r="AA108" s="21" t="str">
        <f t="shared" si="29"/>
        <v>N.M.</v>
      </c>
      <c r="AC108" s="9">
        <v>-181204.71</v>
      </c>
      <c r="AE108" s="9">
        <v>0</v>
      </c>
      <c r="AG108" s="9">
        <f t="shared" si="30"/>
        <v>-181204.71</v>
      </c>
      <c r="AI108" s="21" t="str">
        <f t="shared" si="31"/>
        <v>N.M.</v>
      </c>
    </row>
    <row r="109" spans="1:35" ht="12.75" outlineLevel="1">
      <c r="A109" s="1" t="s">
        <v>293</v>
      </c>
      <c r="B109" s="16" t="s">
        <v>294</v>
      </c>
      <c r="C109" s="1" t="s">
        <v>1096</v>
      </c>
      <c r="E109" s="5">
        <v>-128174.92</v>
      </c>
      <c r="G109" s="5">
        <v>0</v>
      </c>
      <c r="I109" s="9">
        <f t="shared" si="24"/>
        <v>-128174.92</v>
      </c>
      <c r="K109" s="21" t="str">
        <f t="shared" si="25"/>
        <v>N.M.</v>
      </c>
      <c r="M109" s="9">
        <v>-128174.92</v>
      </c>
      <c r="O109" s="9">
        <v>0</v>
      </c>
      <c r="Q109" s="9">
        <f t="shared" si="26"/>
        <v>-128174.92</v>
      </c>
      <c r="S109" s="21" t="str">
        <f t="shared" si="27"/>
        <v>N.M.</v>
      </c>
      <c r="U109" s="9">
        <v>-128174.92</v>
      </c>
      <c r="W109" s="9">
        <v>0</v>
      </c>
      <c r="Y109" s="9">
        <f t="shared" si="28"/>
        <v>-128174.92</v>
      </c>
      <c r="AA109" s="21" t="str">
        <f t="shared" si="29"/>
        <v>N.M.</v>
      </c>
      <c r="AC109" s="9">
        <v>-128174.92</v>
      </c>
      <c r="AE109" s="9">
        <v>0</v>
      </c>
      <c r="AG109" s="9">
        <f t="shared" si="30"/>
        <v>-128174.92</v>
      </c>
      <c r="AI109" s="21" t="str">
        <f t="shared" si="31"/>
        <v>N.M.</v>
      </c>
    </row>
    <row r="110" spans="1:35" ht="12.75" outlineLevel="1">
      <c r="A110" s="1" t="s">
        <v>295</v>
      </c>
      <c r="B110" s="16" t="s">
        <v>296</v>
      </c>
      <c r="C110" s="1" t="s">
        <v>1097</v>
      </c>
      <c r="E110" s="5">
        <v>1222.3700000000001</v>
      </c>
      <c r="G110" s="5">
        <v>1340.81</v>
      </c>
      <c r="I110" s="9">
        <f t="shared" si="24"/>
        <v>-118.43999999999983</v>
      </c>
      <c r="K110" s="21">
        <f t="shared" si="25"/>
        <v>-0.08833466337512387</v>
      </c>
      <c r="M110" s="9">
        <v>3720.1890000000003</v>
      </c>
      <c r="O110" s="9">
        <v>4851.04</v>
      </c>
      <c r="Q110" s="9">
        <f t="shared" si="26"/>
        <v>-1130.8509999999997</v>
      </c>
      <c r="S110" s="21">
        <f t="shared" si="27"/>
        <v>-0.23311516705696092</v>
      </c>
      <c r="U110" s="9">
        <v>7405.313</v>
      </c>
      <c r="W110" s="9">
        <v>8158.01</v>
      </c>
      <c r="Y110" s="9">
        <f t="shared" si="28"/>
        <v>-752.6970000000001</v>
      </c>
      <c r="AA110" s="21">
        <f t="shared" si="29"/>
        <v>-0.09226478025891119</v>
      </c>
      <c r="AC110" s="9">
        <v>13947.913</v>
      </c>
      <c r="AE110" s="9">
        <v>23940.480000000003</v>
      </c>
      <c r="AG110" s="9">
        <f t="shared" si="30"/>
        <v>-9992.567000000003</v>
      </c>
      <c r="AI110" s="21">
        <f t="shared" si="31"/>
        <v>-0.4173920907183148</v>
      </c>
    </row>
    <row r="111" spans="1:35" ht="12.75" outlineLevel="1">
      <c r="A111" s="1" t="s">
        <v>297</v>
      </c>
      <c r="B111" s="16" t="s">
        <v>298</v>
      </c>
      <c r="C111" s="1" t="s">
        <v>1092</v>
      </c>
      <c r="E111" s="5">
        <v>6411.7</v>
      </c>
      <c r="G111" s="5">
        <v>6957.89</v>
      </c>
      <c r="I111" s="9">
        <f t="shared" si="24"/>
        <v>-546.1900000000005</v>
      </c>
      <c r="K111" s="21">
        <f t="shared" si="25"/>
        <v>-0.07849937265464106</v>
      </c>
      <c r="M111" s="9">
        <v>19243.564</v>
      </c>
      <c r="O111" s="9">
        <v>19667.4</v>
      </c>
      <c r="Q111" s="9">
        <f t="shared" si="26"/>
        <v>-423.83600000000297</v>
      </c>
      <c r="S111" s="21">
        <f t="shared" si="27"/>
        <v>-0.02155017948483292</v>
      </c>
      <c r="U111" s="9">
        <v>38491.141</v>
      </c>
      <c r="W111" s="9">
        <v>39525.05</v>
      </c>
      <c r="Y111" s="9">
        <f t="shared" si="28"/>
        <v>-1033.9089999999997</v>
      </c>
      <c r="AA111" s="21">
        <f t="shared" si="29"/>
        <v>-0.026158322380363835</v>
      </c>
      <c r="AC111" s="9">
        <v>77482.361</v>
      </c>
      <c r="AE111" s="9">
        <v>121611</v>
      </c>
      <c r="AG111" s="9">
        <f t="shared" si="30"/>
        <v>-44128.638999999996</v>
      </c>
      <c r="AI111" s="21">
        <f t="shared" si="31"/>
        <v>-0.3628671666214405</v>
      </c>
    </row>
    <row r="112" spans="1:35" ht="12.75" outlineLevel="1">
      <c r="A112" s="1" t="s">
        <v>299</v>
      </c>
      <c r="B112" s="16" t="s">
        <v>300</v>
      </c>
      <c r="C112" s="1" t="s">
        <v>1098</v>
      </c>
      <c r="E112" s="5">
        <v>65592.86</v>
      </c>
      <c r="G112" s="5">
        <v>98375.45</v>
      </c>
      <c r="I112" s="9">
        <f t="shared" si="24"/>
        <v>-32782.59</v>
      </c>
      <c r="K112" s="21">
        <f t="shared" si="25"/>
        <v>-0.3332395429957372</v>
      </c>
      <c r="M112" s="9">
        <v>229333.44</v>
      </c>
      <c r="O112" s="9">
        <v>298893.67</v>
      </c>
      <c r="Q112" s="9">
        <f t="shared" si="26"/>
        <v>-69560.22999999998</v>
      </c>
      <c r="S112" s="21">
        <f t="shared" si="27"/>
        <v>-0.23272567130645486</v>
      </c>
      <c r="U112" s="9">
        <v>509953.3</v>
      </c>
      <c r="W112" s="9">
        <v>585592.75</v>
      </c>
      <c r="Y112" s="9">
        <f t="shared" si="28"/>
        <v>-75639.45000000001</v>
      </c>
      <c r="AA112" s="21">
        <f t="shared" si="29"/>
        <v>-0.1291673266105156</v>
      </c>
      <c r="AC112" s="9">
        <v>1150749.11</v>
      </c>
      <c r="AE112" s="9">
        <v>1575223.98</v>
      </c>
      <c r="AG112" s="9">
        <f t="shared" si="30"/>
        <v>-424474.8699999999</v>
      </c>
      <c r="AI112" s="21">
        <f t="shared" si="31"/>
        <v>-0.26946953283430836</v>
      </c>
    </row>
    <row r="113" spans="1:35" ht="12.75" outlineLevel="1">
      <c r="A113" s="1" t="s">
        <v>301</v>
      </c>
      <c r="B113" s="16" t="s">
        <v>302</v>
      </c>
      <c r="C113" s="1" t="s">
        <v>1099</v>
      </c>
      <c r="E113" s="5">
        <v>10441.99</v>
      </c>
      <c r="G113" s="5">
        <v>20102.71</v>
      </c>
      <c r="I113" s="9">
        <f t="shared" si="24"/>
        <v>-9660.72</v>
      </c>
      <c r="K113" s="21">
        <f t="shared" si="25"/>
        <v>-0.4805680428161178</v>
      </c>
      <c r="M113" s="9">
        <v>33399.922</v>
      </c>
      <c r="O113" s="9">
        <v>52551.47</v>
      </c>
      <c r="Q113" s="9">
        <f t="shared" si="26"/>
        <v>-19151.548000000003</v>
      </c>
      <c r="S113" s="21">
        <f t="shared" si="27"/>
        <v>-0.3644341062200544</v>
      </c>
      <c r="U113" s="9">
        <v>74919.046</v>
      </c>
      <c r="W113" s="9">
        <v>106241.49</v>
      </c>
      <c r="Y113" s="9">
        <f t="shared" si="28"/>
        <v>-31322.444000000003</v>
      </c>
      <c r="AA113" s="21">
        <f t="shared" si="29"/>
        <v>-0.2948230865361546</v>
      </c>
      <c r="AC113" s="9">
        <v>177825.386</v>
      </c>
      <c r="AE113" s="9">
        <v>298858.7</v>
      </c>
      <c r="AG113" s="9">
        <f t="shared" si="30"/>
        <v>-121033.31400000001</v>
      </c>
      <c r="AI113" s="21">
        <f t="shared" si="31"/>
        <v>-0.40498507823262303</v>
      </c>
    </row>
    <row r="114" spans="1:35" ht="12.75" outlineLevel="1">
      <c r="A114" s="1" t="s">
        <v>303</v>
      </c>
      <c r="B114" s="16" t="s">
        <v>304</v>
      </c>
      <c r="C114" s="1" t="s">
        <v>1100</v>
      </c>
      <c r="E114" s="5">
        <v>288778.57</v>
      </c>
      <c r="G114" s="5">
        <v>293001.47000000003</v>
      </c>
      <c r="I114" s="9">
        <f t="shared" si="24"/>
        <v>-4222.900000000023</v>
      </c>
      <c r="K114" s="21">
        <f t="shared" si="25"/>
        <v>-0.014412555677621763</v>
      </c>
      <c r="M114" s="9">
        <v>943304.296</v>
      </c>
      <c r="O114" s="9">
        <v>894599.47</v>
      </c>
      <c r="Q114" s="9">
        <f t="shared" si="26"/>
        <v>48704.826</v>
      </c>
      <c r="S114" s="21">
        <f t="shared" si="27"/>
        <v>0.05444316438059146</v>
      </c>
      <c r="U114" s="9">
        <v>1828156.367</v>
      </c>
      <c r="W114" s="9">
        <v>1764262.3900000001</v>
      </c>
      <c r="Y114" s="9">
        <f t="shared" si="28"/>
        <v>63893.976999999955</v>
      </c>
      <c r="AA114" s="21">
        <f t="shared" si="29"/>
        <v>0.036215688415825696</v>
      </c>
      <c r="AC114" s="9">
        <v>3642179.457</v>
      </c>
      <c r="AE114" s="9">
        <v>5723410.140000001</v>
      </c>
      <c r="AG114" s="9">
        <f t="shared" si="30"/>
        <v>-2081230.6830000007</v>
      </c>
      <c r="AI114" s="21">
        <f t="shared" si="31"/>
        <v>-0.36363472686582626</v>
      </c>
    </row>
    <row r="115" spans="1:35" ht="12.75" outlineLevel="1">
      <c r="A115" s="1" t="s">
        <v>305</v>
      </c>
      <c r="B115" s="16" t="s">
        <v>306</v>
      </c>
      <c r="C115" s="1" t="s">
        <v>1101</v>
      </c>
      <c r="E115" s="5">
        <v>4488</v>
      </c>
      <c r="G115" s="5">
        <v>0</v>
      </c>
      <c r="I115" s="9">
        <f t="shared" si="24"/>
        <v>4488</v>
      </c>
      <c r="K115" s="21" t="str">
        <f t="shared" si="25"/>
        <v>N.M.</v>
      </c>
      <c r="M115" s="9">
        <v>15768</v>
      </c>
      <c r="O115" s="9">
        <v>0</v>
      </c>
      <c r="Q115" s="9">
        <f t="shared" si="26"/>
        <v>15768</v>
      </c>
      <c r="S115" s="21" t="str">
        <f t="shared" si="27"/>
        <v>N.M.</v>
      </c>
      <c r="U115" s="9">
        <v>38832</v>
      </c>
      <c r="W115" s="9">
        <v>0</v>
      </c>
      <c r="Y115" s="9">
        <f t="shared" si="28"/>
        <v>38832</v>
      </c>
      <c r="AA115" s="21" t="str">
        <f t="shared" si="29"/>
        <v>N.M.</v>
      </c>
      <c r="AC115" s="9">
        <v>108804</v>
      </c>
      <c r="AE115" s="9">
        <v>0</v>
      </c>
      <c r="AG115" s="9">
        <f t="shared" si="30"/>
        <v>108804</v>
      </c>
      <c r="AI115" s="21" t="str">
        <f t="shared" si="31"/>
        <v>N.M.</v>
      </c>
    </row>
    <row r="116" spans="1:68" s="17" customFormat="1" ht="12.75">
      <c r="A116" s="17" t="s">
        <v>88</v>
      </c>
      <c r="B116" s="98"/>
      <c r="C116" s="17" t="s">
        <v>89</v>
      </c>
      <c r="D116" s="18"/>
      <c r="E116" s="18">
        <v>52922915.38</v>
      </c>
      <c r="F116" s="99"/>
      <c r="G116" s="23">
        <v>55820397.74199999</v>
      </c>
      <c r="H116" s="100"/>
      <c r="I116" s="18">
        <f aca="true" t="shared" si="32" ref="I116:I125">+E116-G116</f>
        <v>-2897482.3619999886</v>
      </c>
      <c r="J116" s="37" t="str">
        <f>IF((+E116-G116)=(I116),"  ",$AO$521)</f>
        <v>  </v>
      </c>
      <c r="K116" s="40">
        <f aca="true" t="shared" si="33" ref="K116:K125">IF(G116&lt;0,IF(I116=0,0,IF(OR(G116=0,E116=0),"N.M.",IF(ABS(I116/G116)&gt;=10,"N.M.",I116/(-G116)))),IF(I116=0,0,IF(OR(G116=0,E116=0),"N.M.",IF(ABS(I116/G116)&gt;=10,"N.M.",I116/G116))))</f>
        <v>-0.051907232467100196</v>
      </c>
      <c r="L116" s="39"/>
      <c r="M116" s="8">
        <v>139061818.6690001</v>
      </c>
      <c r="N116" s="18"/>
      <c r="O116" s="8">
        <v>140271407.222</v>
      </c>
      <c r="P116" s="18"/>
      <c r="Q116" s="18">
        <f aca="true" t="shared" si="34" ref="Q116:Q125">+M116-O116</f>
        <v>-1209588.5529999137</v>
      </c>
      <c r="R116" s="37" t="str">
        <f>IF((+M116-O116)=(Q116),"  ",$AO$521)</f>
        <v>  </v>
      </c>
      <c r="S116" s="40">
        <f aca="true" t="shared" si="35" ref="S116:S125">IF(O116&lt;0,IF(Q116=0,0,IF(OR(O116=0,M116=0),"N.M.",IF(ABS(Q116/O116)&gt;=10,"N.M.",Q116/(-O116)))),IF(Q116=0,0,IF(OR(O116=0,M116=0),"N.M.",IF(ABS(Q116/O116)&gt;=10,"N.M.",Q116/O116))))</f>
        <v>-0.008623201099605161</v>
      </c>
      <c r="T116" s="39"/>
      <c r="U116" s="18">
        <v>307653000.3149999</v>
      </c>
      <c r="V116" s="18"/>
      <c r="W116" s="18">
        <v>297538772.51199996</v>
      </c>
      <c r="X116" s="18"/>
      <c r="Y116" s="18">
        <f aca="true" t="shared" si="36" ref="Y116:Y125">+U116-W116</f>
        <v>10114227.802999914</v>
      </c>
      <c r="Z116" s="37" t="str">
        <f>IF((+U116-W116)=(Y116),"  ",$AO$521)</f>
        <v>  </v>
      </c>
      <c r="AA116" s="40">
        <f aca="true" t="shared" si="37" ref="AA116:AA125">IF(W116&lt;0,IF(Y116=0,0,IF(OR(W116=0,U116=0),"N.M.",IF(ABS(Y116/W116)&gt;=10,"N.M.",Y116/(-W116)))),IF(Y116=0,0,IF(OR(W116=0,U116=0),"N.M.",IF(ABS(Y116/W116)&gt;=10,"N.M.",Y116/W116))))</f>
        <v>0.033992974151266286</v>
      </c>
      <c r="AB116" s="39"/>
      <c r="AC116" s="18">
        <v>649301471.1500001</v>
      </c>
      <c r="AD116" s="18"/>
      <c r="AE116" s="18">
        <v>579180451.933</v>
      </c>
      <c r="AF116" s="18"/>
      <c r="AG116" s="18">
        <f aca="true" t="shared" si="38" ref="AG116:AG125">+AC116-AE116</f>
        <v>70121019.21700013</v>
      </c>
      <c r="AH116" s="37" t="str">
        <f>IF((+AC116-AE116)=(AG116),"  ",$AO$521)</f>
        <v>  </v>
      </c>
      <c r="AI116" s="40">
        <f aca="true" t="shared" si="39" ref="AI116:AI125">IF(AE116&lt;0,IF(AG116=0,0,IF(OR(AE116=0,AC116=0),"N.M.",IF(ABS(AG116/AE116)&gt;=10,"N.M.",AG116/(-AE116)))),IF(AG116=0,0,IF(OR(AE116=0,AC116=0),"N.M.",IF(ABS(AG116/AE116)&gt;=10,"N.M.",AG116/AE116))))</f>
        <v>0.12106938171509936</v>
      </c>
      <c r="AJ116" s="39"/>
      <c r="AK116" s="99"/>
      <c r="AL116" s="101"/>
      <c r="AM116" s="100"/>
      <c r="AN116" s="101"/>
      <c r="AO116" s="100"/>
      <c r="AP116" s="100"/>
      <c r="AQ116" s="102"/>
      <c r="AR116" s="100"/>
      <c r="AS116" s="99"/>
      <c r="AT116" s="99"/>
      <c r="AU116" s="99"/>
      <c r="AV116" s="99"/>
      <c r="AW116" s="100"/>
      <c r="AX116" s="100"/>
      <c r="AY116" s="102"/>
      <c r="AZ116" s="100"/>
      <c r="BA116" s="99"/>
      <c r="BB116" s="99"/>
      <c r="BC116" s="100"/>
      <c r="BD116" s="100"/>
      <c r="BE116" s="102"/>
      <c r="BF116" s="103"/>
      <c r="BG116" s="18"/>
      <c r="BH116" s="104"/>
      <c r="BI116" s="18"/>
      <c r="BJ116" s="104"/>
      <c r="BK116" s="18"/>
      <c r="BL116" s="104"/>
      <c r="BM116" s="18"/>
      <c r="BN116" s="104"/>
      <c r="BO116" s="104"/>
      <c r="BP116" s="104"/>
    </row>
    <row r="117" spans="1:35" ht="12.75" outlineLevel="1">
      <c r="A117" s="1" t="s">
        <v>307</v>
      </c>
      <c r="B117" s="16" t="s">
        <v>308</v>
      </c>
      <c r="C117" s="1" t="s">
        <v>1102</v>
      </c>
      <c r="E117" s="5">
        <v>-2840.7200000000003</v>
      </c>
      <c r="G117" s="5">
        <v>316120.22000000003</v>
      </c>
      <c r="I117" s="9">
        <f t="shared" si="32"/>
        <v>-318960.94</v>
      </c>
      <c r="K117" s="21">
        <f t="shared" si="33"/>
        <v>-1.0089862015153601</v>
      </c>
      <c r="M117" s="9">
        <v>-24049.28</v>
      </c>
      <c r="O117" s="9">
        <v>787356.92</v>
      </c>
      <c r="Q117" s="9">
        <f t="shared" si="34"/>
        <v>-811406.2000000001</v>
      </c>
      <c r="S117" s="21">
        <f t="shared" si="35"/>
        <v>-1.0305443178171343</v>
      </c>
      <c r="U117" s="9">
        <v>-41755.67</v>
      </c>
      <c r="W117" s="9">
        <v>1208873.36</v>
      </c>
      <c r="Y117" s="9">
        <f t="shared" si="36"/>
        <v>-1250629.03</v>
      </c>
      <c r="AA117" s="21">
        <f t="shared" si="37"/>
        <v>-1.0345409795447886</v>
      </c>
      <c r="AC117" s="9">
        <v>309839.22500000003</v>
      </c>
      <c r="AE117" s="9">
        <v>1854689.4200000002</v>
      </c>
      <c r="AG117" s="9">
        <f t="shared" si="38"/>
        <v>-1544850.195</v>
      </c>
      <c r="AI117" s="21">
        <f t="shared" si="39"/>
        <v>-0.8329427980454</v>
      </c>
    </row>
    <row r="118" spans="1:35" ht="12.75" outlineLevel="1">
      <c r="A118" s="1" t="s">
        <v>309</v>
      </c>
      <c r="B118" s="16" t="s">
        <v>310</v>
      </c>
      <c r="C118" s="1" t="s">
        <v>1103</v>
      </c>
      <c r="E118" s="5">
        <v>20944.06</v>
      </c>
      <c r="G118" s="5">
        <v>214085.26</v>
      </c>
      <c r="I118" s="9">
        <f t="shared" si="32"/>
        <v>-193141.2</v>
      </c>
      <c r="K118" s="21">
        <f t="shared" si="33"/>
        <v>-0.9021695375010872</v>
      </c>
      <c r="M118" s="9">
        <v>69386.67</v>
      </c>
      <c r="O118" s="9">
        <v>776704.47</v>
      </c>
      <c r="Q118" s="9">
        <f t="shared" si="34"/>
        <v>-707317.7999999999</v>
      </c>
      <c r="S118" s="21">
        <f t="shared" si="35"/>
        <v>-0.9106652881758232</v>
      </c>
      <c r="U118" s="9">
        <v>118284.48</v>
      </c>
      <c r="W118" s="9">
        <v>1387891.02</v>
      </c>
      <c r="Y118" s="9">
        <f t="shared" si="36"/>
        <v>-1269606.54</v>
      </c>
      <c r="AA118" s="21">
        <f t="shared" si="37"/>
        <v>-0.9147739424093976</v>
      </c>
      <c r="AC118" s="9">
        <v>691600.0599999999</v>
      </c>
      <c r="AE118" s="9">
        <v>2487884.0300000003</v>
      </c>
      <c r="AG118" s="9">
        <f t="shared" si="38"/>
        <v>-1796283.9700000002</v>
      </c>
      <c r="AI118" s="21">
        <f t="shared" si="39"/>
        <v>-0.7220127418881338</v>
      </c>
    </row>
    <row r="119" spans="1:35" ht="12.75" outlineLevel="1">
      <c r="A119" s="1" t="s">
        <v>311</v>
      </c>
      <c r="B119" s="16" t="s">
        <v>312</v>
      </c>
      <c r="C119" s="1" t="s">
        <v>1104</v>
      </c>
      <c r="E119" s="5">
        <v>5251480</v>
      </c>
      <c r="G119" s="5">
        <v>4019507</v>
      </c>
      <c r="I119" s="9">
        <f t="shared" si="32"/>
        <v>1231973</v>
      </c>
      <c r="K119" s="21">
        <f t="shared" si="33"/>
        <v>0.3064985332778373</v>
      </c>
      <c r="M119" s="9">
        <v>20313110</v>
      </c>
      <c r="O119" s="9">
        <v>13378776.01</v>
      </c>
      <c r="Q119" s="9">
        <f t="shared" si="34"/>
        <v>6934333.99</v>
      </c>
      <c r="S119" s="21">
        <f t="shared" si="35"/>
        <v>0.5183085496623095</v>
      </c>
      <c r="U119" s="9">
        <v>37169260</v>
      </c>
      <c r="W119" s="9">
        <v>29424583.01</v>
      </c>
      <c r="Y119" s="9">
        <f t="shared" si="36"/>
        <v>7744676.989999998</v>
      </c>
      <c r="AA119" s="21">
        <f t="shared" si="37"/>
        <v>0.2632043073428757</v>
      </c>
      <c r="AC119" s="9">
        <v>70386635</v>
      </c>
      <c r="AE119" s="9">
        <v>63181071.72</v>
      </c>
      <c r="AG119" s="9">
        <f t="shared" si="38"/>
        <v>7205563.280000001</v>
      </c>
      <c r="AI119" s="21">
        <f t="shared" si="39"/>
        <v>0.1140462338456832</v>
      </c>
    </row>
    <row r="120" spans="1:35" ht="12.75" outlineLevel="1">
      <c r="A120" s="1" t="s">
        <v>313</v>
      </c>
      <c r="B120" s="16" t="s">
        <v>314</v>
      </c>
      <c r="C120" s="1" t="s">
        <v>1105</v>
      </c>
      <c r="E120" s="5">
        <v>20568.21</v>
      </c>
      <c r="G120" s="5">
        <v>21241.600000000002</v>
      </c>
      <c r="I120" s="9">
        <f t="shared" si="32"/>
        <v>-673.390000000003</v>
      </c>
      <c r="K120" s="21">
        <f t="shared" si="33"/>
        <v>-0.031701472582103186</v>
      </c>
      <c r="M120" s="9">
        <v>61704.630000000005</v>
      </c>
      <c r="O120" s="9">
        <v>63724.8</v>
      </c>
      <c r="Q120" s="9">
        <f t="shared" si="34"/>
        <v>-2020.1699999999983</v>
      </c>
      <c r="S120" s="21">
        <f t="shared" si="35"/>
        <v>-0.03170147258210301</v>
      </c>
      <c r="U120" s="9">
        <v>123409.26000000001</v>
      </c>
      <c r="W120" s="9">
        <v>127449.6</v>
      </c>
      <c r="Y120" s="9">
        <f t="shared" si="36"/>
        <v>-4040.3399999999965</v>
      </c>
      <c r="AA120" s="21">
        <f t="shared" si="37"/>
        <v>-0.03170147258210301</v>
      </c>
      <c r="AC120" s="9">
        <v>250858.86000000002</v>
      </c>
      <c r="AE120" s="9">
        <v>278333.82</v>
      </c>
      <c r="AG120" s="9">
        <f t="shared" si="38"/>
        <v>-27474.959999999992</v>
      </c>
      <c r="AI120" s="21">
        <f t="shared" si="39"/>
        <v>-0.09871225853904492</v>
      </c>
    </row>
    <row r="121" spans="1:68" s="17" customFormat="1" ht="12.75">
      <c r="A121" s="17" t="s">
        <v>90</v>
      </c>
      <c r="B121" s="98"/>
      <c r="C121" s="17" t="s">
        <v>1106</v>
      </c>
      <c r="D121" s="18"/>
      <c r="E121" s="18">
        <v>5290151.55</v>
      </c>
      <c r="F121" s="18"/>
      <c r="G121" s="18">
        <v>4570954.08</v>
      </c>
      <c r="H121" s="18"/>
      <c r="I121" s="18">
        <f t="shared" si="32"/>
        <v>719197.4699999997</v>
      </c>
      <c r="J121" s="37" t="str">
        <f>IF((+E121-G121)=(I121),"  ",$AO$521)</f>
        <v>  </v>
      </c>
      <c r="K121" s="40">
        <f t="shared" si="33"/>
        <v>0.15734077774852634</v>
      </c>
      <c r="L121" s="39"/>
      <c r="M121" s="8">
        <v>20420152.02</v>
      </c>
      <c r="N121" s="18"/>
      <c r="O121" s="8">
        <v>15006562.200000001</v>
      </c>
      <c r="P121" s="18"/>
      <c r="Q121" s="18">
        <f t="shared" si="34"/>
        <v>5413589.819999998</v>
      </c>
      <c r="R121" s="37" t="str">
        <f>IF((+M121-O121)=(Q121),"  ",$AO$521)</f>
        <v>  </v>
      </c>
      <c r="S121" s="40">
        <f t="shared" si="35"/>
        <v>0.3607481678915107</v>
      </c>
      <c r="T121" s="39"/>
      <c r="U121" s="18">
        <v>37369198.07</v>
      </c>
      <c r="V121" s="18"/>
      <c r="W121" s="18">
        <v>32148796.990000002</v>
      </c>
      <c r="X121" s="18"/>
      <c r="Y121" s="18">
        <f t="shared" si="36"/>
        <v>5220401.079999998</v>
      </c>
      <c r="Z121" s="37" t="str">
        <f>IF((+U121-W121)=(Y121),"  ",$AO$521)</f>
        <v>  </v>
      </c>
      <c r="AA121" s="40">
        <f t="shared" si="37"/>
        <v>0.16238247053610816</v>
      </c>
      <c r="AB121" s="39"/>
      <c r="AC121" s="18">
        <v>71638933.145</v>
      </c>
      <c r="AD121" s="18"/>
      <c r="AE121" s="18">
        <v>67801978.99</v>
      </c>
      <c r="AF121" s="18"/>
      <c r="AG121" s="18">
        <f t="shared" si="38"/>
        <v>3836954.155000001</v>
      </c>
      <c r="AH121" s="37" t="str">
        <f>IF((+AC121-AE121)=(AG121),"  ",$AO$521)</f>
        <v>  </v>
      </c>
      <c r="AI121" s="40">
        <f t="shared" si="39"/>
        <v>0.05659059237143959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68" s="17" customFormat="1" ht="12.75">
      <c r="A122" s="17" t="s">
        <v>91</v>
      </c>
      <c r="B122" s="98"/>
      <c r="C122" s="17" t="s">
        <v>1107</v>
      </c>
      <c r="D122" s="18"/>
      <c r="E122" s="18">
        <v>58213066.93</v>
      </c>
      <c r="F122" s="18"/>
      <c r="G122" s="18">
        <v>60391351.822</v>
      </c>
      <c r="H122" s="18"/>
      <c r="I122" s="18">
        <f t="shared" si="32"/>
        <v>-2178284.891999997</v>
      </c>
      <c r="J122" s="37" t="str">
        <f>IF((+E122-G122)=(I122),"  ",$AO$521)</f>
        <v>  </v>
      </c>
      <c r="K122" s="40">
        <f t="shared" si="33"/>
        <v>-0.036069483895978444</v>
      </c>
      <c r="L122" s="39"/>
      <c r="M122" s="8">
        <v>159481970.689</v>
      </c>
      <c r="N122" s="18"/>
      <c r="O122" s="8">
        <v>155277969.422</v>
      </c>
      <c r="P122" s="18"/>
      <c r="Q122" s="18">
        <f t="shared" si="34"/>
        <v>4204001.26700002</v>
      </c>
      <c r="R122" s="37" t="str">
        <f>IF((+M122-O122)=(Q122),"  ",$AO$521)</f>
        <v>  </v>
      </c>
      <c r="S122" s="40">
        <f t="shared" si="35"/>
        <v>0.027074035567626317</v>
      </c>
      <c r="T122" s="39"/>
      <c r="U122" s="18">
        <v>345022198.385</v>
      </c>
      <c r="V122" s="18"/>
      <c r="W122" s="18">
        <v>329687569.502</v>
      </c>
      <c r="X122" s="18"/>
      <c r="Y122" s="18">
        <f t="shared" si="36"/>
        <v>15334628.883000016</v>
      </c>
      <c r="Z122" s="37" t="str">
        <f>IF((+U122-W122)=(Y122),"  ",$AO$521)</f>
        <v>  </v>
      </c>
      <c r="AA122" s="40">
        <f t="shared" si="37"/>
        <v>0.04651260860748647</v>
      </c>
      <c r="AB122" s="39"/>
      <c r="AC122" s="18">
        <v>720940404.295</v>
      </c>
      <c r="AD122" s="18"/>
      <c r="AE122" s="18">
        <v>646982430.923</v>
      </c>
      <c r="AF122" s="18"/>
      <c r="AG122" s="18">
        <f t="shared" si="38"/>
        <v>73957973.37199998</v>
      </c>
      <c r="AH122" s="37" t="str">
        <f>IF((+AC122-AE122)=(AG122),"  ",$AO$521)</f>
        <v>  </v>
      </c>
      <c r="AI122" s="40">
        <f t="shared" si="39"/>
        <v>0.1143121819652658</v>
      </c>
      <c r="AJ122" s="39"/>
      <c r="AK122" s="18"/>
      <c r="AL122" s="18"/>
      <c r="AM122" s="18"/>
      <c r="AN122" s="18"/>
      <c r="AO122" s="18"/>
      <c r="AP122" s="85"/>
      <c r="AQ122" s="117"/>
      <c r="AR122" s="39"/>
      <c r="AS122" s="18"/>
      <c r="AT122" s="18"/>
      <c r="AU122" s="18"/>
      <c r="AV122" s="18"/>
      <c r="AW122" s="18"/>
      <c r="AX122" s="85"/>
      <c r="AY122" s="117"/>
      <c r="AZ122" s="39"/>
      <c r="BA122" s="18"/>
      <c r="BB122" s="18"/>
      <c r="BC122" s="18"/>
      <c r="BD122" s="85"/>
      <c r="BE122" s="117"/>
      <c r="BF122" s="39"/>
      <c r="BG122" s="18"/>
      <c r="BH122" s="104"/>
      <c r="BI122" s="18"/>
      <c r="BJ122" s="104"/>
      <c r="BK122" s="18"/>
      <c r="BL122" s="104"/>
      <c r="BM122" s="18"/>
      <c r="BN122" s="104"/>
      <c r="BO122" s="104"/>
      <c r="BP122" s="104"/>
    </row>
    <row r="123" spans="1:35" ht="12.75" outlineLevel="1">
      <c r="A123" s="1" t="s">
        <v>315</v>
      </c>
      <c r="B123" s="16" t="s">
        <v>316</v>
      </c>
      <c r="C123" s="1" t="s">
        <v>1108</v>
      </c>
      <c r="E123" s="5">
        <v>0</v>
      </c>
      <c r="G123" s="5">
        <v>0</v>
      </c>
      <c r="I123" s="9">
        <f t="shared" si="32"/>
        <v>0</v>
      </c>
      <c r="K123" s="21">
        <f t="shared" si="33"/>
        <v>0</v>
      </c>
      <c r="M123" s="9">
        <v>0</v>
      </c>
      <c r="O123" s="9">
        <v>0</v>
      </c>
      <c r="Q123" s="9">
        <f t="shared" si="34"/>
        <v>0</v>
      </c>
      <c r="S123" s="21">
        <f t="shared" si="35"/>
        <v>0</v>
      </c>
      <c r="U123" s="9">
        <v>0</v>
      </c>
      <c r="W123" s="9">
        <v>0</v>
      </c>
      <c r="Y123" s="9">
        <f t="shared" si="36"/>
        <v>0</v>
      </c>
      <c r="AA123" s="21">
        <f t="shared" si="37"/>
        <v>0</v>
      </c>
      <c r="AC123" s="9">
        <v>-12698791.46</v>
      </c>
      <c r="AE123" s="9">
        <v>0</v>
      </c>
      <c r="AG123" s="9">
        <f t="shared" si="38"/>
        <v>-12698791.46</v>
      </c>
      <c r="AI123" s="21" t="str">
        <f t="shared" si="39"/>
        <v>N.M.</v>
      </c>
    </row>
    <row r="124" spans="1:68" s="90" customFormat="1" ht="12.75">
      <c r="A124" s="90" t="s">
        <v>27</v>
      </c>
      <c r="B124" s="91"/>
      <c r="C124" s="77" t="s">
        <v>1109</v>
      </c>
      <c r="D124" s="105"/>
      <c r="E124" s="105">
        <v>0</v>
      </c>
      <c r="F124" s="105"/>
      <c r="G124" s="105">
        <v>0</v>
      </c>
      <c r="H124" s="105"/>
      <c r="I124" s="9">
        <f t="shared" si="32"/>
        <v>0</v>
      </c>
      <c r="J124" s="37" t="str">
        <f>IF((+E124-G124)=(I124),"  ",$AO$521)</f>
        <v>  </v>
      </c>
      <c r="K124" s="38">
        <f t="shared" si="33"/>
        <v>0</v>
      </c>
      <c r="L124" s="39"/>
      <c r="M124" s="5">
        <v>0</v>
      </c>
      <c r="N124" s="9"/>
      <c r="O124" s="5">
        <v>0</v>
      </c>
      <c r="P124" s="9"/>
      <c r="Q124" s="9">
        <f t="shared" si="34"/>
        <v>0</v>
      </c>
      <c r="R124" s="37" t="str">
        <f>IF((+M124-O124)=(Q124),"  ",$AO$521)</f>
        <v>  </v>
      </c>
      <c r="S124" s="38">
        <f t="shared" si="35"/>
        <v>0</v>
      </c>
      <c r="T124" s="39"/>
      <c r="U124" s="9">
        <v>0</v>
      </c>
      <c r="V124" s="9"/>
      <c r="W124" s="9">
        <v>0</v>
      </c>
      <c r="X124" s="9"/>
      <c r="Y124" s="9">
        <f t="shared" si="36"/>
        <v>0</v>
      </c>
      <c r="Z124" s="37" t="str">
        <f>IF((+U124-W124)=(Y124),"  ",$AO$521)</f>
        <v>  </v>
      </c>
      <c r="AA124" s="38">
        <f t="shared" si="37"/>
        <v>0</v>
      </c>
      <c r="AB124" s="39"/>
      <c r="AC124" s="9">
        <v>-12698791.46</v>
      </c>
      <c r="AD124" s="9"/>
      <c r="AE124" s="9">
        <v>0</v>
      </c>
      <c r="AF124" s="9"/>
      <c r="AG124" s="9">
        <f t="shared" si="38"/>
        <v>-12698791.46</v>
      </c>
      <c r="AH124" s="37" t="str">
        <f>IF((+AC124-AE124)=(AG124),"  ",$AO$521)</f>
        <v>  </v>
      </c>
      <c r="AI124" s="38" t="str">
        <f t="shared" si="39"/>
        <v>N.M.</v>
      </c>
      <c r="AJ124" s="39"/>
      <c r="AK124" s="105"/>
      <c r="AL124" s="105"/>
      <c r="AM124" s="105"/>
      <c r="AN124" s="105"/>
      <c r="AO124" s="105"/>
      <c r="AP124" s="106"/>
      <c r="AQ124" s="107"/>
      <c r="AR124" s="108"/>
      <c r="AS124" s="105"/>
      <c r="AT124" s="105"/>
      <c r="AU124" s="105"/>
      <c r="AV124" s="105"/>
      <c r="AW124" s="105"/>
      <c r="AX124" s="106"/>
      <c r="AY124" s="107"/>
      <c r="AZ124" s="108"/>
      <c r="BA124" s="105"/>
      <c r="BB124" s="105"/>
      <c r="BC124" s="105"/>
      <c r="BD124" s="106"/>
      <c r="BE124" s="107"/>
      <c r="BF124" s="108"/>
      <c r="BG124" s="105"/>
      <c r="BH124" s="109"/>
      <c r="BI124" s="105"/>
      <c r="BJ124" s="109"/>
      <c r="BK124" s="105"/>
      <c r="BL124" s="109"/>
      <c r="BM124" s="105"/>
      <c r="BN124" s="97"/>
      <c r="BO124" s="97"/>
      <c r="BP124" s="97"/>
    </row>
    <row r="125" spans="1:68" s="77" customFormat="1" ht="12.75">
      <c r="A125" s="77" t="s">
        <v>28</v>
      </c>
      <c r="B125" s="110"/>
      <c r="C125" s="77" t="s">
        <v>29</v>
      </c>
      <c r="D125" s="105"/>
      <c r="E125" s="105">
        <v>58213066.93</v>
      </c>
      <c r="F125" s="105"/>
      <c r="G125" s="105">
        <v>60391351.822</v>
      </c>
      <c r="H125" s="105"/>
      <c r="I125" s="9">
        <f t="shared" si="32"/>
        <v>-2178284.891999997</v>
      </c>
      <c r="J125" s="37" t="str">
        <f>IF((+E125-G125)=(I125),"  ",$AO$521)</f>
        <v>  </v>
      </c>
      <c r="K125" s="38">
        <f t="shared" si="33"/>
        <v>-0.036069483895978444</v>
      </c>
      <c r="L125" s="39"/>
      <c r="M125" s="5">
        <v>159481970.689</v>
      </c>
      <c r="N125" s="9"/>
      <c r="O125" s="5">
        <v>155277969.422</v>
      </c>
      <c r="P125" s="9"/>
      <c r="Q125" s="9">
        <f t="shared" si="34"/>
        <v>4204001.26700002</v>
      </c>
      <c r="R125" s="37" t="str">
        <f>IF((+M125-O125)=(Q125),"  ",$AO$521)</f>
        <v>  </v>
      </c>
      <c r="S125" s="38">
        <f t="shared" si="35"/>
        <v>0.027074035567626317</v>
      </c>
      <c r="T125" s="39"/>
      <c r="U125" s="9">
        <v>345022198.385</v>
      </c>
      <c r="V125" s="9"/>
      <c r="W125" s="9">
        <v>329687569.502</v>
      </c>
      <c r="X125" s="9"/>
      <c r="Y125" s="9">
        <f t="shared" si="36"/>
        <v>15334628.883000016</v>
      </c>
      <c r="Z125" s="37" t="str">
        <f>IF((+U125-W125)=(Y125),"  ",$AO$521)</f>
        <v>  </v>
      </c>
      <c r="AA125" s="38">
        <f t="shared" si="37"/>
        <v>0.04651260860748647</v>
      </c>
      <c r="AB125" s="39"/>
      <c r="AC125" s="9">
        <v>708241612.835</v>
      </c>
      <c r="AD125" s="9"/>
      <c r="AE125" s="9">
        <v>646982430.923</v>
      </c>
      <c r="AF125" s="9"/>
      <c r="AG125" s="9">
        <f t="shared" si="38"/>
        <v>61259181.91200006</v>
      </c>
      <c r="AH125" s="37" t="str">
        <f>IF((+AC125-AE125)=(AG125),"  ",$AO$521)</f>
        <v>  </v>
      </c>
      <c r="AI125" s="38">
        <f t="shared" si="39"/>
        <v>0.09468445970720767</v>
      </c>
      <c r="AJ125" s="39"/>
      <c r="AK125" s="105"/>
      <c r="AL125" s="105"/>
      <c r="AM125" s="105"/>
      <c r="AN125" s="105"/>
      <c r="AO125" s="105"/>
      <c r="AP125" s="106"/>
      <c r="AQ125" s="107"/>
      <c r="AR125" s="108"/>
      <c r="AS125" s="105"/>
      <c r="AT125" s="105"/>
      <c r="AU125" s="105"/>
      <c r="AV125" s="105"/>
      <c r="AW125" s="105"/>
      <c r="AX125" s="106"/>
      <c r="AY125" s="107"/>
      <c r="AZ125" s="108"/>
      <c r="BA125" s="105"/>
      <c r="BB125" s="105"/>
      <c r="BC125" s="105"/>
      <c r="BD125" s="106"/>
      <c r="BE125" s="107"/>
      <c r="BF125" s="108"/>
      <c r="BG125" s="105"/>
      <c r="BH125" s="109"/>
      <c r="BI125" s="105"/>
      <c r="BJ125" s="109"/>
      <c r="BK125" s="105"/>
      <c r="BL125" s="109"/>
      <c r="BM125" s="105"/>
      <c r="BN125" s="109"/>
      <c r="BO125" s="109"/>
      <c r="BP125" s="109"/>
    </row>
    <row r="126" spans="2:68" s="90" customFormat="1" ht="12.75">
      <c r="B126" s="91"/>
      <c r="D126" s="71"/>
      <c r="E126" s="41" t="str">
        <f>IF(ABS(E116+E121+E124-E125)&gt;$AO$517,$AO$520," ")</f>
        <v> </v>
      </c>
      <c r="F126" s="111"/>
      <c r="G126" s="41" t="str">
        <f>IF(ABS(G116+G121+G124-G125)&gt;$AO$517,$AO$520," ")</f>
        <v> </v>
      </c>
      <c r="H126" s="111"/>
      <c r="I126" s="41" t="str">
        <f>IF(ABS(I116+I121+I124-I125)&gt;$AO$517,$AO$520," ")</f>
        <v> </v>
      </c>
      <c r="J126" s="111"/>
      <c r="K126" s="111"/>
      <c r="L126" s="111"/>
      <c r="M126" s="41" t="str">
        <f>IF(ABS(M116+M121+M124-M125)&gt;$AO$517,$AO$520," ")</f>
        <v> </v>
      </c>
      <c r="N126" s="111"/>
      <c r="O126" s="41" t="str">
        <f>IF(ABS(O116+O121+O124-O125)&gt;$AO$517,$AO$520," ")</f>
        <v> </v>
      </c>
      <c r="P126" s="111"/>
      <c r="Q126" s="41" t="str">
        <f>IF(ABS(Q116+Q121+Q124-Q125)&gt;$AO$517,$AO$520," ")</f>
        <v> </v>
      </c>
      <c r="R126" s="111"/>
      <c r="S126" s="111"/>
      <c r="T126" s="111"/>
      <c r="U126" s="41" t="str">
        <f>IF(ABS(U116+U121+U124-U125)&gt;$AO$517,$AO$520," ")</f>
        <v> </v>
      </c>
      <c r="V126" s="111"/>
      <c r="W126" s="41" t="str">
        <f>IF(ABS(W116+W121+W124-W125)&gt;$AO$517,$AO$520," ")</f>
        <v> </v>
      </c>
      <c r="X126" s="111"/>
      <c r="Y126" s="41" t="str">
        <f>IF(ABS(Y116+Y121+Y124-Y125)&gt;$AO$517,$AO$520," ")</f>
        <v> </v>
      </c>
      <c r="Z126" s="111"/>
      <c r="AA126" s="111"/>
      <c r="AB126" s="111"/>
      <c r="AC126" s="41" t="str">
        <f>IF(ABS(AC116+AC121+AC124-AC125)&gt;$AO$517,$AO$520," ")</f>
        <v> </v>
      </c>
      <c r="AD126" s="111"/>
      <c r="AE126" s="41" t="str">
        <f>IF(ABS(AE116+AE121+AE124-AE125)&gt;$AO$517,$AO$520," ")</f>
        <v> </v>
      </c>
      <c r="AF126" s="111"/>
      <c r="AG126" s="41" t="str">
        <f>IF(ABS(AG116+AG121+AG124-AG125)&gt;$AO$517,$AO$520," ")</f>
        <v> </v>
      </c>
      <c r="AH126" s="111"/>
      <c r="AI126" s="111"/>
      <c r="AJ126" s="112"/>
      <c r="AK126" s="111"/>
      <c r="AL126" s="112"/>
      <c r="AM126" s="111"/>
      <c r="AN126" s="112"/>
      <c r="AO126" s="111"/>
      <c r="AP126" s="71"/>
      <c r="AQ126" s="113"/>
      <c r="AR126" s="71"/>
      <c r="AS126" s="111"/>
      <c r="AT126" s="112"/>
      <c r="AU126" s="111"/>
      <c r="AV126" s="112"/>
      <c r="AW126" s="111"/>
      <c r="AX126" s="71"/>
      <c r="AY126" s="113"/>
      <c r="AZ126" s="71"/>
      <c r="BA126" s="111"/>
      <c r="BB126" s="112"/>
      <c r="BC126" s="11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2:68" s="90" customFormat="1" ht="12.75">
      <c r="B127" s="91"/>
      <c r="C127" s="77" t="s">
        <v>30</v>
      </c>
      <c r="D127" s="71"/>
      <c r="E127" s="71"/>
      <c r="F127" s="97"/>
      <c r="G127" s="71"/>
      <c r="H127" s="97"/>
      <c r="I127" s="71"/>
      <c r="J127" s="97"/>
      <c r="K127" s="71"/>
      <c r="L127" s="97"/>
      <c r="M127" s="71"/>
      <c r="N127" s="97"/>
      <c r="O127" s="71"/>
      <c r="P127" s="97"/>
      <c r="Q127" s="71"/>
      <c r="R127" s="97"/>
      <c r="S127" s="71"/>
      <c r="T127" s="97"/>
      <c r="U127" s="71"/>
      <c r="V127" s="97"/>
      <c r="W127" s="71"/>
      <c r="X127" s="97"/>
      <c r="Y127" s="71"/>
      <c r="Z127" s="97"/>
      <c r="AA127" s="71"/>
      <c r="AB127" s="97"/>
      <c r="AC127" s="71"/>
      <c r="AD127" s="97"/>
      <c r="AE127" s="71"/>
      <c r="AF127" s="97"/>
      <c r="AG127" s="71"/>
      <c r="AH127" s="97"/>
      <c r="AI127" s="71"/>
      <c r="AJ127" s="71"/>
      <c r="AK127" s="71"/>
      <c r="AL127" s="71"/>
      <c r="AM127" s="71"/>
      <c r="AN127" s="71"/>
      <c r="AO127" s="71"/>
      <c r="AP127" s="71"/>
      <c r="AQ127" s="113"/>
      <c r="AR127" s="71"/>
      <c r="AS127" s="71"/>
      <c r="AT127" s="97"/>
      <c r="AU127" s="71"/>
      <c r="AV127" s="71"/>
      <c r="AW127" s="71"/>
      <c r="AX127" s="71"/>
      <c r="AY127" s="113"/>
      <c r="AZ127" s="71"/>
      <c r="BA127" s="71"/>
      <c r="BB127" s="71"/>
      <c r="BC127" s="7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2:68" s="90" customFormat="1" ht="12.75">
      <c r="B128" s="91"/>
      <c r="C128" s="77" t="s">
        <v>31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113"/>
      <c r="AR128" s="71"/>
      <c r="AS128" s="71"/>
      <c r="AT128" s="71"/>
      <c r="AU128" s="71"/>
      <c r="AV128" s="71"/>
      <c r="AW128" s="71"/>
      <c r="AX128" s="71"/>
      <c r="AY128" s="113"/>
      <c r="AZ128" s="71"/>
      <c r="BA128" s="71"/>
      <c r="BB128" s="71"/>
      <c r="BC128" s="71"/>
      <c r="BD128" s="71"/>
      <c r="BE128" s="113"/>
      <c r="BG128" s="71"/>
      <c r="BH128" s="97"/>
      <c r="BI128" s="71"/>
      <c r="BJ128" s="97"/>
      <c r="BK128" s="71"/>
      <c r="BL128" s="97"/>
      <c r="BM128" s="71"/>
      <c r="BN128" s="97"/>
      <c r="BO128" s="97"/>
      <c r="BP128" s="97"/>
    </row>
    <row r="129" spans="1:35" ht="12.75" outlineLevel="1">
      <c r="A129" s="1" t="s">
        <v>317</v>
      </c>
      <c r="B129" s="16" t="s">
        <v>318</v>
      </c>
      <c r="C129" s="1" t="s">
        <v>1110</v>
      </c>
      <c r="E129" s="5">
        <v>56453.950000000004</v>
      </c>
      <c r="G129" s="5">
        <v>14124.449</v>
      </c>
      <c r="I129" s="9">
        <f aca="true" t="shared" si="40" ref="I129:I136">+E129-G129</f>
        <v>42329.501000000004</v>
      </c>
      <c r="K129" s="21">
        <f aca="true" t="shared" si="41" ref="K129:K136">IF(G129&lt;0,IF(I129=0,0,IF(OR(G129=0,E129=0),"N.M.",IF(ABS(I129/G129)&gt;=10,"N.M.",I129/(-G129)))),IF(I129=0,0,IF(OR(G129=0,E129=0),"N.M.",IF(ABS(I129/G129)&gt;=10,"N.M.",I129/G129))))</f>
        <v>2.9968957373133636</v>
      </c>
      <c r="M129" s="9">
        <v>107861.07</v>
      </c>
      <c r="O129" s="9">
        <v>55178.211</v>
      </c>
      <c r="Q129" s="9">
        <f aca="true" t="shared" si="42" ref="Q129:Q136">(+M129-O129)</f>
        <v>52682.859000000004</v>
      </c>
      <c r="S129" s="21">
        <f aca="true" t="shared" si="43" ref="S129:S136">IF(O129&lt;0,IF(Q129=0,0,IF(OR(O129=0,M129=0),"N.M.",IF(ABS(Q129/O129)&gt;=10,"N.M.",Q129/(-O129)))),IF(Q129=0,0,IF(OR(O129=0,M129=0),"N.M.",IF(ABS(Q129/O129)&gt;=10,"N.M.",Q129/O129))))</f>
        <v>0.9547764968313308</v>
      </c>
      <c r="U129" s="9">
        <v>183315.84</v>
      </c>
      <c r="W129" s="9">
        <v>137491.133</v>
      </c>
      <c r="Y129" s="9">
        <f aca="true" t="shared" si="44" ref="Y129:Y136">(+U129-W129)</f>
        <v>45824.706999999995</v>
      </c>
      <c r="AA129" s="21">
        <f aca="true" t="shared" si="45" ref="AA129:AA136">IF(W129&lt;0,IF(Y129=0,0,IF(OR(W129=0,U129=0),"N.M.",IF(ABS(Y129/W129)&gt;=10,"N.M.",Y129/(-W129)))),IF(Y129=0,0,IF(OR(W129=0,U129=0),"N.M.",IF(ABS(Y129/W129)&gt;=10,"N.M.",Y129/W129))))</f>
        <v>0.3332920894615073</v>
      </c>
      <c r="AC129" s="9">
        <v>358227.581</v>
      </c>
      <c r="AE129" s="9">
        <v>265412.345</v>
      </c>
      <c r="AG129" s="9">
        <f aca="true" t="shared" si="46" ref="AG129:AG136">(+AC129-AE129)</f>
        <v>92815.23600000003</v>
      </c>
      <c r="AI129" s="21">
        <f aca="true" t="shared" si="47" ref="AI129:AI136">IF(AE129&lt;0,IF(AG129=0,0,IF(OR(AE129=0,AC129=0),"N.M.",IF(ABS(AG129/AE129)&gt;=10,"N.M.",AG129/(-AE129)))),IF(AG129=0,0,IF(OR(AE129=0,AC129=0),"N.M.",IF(ABS(AG129/AE129)&gt;=10,"N.M.",AG129/AE129))))</f>
        <v>0.34970203062709854</v>
      </c>
    </row>
    <row r="130" spans="1:35" ht="12.75" outlineLevel="1">
      <c r="A130" s="1" t="s">
        <v>319</v>
      </c>
      <c r="B130" s="16" t="s">
        <v>320</v>
      </c>
      <c r="C130" s="1" t="s">
        <v>1111</v>
      </c>
      <c r="E130" s="5">
        <v>13303164.83</v>
      </c>
      <c r="G130" s="5">
        <v>9241715.46</v>
      </c>
      <c r="I130" s="9">
        <f t="shared" si="40"/>
        <v>4061449.369999999</v>
      </c>
      <c r="K130" s="21">
        <f t="shared" si="41"/>
        <v>0.43946920759233143</v>
      </c>
      <c r="M130" s="9">
        <v>39527490.87</v>
      </c>
      <c r="O130" s="9">
        <v>24819953.04</v>
      </c>
      <c r="Q130" s="9">
        <f t="shared" si="42"/>
        <v>14707537.829999998</v>
      </c>
      <c r="S130" s="21">
        <f t="shared" si="43"/>
        <v>0.5925691239744585</v>
      </c>
      <c r="U130" s="9">
        <v>89888699.62</v>
      </c>
      <c r="W130" s="9">
        <v>66562061.67</v>
      </c>
      <c r="Y130" s="9">
        <f t="shared" si="44"/>
        <v>23326637.950000003</v>
      </c>
      <c r="AA130" s="21">
        <f t="shared" si="45"/>
        <v>0.35044945070434147</v>
      </c>
      <c r="AC130" s="9">
        <v>188838616.05</v>
      </c>
      <c r="AE130" s="9">
        <v>142858307.76</v>
      </c>
      <c r="AG130" s="9">
        <f t="shared" si="46"/>
        <v>45980308.29000002</v>
      </c>
      <c r="AI130" s="21">
        <f t="shared" si="47"/>
        <v>0.3218595334843691</v>
      </c>
    </row>
    <row r="131" spans="1:35" ht="12.75" outlineLevel="1">
      <c r="A131" s="1" t="s">
        <v>321</v>
      </c>
      <c r="B131" s="16" t="s">
        <v>322</v>
      </c>
      <c r="C131" s="1" t="s">
        <v>1112</v>
      </c>
      <c r="E131" s="5">
        <v>162408.73</v>
      </c>
      <c r="G131" s="5">
        <v>211193.86000000002</v>
      </c>
      <c r="I131" s="9">
        <f t="shared" si="40"/>
        <v>-48785.130000000005</v>
      </c>
      <c r="K131" s="21">
        <f t="shared" si="41"/>
        <v>-0.23099691439893186</v>
      </c>
      <c r="M131" s="9">
        <v>480064.13</v>
      </c>
      <c r="O131" s="9">
        <v>544344.89</v>
      </c>
      <c r="Q131" s="9">
        <f t="shared" si="42"/>
        <v>-64280.76000000001</v>
      </c>
      <c r="S131" s="21">
        <f t="shared" si="43"/>
        <v>-0.1180882950880645</v>
      </c>
      <c r="U131" s="9">
        <v>1203216.48</v>
      </c>
      <c r="W131" s="9">
        <v>1165546.35</v>
      </c>
      <c r="Y131" s="9">
        <f t="shared" si="44"/>
        <v>37670.12999999989</v>
      </c>
      <c r="AA131" s="21">
        <f t="shared" si="45"/>
        <v>0.032319718559454876</v>
      </c>
      <c r="AC131" s="9">
        <v>2298914.66</v>
      </c>
      <c r="AE131" s="9">
        <v>2581475.66</v>
      </c>
      <c r="AG131" s="9">
        <f t="shared" si="46"/>
        <v>-282561</v>
      </c>
      <c r="AI131" s="21">
        <f t="shared" si="47"/>
        <v>-0.10945716218761481</v>
      </c>
    </row>
    <row r="132" spans="1:35" ht="12.75" outlineLevel="1">
      <c r="A132" s="1" t="s">
        <v>323</v>
      </c>
      <c r="B132" s="16" t="s">
        <v>324</v>
      </c>
      <c r="C132" s="1" t="s">
        <v>1113</v>
      </c>
      <c r="E132" s="5">
        <v>3955198.85</v>
      </c>
      <c r="G132" s="5">
        <v>-9413604</v>
      </c>
      <c r="I132" s="9">
        <f t="shared" si="40"/>
        <v>13368802.85</v>
      </c>
      <c r="K132" s="21">
        <f t="shared" si="41"/>
        <v>1.4201577684805946</v>
      </c>
      <c r="M132" s="9">
        <v>5800353.89</v>
      </c>
      <c r="O132" s="9">
        <v>-13911523</v>
      </c>
      <c r="Q132" s="9">
        <f t="shared" si="42"/>
        <v>19711876.89</v>
      </c>
      <c r="S132" s="21">
        <f t="shared" si="43"/>
        <v>1.4169460015269357</v>
      </c>
      <c r="U132" s="9">
        <v>5813225.97</v>
      </c>
      <c r="W132" s="9">
        <v>-8187255</v>
      </c>
      <c r="Y132" s="9">
        <f t="shared" si="44"/>
        <v>14000480.969999999</v>
      </c>
      <c r="AA132" s="21">
        <f t="shared" si="45"/>
        <v>1.7100335790200742</v>
      </c>
      <c r="AC132" s="9">
        <v>8667858.73</v>
      </c>
      <c r="AE132" s="9">
        <v>-19407618</v>
      </c>
      <c r="AG132" s="9">
        <f t="shared" si="46"/>
        <v>28075476.73</v>
      </c>
      <c r="AI132" s="21">
        <f t="shared" si="47"/>
        <v>1.4466214622526061</v>
      </c>
    </row>
    <row r="133" spans="1:35" ht="12.75" outlineLevel="1">
      <c r="A133" s="1" t="s">
        <v>325</v>
      </c>
      <c r="B133" s="16" t="s">
        <v>326</v>
      </c>
      <c r="C133" s="1" t="s">
        <v>1114</v>
      </c>
      <c r="E133" s="5">
        <v>1</v>
      </c>
      <c r="G133" s="5">
        <v>0</v>
      </c>
      <c r="I133" s="9">
        <f t="shared" si="40"/>
        <v>1</v>
      </c>
      <c r="K133" s="21" t="str">
        <f t="shared" si="41"/>
        <v>N.M.</v>
      </c>
      <c r="M133" s="9">
        <v>1</v>
      </c>
      <c r="O133" s="9">
        <v>0</v>
      </c>
      <c r="Q133" s="9">
        <f t="shared" si="42"/>
        <v>1</v>
      </c>
      <c r="S133" s="21" t="str">
        <f t="shared" si="43"/>
        <v>N.M.</v>
      </c>
      <c r="U133" s="9">
        <v>1</v>
      </c>
      <c r="W133" s="9">
        <v>0</v>
      </c>
      <c r="Y133" s="9">
        <f t="shared" si="44"/>
        <v>1</v>
      </c>
      <c r="AA133" s="21" t="str">
        <f t="shared" si="45"/>
        <v>N.M.</v>
      </c>
      <c r="AC133" s="9">
        <v>0</v>
      </c>
      <c r="AE133" s="9">
        <v>-1</v>
      </c>
      <c r="AG133" s="9">
        <f t="shared" si="46"/>
        <v>1</v>
      </c>
      <c r="AI133" s="21" t="str">
        <f t="shared" si="47"/>
        <v>N.M.</v>
      </c>
    </row>
    <row r="134" spans="1:35" ht="12.75" outlineLevel="1">
      <c r="A134" s="1" t="s">
        <v>327</v>
      </c>
      <c r="B134" s="16" t="s">
        <v>328</v>
      </c>
      <c r="C134" s="1" t="s">
        <v>1115</v>
      </c>
      <c r="E134" s="5">
        <v>193548.72</v>
      </c>
      <c r="G134" s="5">
        <v>1940313.6600000001</v>
      </c>
      <c r="I134" s="9">
        <f t="shared" si="40"/>
        <v>-1746764.9400000002</v>
      </c>
      <c r="K134" s="21">
        <f t="shared" si="41"/>
        <v>-0.9002487463805208</v>
      </c>
      <c r="M134" s="9">
        <v>825609.96</v>
      </c>
      <c r="O134" s="9">
        <v>2054010</v>
      </c>
      <c r="Q134" s="9">
        <f t="shared" si="42"/>
        <v>-1228400.04</v>
      </c>
      <c r="S134" s="21">
        <f t="shared" si="43"/>
        <v>-0.5980496881709437</v>
      </c>
      <c r="U134" s="9">
        <v>1308488.63</v>
      </c>
      <c r="W134" s="9">
        <v>2517727.8</v>
      </c>
      <c r="Y134" s="9">
        <f t="shared" si="44"/>
        <v>-1209239.17</v>
      </c>
      <c r="AA134" s="21">
        <f t="shared" si="45"/>
        <v>-0.4802898748625646</v>
      </c>
      <c r="AC134" s="9">
        <v>2952987.83</v>
      </c>
      <c r="AE134" s="9">
        <v>3194101.15</v>
      </c>
      <c r="AG134" s="9">
        <f t="shared" si="46"/>
        <v>-241113.31999999983</v>
      </c>
      <c r="AI134" s="21">
        <f t="shared" si="47"/>
        <v>-0.07548706464727951</v>
      </c>
    </row>
    <row r="135" spans="1:35" ht="12.75" outlineLevel="1">
      <c r="A135" s="1" t="s">
        <v>329</v>
      </c>
      <c r="B135" s="16" t="s">
        <v>330</v>
      </c>
      <c r="C135" s="1" t="s">
        <v>1116</v>
      </c>
      <c r="E135" s="5">
        <v>0</v>
      </c>
      <c r="G135" s="5">
        <v>387188.96</v>
      </c>
      <c r="I135" s="9">
        <f t="shared" si="40"/>
        <v>-387188.96</v>
      </c>
      <c r="K135" s="21" t="str">
        <f t="shared" si="41"/>
        <v>N.M.</v>
      </c>
      <c r="M135" s="9">
        <v>0</v>
      </c>
      <c r="O135" s="9">
        <v>971476.18</v>
      </c>
      <c r="Q135" s="9">
        <f t="shared" si="42"/>
        <v>-971476.18</v>
      </c>
      <c r="S135" s="21" t="str">
        <f t="shared" si="43"/>
        <v>N.M.</v>
      </c>
      <c r="U135" s="9">
        <v>0</v>
      </c>
      <c r="W135" s="9">
        <v>2126403.36</v>
      </c>
      <c r="Y135" s="9">
        <f t="shared" si="44"/>
        <v>-2126403.36</v>
      </c>
      <c r="AA135" s="21" t="str">
        <f t="shared" si="45"/>
        <v>N.M.</v>
      </c>
      <c r="AC135" s="9">
        <v>2873536.96</v>
      </c>
      <c r="AE135" s="9">
        <v>4370299.4399999995</v>
      </c>
      <c r="AG135" s="9">
        <f t="shared" si="46"/>
        <v>-1496762.4799999995</v>
      </c>
      <c r="AI135" s="21">
        <f t="shared" si="47"/>
        <v>-0.342485108983745</v>
      </c>
    </row>
    <row r="136" spans="1:35" ht="12.75" outlineLevel="1">
      <c r="A136" s="1" t="s">
        <v>331</v>
      </c>
      <c r="B136" s="16" t="s">
        <v>332</v>
      </c>
      <c r="C136" s="1" t="s">
        <v>1117</v>
      </c>
      <c r="E136" s="5">
        <v>0</v>
      </c>
      <c r="G136" s="5">
        <v>-387188.96</v>
      </c>
      <c r="I136" s="9">
        <f t="shared" si="40"/>
        <v>387188.96</v>
      </c>
      <c r="K136" s="21" t="str">
        <f t="shared" si="41"/>
        <v>N.M.</v>
      </c>
      <c r="M136" s="9">
        <v>0</v>
      </c>
      <c r="O136" s="9">
        <v>-971476.18</v>
      </c>
      <c r="Q136" s="9">
        <f t="shared" si="42"/>
        <v>971476.18</v>
      </c>
      <c r="S136" s="21" t="str">
        <f t="shared" si="43"/>
        <v>N.M.</v>
      </c>
      <c r="U136" s="9">
        <v>0</v>
      </c>
      <c r="W136" s="9">
        <v>-2126403.36</v>
      </c>
      <c r="Y136" s="9">
        <f t="shared" si="44"/>
        <v>2126403.36</v>
      </c>
      <c r="AA136" s="21" t="str">
        <f t="shared" si="45"/>
        <v>N.M.</v>
      </c>
      <c r="AC136" s="9">
        <v>-2873536.96</v>
      </c>
      <c r="AE136" s="9">
        <v>-4370299.4399999995</v>
      </c>
      <c r="AG136" s="9">
        <f t="shared" si="46"/>
        <v>1496762.4799999995</v>
      </c>
      <c r="AI136" s="21">
        <f t="shared" si="47"/>
        <v>0.342485108983745</v>
      </c>
    </row>
    <row r="137" spans="1:68" s="90" customFormat="1" ht="12.75">
      <c r="A137" s="90" t="s">
        <v>32</v>
      </c>
      <c r="B137" s="91"/>
      <c r="C137" s="77" t="s">
        <v>1118</v>
      </c>
      <c r="D137" s="105"/>
      <c r="E137" s="105">
        <v>17670776.08</v>
      </c>
      <c r="F137" s="105"/>
      <c r="G137" s="105">
        <v>1993743.4289999995</v>
      </c>
      <c r="H137" s="105"/>
      <c r="I137" s="9">
        <f>+E137-G137</f>
        <v>15677032.650999999</v>
      </c>
      <c r="J137" s="37" t="str">
        <f>IF((+E137-G137)=(I137),"  ",$AO$521)</f>
        <v>  </v>
      </c>
      <c r="K137" s="38">
        <f>IF(G137&lt;0,IF(I137=0,0,IF(OR(G137=0,E137=0),"N.M.",IF(ABS(I137/G137)&gt;=10,"N.M.",I137/(-G137)))),IF(I137=0,0,IF(OR(G137=0,E137=0),"N.M.",IF(ABS(I137/G137)&gt;=10,"N.M.",I137/G137))))</f>
        <v>7.863114392238081</v>
      </c>
      <c r="L137" s="39"/>
      <c r="M137" s="5">
        <v>46741380.92</v>
      </c>
      <c r="N137" s="9"/>
      <c r="O137" s="5">
        <v>13561963.140999999</v>
      </c>
      <c r="P137" s="9"/>
      <c r="Q137" s="9">
        <f>(+M137-O137)</f>
        <v>33179417.779000003</v>
      </c>
      <c r="R137" s="37" t="str">
        <f>IF((+M137-O137)=(Q137),"  ",$AO$521)</f>
        <v>  </v>
      </c>
      <c r="S137" s="38">
        <f>IF(O137&lt;0,IF(Q137=0,0,IF(OR(O137=0,M137=0),"N.M.",IF(ABS(Q137/O137)&gt;=10,"N.M.",Q137/(-O137)))),IF(Q137=0,0,IF(OR(O137=0,M137=0),"N.M.",IF(ABS(Q137/O137)&gt;=10,"N.M.",Q137/O137))))</f>
        <v>2.4465055268210603</v>
      </c>
      <c r="T137" s="39"/>
      <c r="U137" s="9">
        <v>98396947.54</v>
      </c>
      <c r="V137" s="9"/>
      <c r="W137" s="9">
        <v>62195571.952999994</v>
      </c>
      <c r="X137" s="9"/>
      <c r="Y137" s="9">
        <f>(+U137-W137)</f>
        <v>36201375.58700001</v>
      </c>
      <c r="Z137" s="37" t="str">
        <f>IF((+U137-W137)=(Y137),"  ",$AO$521)</f>
        <v>  </v>
      </c>
      <c r="AA137" s="38">
        <f>IF(W137&lt;0,IF(Y137=0,0,IF(OR(W137=0,U137=0),"N.M.",IF(ABS(Y137/W137)&gt;=10,"N.M.",Y137/(-W137)))),IF(Y137=0,0,IF(OR(W137=0,U137=0),"N.M.",IF(ABS(Y137/W137)&gt;=10,"N.M.",Y137/W137))))</f>
        <v>0.5820571215963204</v>
      </c>
      <c r="AB137" s="39"/>
      <c r="AC137" s="9">
        <v>203116604.851</v>
      </c>
      <c r="AD137" s="9"/>
      <c r="AE137" s="9">
        <v>129491677.915</v>
      </c>
      <c r="AF137" s="9"/>
      <c r="AG137" s="9">
        <f>(+AC137-AE137)</f>
        <v>73624926.936</v>
      </c>
      <c r="AH137" s="37" t="str">
        <f>IF((+AC137-AE137)=(AG137),"  ",$AO$521)</f>
        <v>  </v>
      </c>
      <c r="AI137" s="38">
        <f>IF(AE137&lt;0,IF(AG137=0,0,IF(OR(AE137=0,AC137=0),"N.M.",IF(ABS(AG137/AE137)&gt;=10,"N.M.",AG137/(-AE137)))),IF(AG137=0,0,IF(OR(AE137=0,AC137=0),"N.M.",IF(ABS(AG137/AE137)&gt;=10,"N.M.",AG137/AE137))))</f>
        <v>0.5685687923846994</v>
      </c>
      <c r="AJ137" s="105"/>
      <c r="AK137" s="105"/>
      <c r="AL137" s="105"/>
      <c r="AM137" s="105"/>
      <c r="AN137" s="105"/>
      <c r="AO137" s="105"/>
      <c r="AP137" s="106"/>
      <c r="AQ137" s="107"/>
      <c r="AR137" s="108"/>
      <c r="AS137" s="105"/>
      <c r="AT137" s="105"/>
      <c r="AU137" s="105"/>
      <c r="AV137" s="105"/>
      <c r="AW137" s="105"/>
      <c r="AX137" s="106"/>
      <c r="AY137" s="107"/>
      <c r="AZ137" s="108"/>
      <c r="BA137" s="105"/>
      <c r="BB137" s="105"/>
      <c r="BC137" s="105"/>
      <c r="BD137" s="106"/>
      <c r="BE137" s="107"/>
      <c r="BF137" s="108"/>
      <c r="BG137" s="105"/>
      <c r="BH137" s="109"/>
      <c r="BI137" s="105"/>
      <c r="BJ137" s="109"/>
      <c r="BK137" s="105"/>
      <c r="BL137" s="109"/>
      <c r="BM137" s="105"/>
      <c r="BN137" s="97"/>
      <c r="BO137" s="97"/>
      <c r="BP137" s="97"/>
    </row>
    <row r="138" spans="1:35" ht="12.75" outlineLevel="1">
      <c r="A138" s="1" t="s">
        <v>333</v>
      </c>
      <c r="B138" s="16" t="s">
        <v>334</v>
      </c>
      <c r="C138" s="1" t="s">
        <v>1119</v>
      </c>
      <c r="E138" s="5">
        <v>399984.75</v>
      </c>
      <c r="G138" s="5">
        <v>0</v>
      </c>
      <c r="I138" s="9">
        <f aca="true" t="shared" si="48" ref="I138:I162">+E138-G138</f>
        <v>399984.75</v>
      </c>
      <c r="K138" s="21" t="str">
        <f aca="true" t="shared" si="49" ref="K138:K162">IF(G138&lt;0,IF(I138=0,0,IF(OR(G138=0,E138=0),"N.M.",IF(ABS(I138/G138)&gt;=10,"N.M.",I138/(-G138)))),IF(I138=0,0,IF(OR(G138=0,E138=0),"N.M.",IF(ABS(I138/G138)&gt;=10,"N.M.",I138/G138))))</f>
        <v>N.M.</v>
      </c>
      <c r="M138" s="9">
        <v>3226317.56</v>
      </c>
      <c r="O138" s="9">
        <v>0</v>
      </c>
      <c r="Q138" s="9">
        <f aca="true" t="shared" si="50" ref="Q138:Q162">(+M138-O138)</f>
        <v>3226317.56</v>
      </c>
      <c r="S138" s="21" t="str">
        <f aca="true" t="shared" si="51" ref="S138:S162">IF(O138&lt;0,IF(Q138=0,0,IF(OR(O138=0,M138=0),"N.M.",IF(ABS(Q138/O138)&gt;=10,"N.M.",Q138/(-O138)))),IF(Q138=0,0,IF(OR(O138=0,M138=0),"N.M.",IF(ABS(Q138/O138)&gt;=10,"N.M.",Q138/O138))))</f>
        <v>N.M.</v>
      </c>
      <c r="U138" s="9">
        <v>5851164.09</v>
      </c>
      <c r="W138" s="9">
        <v>0</v>
      </c>
      <c r="Y138" s="9">
        <f aca="true" t="shared" si="52" ref="Y138:Y162">(+U138-W138)</f>
        <v>5851164.09</v>
      </c>
      <c r="AA138" s="21" t="str">
        <f aca="true" t="shared" si="53" ref="AA138:AA162">IF(W138&lt;0,IF(Y138=0,0,IF(OR(W138=0,U138=0),"N.M.",IF(ABS(Y138/W138)&gt;=10,"N.M.",Y138/(-W138)))),IF(Y138=0,0,IF(OR(W138=0,U138=0),"N.M.",IF(ABS(Y138/W138)&gt;=10,"N.M.",Y138/W138))))</f>
        <v>N.M.</v>
      </c>
      <c r="AC138" s="9">
        <v>6294734.1899999995</v>
      </c>
      <c r="AE138" s="9">
        <v>0</v>
      </c>
      <c r="AG138" s="9">
        <f aca="true" t="shared" si="54" ref="AG138:AG162">(+AC138-AE138)</f>
        <v>6294734.1899999995</v>
      </c>
      <c r="AI138" s="21" t="str">
        <f aca="true" t="shared" si="55" ref="AI138:AI162">IF(AE138&lt;0,IF(AG138=0,0,IF(OR(AE138=0,AC138=0),"N.M.",IF(ABS(AG138/AE138)&gt;=10,"N.M.",AG138/(-AE138)))),IF(AG138=0,0,IF(OR(AE138=0,AC138=0),"N.M.",IF(ABS(AG138/AE138)&gt;=10,"N.M.",AG138/AE138))))</f>
        <v>N.M.</v>
      </c>
    </row>
    <row r="139" spans="1:35" ht="12.75" outlineLevel="1">
      <c r="A139" s="1" t="s">
        <v>335</v>
      </c>
      <c r="B139" s="16" t="s">
        <v>336</v>
      </c>
      <c r="C139" s="1" t="s">
        <v>1120</v>
      </c>
      <c r="E139" s="5">
        <v>29674.79</v>
      </c>
      <c r="G139" s="5">
        <v>98296.77</v>
      </c>
      <c r="I139" s="9">
        <f t="shared" si="48"/>
        <v>-68621.98000000001</v>
      </c>
      <c r="K139" s="21">
        <f t="shared" si="49"/>
        <v>-0.6981102227468919</v>
      </c>
      <c r="M139" s="9">
        <v>69433.06</v>
      </c>
      <c r="O139" s="9">
        <v>111106.3</v>
      </c>
      <c r="Q139" s="9">
        <f t="shared" si="50"/>
        <v>-41673.240000000005</v>
      </c>
      <c r="S139" s="21">
        <f t="shared" si="51"/>
        <v>-0.37507540076485313</v>
      </c>
      <c r="U139" s="9">
        <v>137447.92</v>
      </c>
      <c r="W139" s="9">
        <v>159692.97</v>
      </c>
      <c r="Y139" s="9">
        <f t="shared" si="52"/>
        <v>-22245.04999999999</v>
      </c>
      <c r="AA139" s="21">
        <f t="shared" si="53"/>
        <v>-0.13929886832213081</v>
      </c>
      <c r="AC139" s="9">
        <v>366053.39</v>
      </c>
      <c r="AE139" s="9">
        <v>752526.29</v>
      </c>
      <c r="AG139" s="9">
        <f t="shared" si="54"/>
        <v>-386472.9</v>
      </c>
      <c r="AI139" s="21">
        <f t="shared" si="55"/>
        <v>-0.5135673067315695</v>
      </c>
    </row>
    <row r="140" spans="1:35" ht="12.75" outlineLevel="1">
      <c r="A140" s="1" t="s">
        <v>337</v>
      </c>
      <c r="B140" s="16" t="s">
        <v>338</v>
      </c>
      <c r="C140" s="1" t="s">
        <v>1121</v>
      </c>
      <c r="E140" s="5">
        <v>0</v>
      </c>
      <c r="G140" s="5">
        <v>2333101.71</v>
      </c>
      <c r="I140" s="9">
        <f t="shared" si="48"/>
        <v>-2333101.71</v>
      </c>
      <c r="K140" s="21" t="str">
        <f t="shared" si="49"/>
        <v>N.M.</v>
      </c>
      <c r="M140" s="9">
        <v>-41428.43</v>
      </c>
      <c r="O140" s="9">
        <v>3861250.04</v>
      </c>
      <c r="Q140" s="9">
        <f t="shared" si="50"/>
        <v>-3902678.47</v>
      </c>
      <c r="S140" s="21">
        <f t="shared" si="51"/>
        <v>-1.0107292792672915</v>
      </c>
      <c r="U140" s="9">
        <v>-107534.74</v>
      </c>
      <c r="W140" s="9">
        <v>6188435.84</v>
      </c>
      <c r="Y140" s="9">
        <f t="shared" si="52"/>
        <v>-6295970.58</v>
      </c>
      <c r="AA140" s="21">
        <f t="shared" si="53"/>
        <v>-1.0173767237441376</v>
      </c>
      <c r="AC140" s="9">
        <v>10663608.28</v>
      </c>
      <c r="AE140" s="9">
        <v>13032051.379999999</v>
      </c>
      <c r="AG140" s="9">
        <f t="shared" si="54"/>
        <v>-2368443.0999999996</v>
      </c>
      <c r="AI140" s="21">
        <f t="shared" si="55"/>
        <v>-0.18173985283965324</v>
      </c>
    </row>
    <row r="141" spans="1:35" ht="12.75" outlineLevel="1">
      <c r="A141" s="1" t="s">
        <v>339</v>
      </c>
      <c r="B141" s="16" t="s">
        <v>340</v>
      </c>
      <c r="C141" s="1" t="s">
        <v>1122</v>
      </c>
      <c r="E141" s="5">
        <v>2565.73</v>
      </c>
      <c r="G141" s="5">
        <v>0</v>
      </c>
      <c r="I141" s="9">
        <f t="shared" si="48"/>
        <v>2565.73</v>
      </c>
      <c r="K141" s="21" t="str">
        <f t="shared" si="49"/>
        <v>N.M.</v>
      </c>
      <c r="M141" s="9">
        <v>5466.24</v>
      </c>
      <c r="O141" s="9">
        <v>-1470.93</v>
      </c>
      <c r="Q141" s="9">
        <f t="shared" si="50"/>
        <v>6937.17</v>
      </c>
      <c r="S141" s="21">
        <f t="shared" si="51"/>
        <v>4.716179559870286</v>
      </c>
      <c r="U141" s="9">
        <v>12395.18</v>
      </c>
      <c r="W141" s="9">
        <v>1433.15</v>
      </c>
      <c r="Y141" s="9">
        <f t="shared" si="52"/>
        <v>10962.03</v>
      </c>
      <c r="AA141" s="21">
        <f t="shared" si="53"/>
        <v>7.648906255451279</v>
      </c>
      <c r="AC141" s="9">
        <v>38034.21</v>
      </c>
      <c r="AE141" s="9">
        <v>3192.55</v>
      </c>
      <c r="AG141" s="9">
        <f t="shared" si="54"/>
        <v>34841.659999999996</v>
      </c>
      <c r="AI141" s="21" t="str">
        <f t="shared" si="55"/>
        <v>N.M.</v>
      </c>
    </row>
    <row r="142" spans="1:35" ht="12.75" outlineLevel="1">
      <c r="A142" s="1" t="s">
        <v>341</v>
      </c>
      <c r="B142" s="16" t="s">
        <v>342</v>
      </c>
      <c r="C142" s="1" t="s">
        <v>1123</v>
      </c>
      <c r="E142" s="5">
        <v>805.11</v>
      </c>
      <c r="G142" s="5">
        <v>77.16</v>
      </c>
      <c r="I142" s="9">
        <f t="shared" si="48"/>
        <v>727.95</v>
      </c>
      <c r="K142" s="21">
        <f t="shared" si="49"/>
        <v>9.434292379471229</v>
      </c>
      <c r="M142" s="9">
        <v>622.54</v>
      </c>
      <c r="O142" s="9">
        <v>-3172.07</v>
      </c>
      <c r="Q142" s="9">
        <f t="shared" si="50"/>
        <v>3794.61</v>
      </c>
      <c r="S142" s="21">
        <f t="shared" si="51"/>
        <v>1.1962567030361877</v>
      </c>
      <c r="U142" s="9">
        <v>866.2</v>
      </c>
      <c r="W142" s="9">
        <v>-13810.36</v>
      </c>
      <c r="Y142" s="9">
        <f t="shared" si="52"/>
        <v>14676.560000000001</v>
      </c>
      <c r="AA142" s="21">
        <f t="shared" si="53"/>
        <v>1.0627210297197176</v>
      </c>
      <c r="AC142" s="9">
        <v>15319.7</v>
      </c>
      <c r="AE142" s="9">
        <v>9417.470000000001</v>
      </c>
      <c r="AG142" s="9">
        <f t="shared" si="54"/>
        <v>5902.23</v>
      </c>
      <c r="AI142" s="21">
        <f t="shared" si="55"/>
        <v>0.6267320203833937</v>
      </c>
    </row>
    <row r="143" spans="1:35" ht="12.75" outlineLevel="1">
      <c r="A143" s="1" t="s">
        <v>343</v>
      </c>
      <c r="B143" s="16" t="s">
        <v>344</v>
      </c>
      <c r="C143" s="1" t="s">
        <v>1124</v>
      </c>
      <c r="E143" s="5">
        <v>12610.53</v>
      </c>
      <c r="G143" s="5">
        <v>-8932.43</v>
      </c>
      <c r="I143" s="9">
        <f t="shared" si="48"/>
        <v>21542.96</v>
      </c>
      <c r="K143" s="21">
        <f t="shared" si="49"/>
        <v>2.4117692498010057</v>
      </c>
      <c r="M143" s="9">
        <v>23932.45</v>
      </c>
      <c r="O143" s="9">
        <v>-37780.16</v>
      </c>
      <c r="Q143" s="9">
        <f t="shared" si="50"/>
        <v>61712.61</v>
      </c>
      <c r="S143" s="21">
        <f t="shared" si="51"/>
        <v>1.6334660837857753</v>
      </c>
      <c r="U143" s="9">
        <v>26312.9</v>
      </c>
      <c r="W143" s="9">
        <v>-153017.42</v>
      </c>
      <c r="Y143" s="9">
        <f t="shared" si="52"/>
        <v>179330.32</v>
      </c>
      <c r="AA143" s="21">
        <f t="shared" si="53"/>
        <v>1.1719601598301683</v>
      </c>
      <c r="AC143" s="9">
        <v>88209.25</v>
      </c>
      <c r="AE143" s="9">
        <v>-169964.85</v>
      </c>
      <c r="AG143" s="9">
        <f t="shared" si="54"/>
        <v>258174.1</v>
      </c>
      <c r="AI143" s="21">
        <f t="shared" si="55"/>
        <v>1.5189852490088391</v>
      </c>
    </row>
    <row r="144" spans="1:35" ht="12.75" outlineLevel="1">
      <c r="A144" s="1" t="s">
        <v>345</v>
      </c>
      <c r="B144" s="16" t="s">
        <v>346</v>
      </c>
      <c r="C144" s="1" t="s">
        <v>1125</v>
      </c>
      <c r="E144" s="5">
        <v>20.31</v>
      </c>
      <c r="G144" s="5">
        <v>2522.25</v>
      </c>
      <c r="I144" s="9">
        <f t="shared" si="48"/>
        <v>-2501.94</v>
      </c>
      <c r="K144" s="21">
        <f t="shared" si="49"/>
        <v>-0.991947665774606</v>
      </c>
      <c r="M144" s="9">
        <v>852.03</v>
      </c>
      <c r="O144" s="9">
        <v>3681.41</v>
      </c>
      <c r="Q144" s="9">
        <f t="shared" si="50"/>
        <v>-2829.38</v>
      </c>
      <c r="S144" s="21">
        <f t="shared" si="51"/>
        <v>-0.7685587858999677</v>
      </c>
      <c r="U144" s="9">
        <v>30246.100000000002</v>
      </c>
      <c r="W144" s="9">
        <v>-20125.57</v>
      </c>
      <c r="Y144" s="9">
        <f t="shared" si="52"/>
        <v>50371.67</v>
      </c>
      <c r="AA144" s="21">
        <f t="shared" si="53"/>
        <v>2.5028692355048827</v>
      </c>
      <c r="AC144" s="9">
        <v>79887.03</v>
      </c>
      <c r="AE144" s="9">
        <v>327810.6</v>
      </c>
      <c r="AG144" s="9">
        <f t="shared" si="54"/>
        <v>-247923.56999999998</v>
      </c>
      <c r="AI144" s="21">
        <f t="shared" si="55"/>
        <v>-0.756301260544961</v>
      </c>
    </row>
    <row r="145" spans="1:35" ht="12.75" outlineLevel="1">
      <c r="A145" s="1" t="s">
        <v>347</v>
      </c>
      <c r="B145" s="16" t="s">
        <v>348</v>
      </c>
      <c r="C145" s="1" t="s">
        <v>1126</v>
      </c>
      <c r="E145" s="5">
        <v>201356.04</v>
      </c>
      <c r="G145" s="5">
        <v>164273.87</v>
      </c>
      <c r="I145" s="9">
        <f t="shared" si="48"/>
        <v>37082.17000000001</v>
      </c>
      <c r="K145" s="21">
        <f t="shared" si="49"/>
        <v>0.22573383094949923</v>
      </c>
      <c r="M145" s="9">
        <v>604434.99</v>
      </c>
      <c r="O145" s="9">
        <v>508318.41000000003</v>
      </c>
      <c r="Q145" s="9">
        <f t="shared" si="50"/>
        <v>96116.57999999996</v>
      </c>
      <c r="S145" s="21">
        <f t="shared" si="51"/>
        <v>0.18908734782987685</v>
      </c>
      <c r="U145" s="9">
        <v>1127891.99</v>
      </c>
      <c r="W145" s="9">
        <v>1012056.89</v>
      </c>
      <c r="Y145" s="9">
        <f t="shared" si="52"/>
        <v>115835.09999999998</v>
      </c>
      <c r="AA145" s="21">
        <f t="shared" si="53"/>
        <v>0.11445512712234979</v>
      </c>
      <c r="AC145" s="9">
        <v>2222284.3200000003</v>
      </c>
      <c r="AE145" s="9">
        <v>2024189.06</v>
      </c>
      <c r="AG145" s="9">
        <f t="shared" si="54"/>
        <v>198095.26000000024</v>
      </c>
      <c r="AI145" s="21">
        <f t="shared" si="55"/>
        <v>0.09786401078563296</v>
      </c>
    </row>
    <row r="146" spans="1:35" ht="12.75" outlineLevel="1">
      <c r="A146" s="1" t="s">
        <v>349</v>
      </c>
      <c r="B146" s="16" t="s">
        <v>350</v>
      </c>
      <c r="C146" s="1" t="s">
        <v>1127</v>
      </c>
      <c r="E146" s="5">
        <v>-190591.79</v>
      </c>
      <c r="G146" s="5">
        <v>-150393.63</v>
      </c>
      <c r="I146" s="9">
        <f t="shared" si="48"/>
        <v>-40198.16</v>
      </c>
      <c r="K146" s="21">
        <f t="shared" si="49"/>
        <v>-0.2672863205708912</v>
      </c>
      <c r="M146" s="9">
        <v>-571775.37</v>
      </c>
      <c r="O146" s="9">
        <v>-451392.42</v>
      </c>
      <c r="Q146" s="9">
        <f t="shared" si="50"/>
        <v>-120382.95000000001</v>
      </c>
      <c r="S146" s="21">
        <f t="shared" si="51"/>
        <v>-0.26669244911113044</v>
      </c>
      <c r="U146" s="9">
        <v>-1082154.44</v>
      </c>
      <c r="W146" s="9">
        <v>-903120.18</v>
      </c>
      <c r="Y146" s="9">
        <f t="shared" si="52"/>
        <v>-179034.2599999999</v>
      </c>
      <c r="AA146" s="21">
        <f t="shared" si="53"/>
        <v>-0.19823968499961975</v>
      </c>
      <c r="AC146" s="9">
        <v>-2080899.58</v>
      </c>
      <c r="AE146" s="9">
        <v>-1793697.4500000002</v>
      </c>
      <c r="AG146" s="9">
        <f t="shared" si="54"/>
        <v>-287202.1299999999</v>
      </c>
      <c r="AI146" s="21">
        <f t="shared" si="55"/>
        <v>-0.16011737653972796</v>
      </c>
    </row>
    <row r="147" spans="1:35" ht="12.75" outlineLevel="1">
      <c r="A147" s="1" t="s">
        <v>351</v>
      </c>
      <c r="B147" s="16" t="s">
        <v>352</v>
      </c>
      <c r="C147" s="1" t="s">
        <v>1128</v>
      </c>
      <c r="E147" s="5">
        <v>4298.1</v>
      </c>
      <c r="G147" s="5">
        <v>4318.46</v>
      </c>
      <c r="I147" s="9">
        <f t="shared" si="48"/>
        <v>-20.359999999999673</v>
      </c>
      <c r="K147" s="21">
        <f t="shared" si="49"/>
        <v>-0.004714643646114511</v>
      </c>
      <c r="M147" s="9">
        <v>13369.82</v>
      </c>
      <c r="O147" s="9">
        <v>13415.06</v>
      </c>
      <c r="Q147" s="9">
        <f t="shared" si="50"/>
        <v>-45.23999999999978</v>
      </c>
      <c r="S147" s="21">
        <f t="shared" si="51"/>
        <v>-0.0033723293075096036</v>
      </c>
      <c r="U147" s="9">
        <v>26666.600000000002</v>
      </c>
      <c r="W147" s="9">
        <v>26618.9</v>
      </c>
      <c r="Y147" s="9">
        <f t="shared" si="52"/>
        <v>47.70000000000073</v>
      </c>
      <c r="AA147" s="21">
        <f t="shared" si="53"/>
        <v>0.0017919598480778966</v>
      </c>
      <c r="AC147" s="9">
        <v>53865.08</v>
      </c>
      <c r="AE147" s="9">
        <v>53429.14</v>
      </c>
      <c r="AG147" s="9">
        <f t="shared" si="54"/>
        <v>435.9400000000023</v>
      </c>
      <c r="AI147" s="21">
        <f t="shared" si="55"/>
        <v>0.008159217984792612</v>
      </c>
    </row>
    <row r="148" spans="1:35" ht="12.75" outlineLevel="1">
      <c r="A148" s="1" t="s">
        <v>353</v>
      </c>
      <c r="B148" s="16" t="s">
        <v>354</v>
      </c>
      <c r="C148" s="1" t="s">
        <v>1129</v>
      </c>
      <c r="E148" s="5">
        <v>-1926.49</v>
      </c>
      <c r="G148" s="5">
        <v>-1798.01</v>
      </c>
      <c r="I148" s="9">
        <f t="shared" si="48"/>
        <v>-128.48000000000002</v>
      </c>
      <c r="K148" s="21">
        <f t="shared" si="49"/>
        <v>-0.07145677721480971</v>
      </c>
      <c r="M148" s="9">
        <v>-5779.47</v>
      </c>
      <c r="O148" s="9">
        <v>-5687.13</v>
      </c>
      <c r="Q148" s="9">
        <f t="shared" si="50"/>
        <v>-92.34000000000015</v>
      </c>
      <c r="S148" s="21">
        <f t="shared" si="51"/>
        <v>-0.016236660670672226</v>
      </c>
      <c r="U148" s="9">
        <v>-11600.83</v>
      </c>
      <c r="W148" s="9">
        <v>-11384.37</v>
      </c>
      <c r="Y148" s="9">
        <f t="shared" si="52"/>
        <v>-216.45999999999913</v>
      </c>
      <c r="AA148" s="21">
        <f t="shared" si="53"/>
        <v>-0.01901378820259699</v>
      </c>
      <c r="AC148" s="9">
        <v>-23350.48</v>
      </c>
      <c r="AE148" s="9">
        <v>-22948.6</v>
      </c>
      <c r="AG148" s="9">
        <f t="shared" si="54"/>
        <v>-401.880000000001</v>
      </c>
      <c r="AI148" s="21">
        <f t="shared" si="55"/>
        <v>-0.017512179392206978</v>
      </c>
    </row>
    <row r="149" spans="1:35" ht="12.75" outlineLevel="1">
      <c r="A149" s="1" t="s">
        <v>355</v>
      </c>
      <c r="B149" s="16" t="s">
        <v>356</v>
      </c>
      <c r="C149" s="1" t="s">
        <v>1130</v>
      </c>
      <c r="E149" s="5">
        <v>318451.71</v>
      </c>
      <c r="G149" s="5">
        <v>908999</v>
      </c>
      <c r="I149" s="9">
        <f t="shared" si="48"/>
        <v>-590547.29</v>
      </c>
      <c r="K149" s="21">
        <f t="shared" si="49"/>
        <v>-0.6496677004045109</v>
      </c>
      <c r="M149" s="9">
        <v>700613.66</v>
      </c>
      <c r="O149" s="9">
        <v>1812150.73</v>
      </c>
      <c r="Q149" s="9">
        <f t="shared" si="50"/>
        <v>-1111537.0699999998</v>
      </c>
      <c r="S149" s="21">
        <f t="shared" si="51"/>
        <v>-0.6133800304790319</v>
      </c>
      <c r="U149" s="9">
        <v>1554276.23</v>
      </c>
      <c r="W149" s="9">
        <v>3086212.12</v>
      </c>
      <c r="Y149" s="9">
        <f t="shared" si="52"/>
        <v>-1531935.8900000001</v>
      </c>
      <c r="AA149" s="21">
        <f t="shared" si="53"/>
        <v>-0.49638062143311135</v>
      </c>
      <c r="AC149" s="9">
        <v>4425892.85</v>
      </c>
      <c r="AE149" s="9">
        <v>6005403.75</v>
      </c>
      <c r="AG149" s="9">
        <f t="shared" si="54"/>
        <v>-1579510.9000000004</v>
      </c>
      <c r="AI149" s="21">
        <f t="shared" si="55"/>
        <v>-0.2630149388373763</v>
      </c>
    </row>
    <row r="150" spans="1:35" ht="12.75" outlineLevel="1">
      <c r="A150" s="1" t="s">
        <v>357</v>
      </c>
      <c r="B150" s="16" t="s">
        <v>358</v>
      </c>
      <c r="C150" s="1" t="s">
        <v>1131</v>
      </c>
      <c r="E150" s="5">
        <v>-134948.28</v>
      </c>
      <c r="G150" s="5">
        <v>-425653.76</v>
      </c>
      <c r="I150" s="9">
        <f t="shared" si="48"/>
        <v>290705.48</v>
      </c>
      <c r="K150" s="21">
        <f t="shared" si="49"/>
        <v>0.682962321300768</v>
      </c>
      <c r="M150" s="9">
        <v>-264021.22000000003</v>
      </c>
      <c r="O150" s="9">
        <v>-902849.37</v>
      </c>
      <c r="Q150" s="9">
        <f t="shared" si="50"/>
        <v>638828.1499999999</v>
      </c>
      <c r="S150" s="21">
        <f t="shared" si="51"/>
        <v>0.7075689159532779</v>
      </c>
      <c r="U150" s="9">
        <v>-409406.57</v>
      </c>
      <c r="W150" s="9">
        <v>-1225929.75</v>
      </c>
      <c r="Y150" s="9">
        <f t="shared" si="52"/>
        <v>816523.1799999999</v>
      </c>
      <c r="AA150" s="21">
        <f t="shared" si="53"/>
        <v>0.6660440208747687</v>
      </c>
      <c r="AC150" s="9">
        <v>-1415530.58</v>
      </c>
      <c r="AE150" s="9">
        <v>-2375899.05</v>
      </c>
      <c r="AG150" s="9">
        <f t="shared" si="54"/>
        <v>960368.4699999997</v>
      </c>
      <c r="AI150" s="21">
        <f t="shared" si="55"/>
        <v>0.40421265794100125</v>
      </c>
    </row>
    <row r="151" spans="1:35" ht="12.75" outlineLevel="1">
      <c r="A151" s="1" t="s">
        <v>359</v>
      </c>
      <c r="B151" s="16" t="s">
        <v>360</v>
      </c>
      <c r="C151" s="1" t="s">
        <v>1132</v>
      </c>
      <c r="E151" s="5">
        <v>874592.93</v>
      </c>
      <c r="G151" s="5">
        <v>2937530.84</v>
      </c>
      <c r="I151" s="9">
        <f t="shared" si="48"/>
        <v>-2062937.9099999997</v>
      </c>
      <c r="K151" s="21">
        <f t="shared" si="49"/>
        <v>-0.7022693623873579</v>
      </c>
      <c r="M151" s="9">
        <v>2238345.44</v>
      </c>
      <c r="O151" s="9">
        <v>8333696.76</v>
      </c>
      <c r="Q151" s="9">
        <f t="shared" si="50"/>
        <v>-6095351.32</v>
      </c>
      <c r="S151" s="21">
        <f t="shared" si="51"/>
        <v>-0.7314102607208377</v>
      </c>
      <c r="U151" s="9">
        <v>7878852.93</v>
      </c>
      <c r="W151" s="9">
        <v>15735140.19</v>
      </c>
      <c r="Y151" s="9">
        <f t="shared" si="52"/>
        <v>-7856287.26</v>
      </c>
      <c r="AA151" s="21">
        <f t="shared" si="53"/>
        <v>-0.49928295300431</v>
      </c>
      <c r="AC151" s="9">
        <v>18795130.54</v>
      </c>
      <c r="AE151" s="9">
        <v>33487648.18</v>
      </c>
      <c r="AG151" s="9">
        <f t="shared" si="54"/>
        <v>-14692517.64</v>
      </c>
      <c r="AI151" s="21">
        <f t="shared" si="55"/>
        <v>-0.43874438602036225</v>
      </c>
    </row>
    <row r="152" spans="1:35" ht="12.75" outlineLevel="1">
      <c r="A152" s="1" t="s">
        <v>361</v>
      </c>
      <c r="B152" s="16" t="s">
        <v>362</v>
      </c>
      <c r="C152" s="1" t="s">
        <v>1133</v>
      </c>
      <c r="E152" s="5">
        <v>-19152.24</v>
      </c>
      <c r="G152" s="5">
        <v>60474.42</v>
      </c>
      <c r="I152" s="9">
        <f t="shared" si="48"/>
        <v>-79626.66</v>
      </c>
      <c r="K152" s="21">
        <f t="shared" si="49"/>
        <v>-1.3166998542524262</v>
      </c>
      <c r="M152" s="9">
        <v>678.46</v>
      </c>
      <c r="O152" s="9">
        <v>109374.79000000001</v>
      </c>
      <c r="Q152" s="9">
        <f t="shared" si="50"/>
        <v>-108696.33</v>
      </c>
      <c r="S152" s="21">
        <f t="shared" si="51"/>
        <v>-0.9937969252329535</v>
      </c>
      <c r="U152" s="9">
        <v>18038.58</v>
      </c>
      <c r="W152" s="9">
        <v>226505.98</v>
      </c>
      <c r="Y152" s="9">
        <f t="shared" si="52"/>
        <v>-208467.40000000002</v>
      </c>
      <c r="AA152" s="21">
        <f t="shared" si="53"/>
        <v>-0.9203615727937956</v>
      </c>
      <c r="AC152" s="9">
        <v>92067.72</v>
      </c>
      <c r="AE152" s="9">
        <v>260704.48</v>
      </c>
      <c r="AG152" s="9">
        <f t="shared" si="54"/>
        <v>-168636.76</v>
      </c>
      <c r="AI152" s="21">
        <f t="shared" si="55"/>
        <v>-0.6468502574255725</v>
      </c>
    </row>
    <row r="153" spans="1:35" ht="12.75" outlineLevel="1">
      <c r="A153" s="1" t="s">
        <v>363</v>
      </c>
      <c r="B153" s="16" t="s">
        <v>364</v>
      </c>
      <c r="C153" s="1" t="s">
        <v>1134</v>
      </c>
      <c r="E153" s="5">
        <v>86362.48</v>
      </c>
      <c r="G153" s="5">
        <v>-1725.18</v>
      </c>
      <c r="I153" s="9">
        <f t="shared" si="48"/>
        <v>88087.65999999999</v>
      </c>
      <c r="K153" s="21" t="str">
        <f t="shared" si="49"/>
        <v>N.M.</v>
      </c>
      <c r="M153" s="9">
        <v>8328.37</v>
      </c>
      <c r="O153" s="9">
        <v>-1153.34</v>
      </c>
      <c r="Q153" s="9">
        <f t="shared" si="50"/>
        <v>9481.710000000001</v>
      </c>
      <c r="S153" s="21">
        <f t="shared" si="51"/>
        <v>8.22108831740857</v>
      </c>
      <c r="U153" s="9">
        <v>756.53</v>
      </c>
      <c r="W153" s="9">
        <v>-3080.15</v>
      </c>
      <c r="Y153" s="9">
        <f t="shared" si="52"/>
        <v>3836.6800000000003</v>
      </c>
      <c r="AA153" s="21">
        <f t="shared" si="53"/>
        <v>1.2456146616236223</v>
      </c>
      <c r="AC153" s="9">
        <v>222.18999999999994</v>
      </c>
      <c r="AE153" s="9">
        <v>-4757.8</v>
      </c>
      <c r="AG153" s="9">
        <f t="shared" si="54"/>
        <v>4979.99</v>
      </c>
      <c r="AI153" s="21">
        <f t="shared" si="55"/>
        <v>1.0467001555340703</v>
      </c>
    </row>
    <row r="154" spans="1:35" ht="12.75" outlineLevel="1">
      <c r="A154" s="1" t="s">
        <v>365</v>
      </c>
      <c r="B154" s="16" t="s">
        <v>366</v>
      </c>
      <c r="C154" s="1" t="s">
        <v>1135</v>
      </c>
      <c r="E154" s="5">
        <v>67694.25</v>
      </c>
      <c r="G154" s="5">
        <v>415155.66000000003</v>
      </c>
      <c r="I154" s="9">
        <f t="shared" si="48"/>
        <v>-347461.41000000003</v>
      </c>
      <c r="K154" s="21">
        <f t="shared" si="49"/>
        <v>-0.8369424856209355</v>
      </c>
      <c r="M154" s="9">
        <v>72363.2</v>
      </c>
      <c r="O154" s="9">
        <v>690437.3</v>
      </c>
      <c r="Q154" s="9">
        <f t="shared" si="50"/>
        <v>-618074.1000000001</v>
      </c>
      <c r="S154" s="21">
        <f t="shared" si="51"/>
        <v>-0.8951922209301265</v>
      </c>
      <c r="U154" s="9">
        <v>79366.67</v>
      </c>
      <c r="W154" s="9">
        <v>1101631.85</v>
      </c>
      <c r="Y154" s="9">
        <f t="shared" si="52"/>
        <v>-1022265.18</v>
      </c>
      <c r="AA154" s="21">
        <f t="shared" si="53"/>
        <v>-0.9279553600415601</v>
      </c>
      <c r="AC154" s="9">
        <v>1223921.17</v>
      </c>
      <c r="AE154" s="9">
        <v>2394788.74</v>
      </c>
      <c r="AG154" s="9">
        <f t="shared" si="54"/>
        <v>-1170867.5700000003</v>
      </c>
      <c r="AI154" s="21">
        <f t="shared" si="55"/>
        <v>-0.4889231147796361</v>
      </c>
    </row>
    <row r="155" spans="1:35" ht="12.75" outlineLevel="1">
      <c r="A155" s="1" t="s">
        <v>367</v>
      </c>
      <c r="B155" s="16" t="s">
        <v>368</v>
      </c>
      <c r="C155" s="1" t="s">
        <v>1136</v>
      </c>
      <c r="E155" s="5">
        <v>27.07</v>
      </c>
      <c r="G155" s="5">
        <v>0</v>
      </c>
      <c r="I155" s="9">
        <f t="shared" si="48"/>
        <v>27.07</v>
      </c>
      <c r="K155" s="21" t="str">
        <f t="shared" si="49"/>
        <v>N.M.</v>
      </c>
      <c r="M155" s="9">
        <v>3254.62</v>
      </c>
      <c r="O155" s="9">
        <v>0</v>
      </c>
      <c r="Q155" s="9">
        <f t="shared" si="50"/>
        <v>3254.62</v>
      </c>
      <c r="S155" s="21" t="str">
        <f t="shared" si="51"/>
        <v>N.M.</v>
      </c>
      <c r="U155" s="9">
        <v>3588.16</v>
      </c>
      <c r="W155" s="9">
        <v>0</v>
      </c>
      <c r="Y155" s="9">
        <f t="shared" si="52"/>
        <v>3588.16</v>
      </c>
      <c r="AA155" s="21" t="str">
        <f t="shared" si="53"/>
        <v>N.M.</v>
      </c>
      <c r="AC155" s="9">
        <v>3758.02</v>
      </c>
      <c r="AE155" s="9">
        <v>0</v>
      </c>
      <c r="AG155" s="9">
        <f t="shared" si="54"/>
        <v>3758.02</v>
      </c>
      <c r="AI155" s="21" t="str">
        <f t="shared" si="55"/>
        <v>N.M.</v>
      </c>
    </row>
    <row r="156" spans="1:35" ht="12.75" outlineLevel="1">
      <c r="A156" s="1" t="s">
        <v>369</v>
      </c>
      <c r="B156" s="16" t="s">
        <v>370</v>
      </c>
      <c r="C156" s="1" t="s">
        <v>1137</v>
      </c>
      <c r="E156" s="5">
        <v>0</v>
      </c>
      <c r="G156" s="5">
        <v>0</v>
      </c>
      <c r="I156" s="9">
        <f t="shared" si="48"/>
        <v>0</v>
      </c>
      <c r="K156" s="21">
        <f t="shared" si="49"/>
        <v>0</v>
      </c>
      <c r="M156" s="9">
        <v>0</v>
      </c>
      <c r="O156" s="9">
        <v>0</v>
      </c>
      <c r="Q156" s="9">
        <f t="shared" si="50"/>
        <v>0</v>
      </c>
      <c r="S156" s="21">
        <f t="shared" si="51"/>
        <v>0</v>
      </c>
      <c r="U156" s="9">
        <v>0</v>
      </c>
      <c r="W156" s="9">
        <v>0</v>
      </c>
      <c r="Y156" s="9">
        <f t="shared" si="52"/>
        <v>0</v>
      </c>
      <c r="AA156" s="21">
        <f t="shared" si="53"/>
        <v>0</v>
      </c>
      <c r="AC156" s="9">
        <v>1894984.96</v>
      </c>
      <c r="AE156" s="9">
        <v>0</v>
      </c>
      <c r="AG156" s="9">
        <f t="shared" si="54"/>
        <v>1894984.96</v>
      </c>
      <c r="AI156" s="21" t="str">
        <f t="shared" si="55"/>
        <v>N.M.</v>
      </c>
    </row>
    <row r="157" spans="1:35" ht="12.75" outlineLevel="1">
      <c r="A157" s="1" t="s">
        <v>371</v>
      </c>
      <c r="B157" s="16" t="s">
        <v>372</v>
      </c>
      <c r="C157" s="1" t="s">
        <v>1138</v>
      </c>
      <c r="E157" s="5">
        <v>789225.91</v>
      </c>
      <c r="G157" s="5">
        <v>0</v>
      </c>
      <c r="I157" s="9">
        <f t="shared" si="48"/>
        <v>789225.91</v>
      </c>
      <c r="K157" s="21" t="str">
        <f t="shared" si="49"/>
        <v>N.M.</v>
      </c>
      <c r="M157" s="9">
        <v>2152515.59</v>
      </c>
      <c r="O157" s="9">
        <v>0</v>
      </c>
      <c r="Q157" s="9">
        <f t="shared" si="50"/>
        <v>2152515.59</v>
      </c>
      <c r="S157" s="21" t="str">
        <f t="shared" si="51"/>
        <v>N.M.</v>
      </c>
      <c r="U157" s="9">
        <v>3585323.83</v>
      </c>
      <c r="W157" s="9">
        <v>0</v>
      </c>
      <c r="Y157" s="9">
        <f t="shared" si="52"/>
        <v>3585323.83</v>
      </c>
      <c r="AA157" s="21" t="str">
        <f t="shared" si="53"/>
        <v>N.M.</v>
      </c>
      <c r="AC157" s="9">
        <v>3585323.83</v>
      </c>
      <c r="AE157" s="9">
        <v>0</v>
      </c>
      <c r="AG157" s="9">
        <f t="shared" si="54"/>
        <v>3585323.83</v>
      </c>
      <c r="AI157" s="21" t="str">
        <f t="shared" si="55"/>
        <v>N.M.</v>
      </c>
    </row>
    <row r="158" spans="1:35" ht="12.75" outlineLevel="1">
      <c r="A158" s="1" t="s">
        <v>373</v>
      </c>
      <c r="B158" s="16" t="s">
        <v>374</v>
      </c>
      <c r="C158" s="1" t="s">
        <v>1139</v>
      </c>
      <c r="E158" s="5">
        <v>1061018.28</v>
      </c>
      <c r="G158" s="5">
        <v>0</v>
      </c>
      <c r="I158" s="9">
        <f t="shared" si="48"/>
        <v>1061018.28</v>
      </c>
      <c r="K158" s="21" t="str">
        <f t="shared" si="49"/>
        <v>N.M.</v>
      </c>
      <c r="M158" s="9">
        <v>1554344.23</v>
      </c>
      <c r="O158" s="9">
        <v>0</v>
      </c>
      <c r="Q158" s="9">
        <f t="shared" si="50"/>
        <v>1554344.23</v>
      </c>
      <c r="S158" s="21" t="str">
        <f t="shared" si="51"/>
        <v>N.M.</v>
      </c>
      <c r="U158" s="9">
        <v>6171955.68</v>
      </c>
      <c r="W158" s="9">
        <v>0</v>
      </c>
      <c r="Y158" s="9">
        <f t="shared" si="52"/>
        <v>6171955.68</v>
      </c>
      <c r="AA158" s="21" t="str">
        <f t="shared" si="53"/>
        <v>N.M.</v>
      </c>
      <c r="AC158" s="9">
        <v>6171955.68</v>
      </c>
      <c r="AE158" s="9">
        <v>0</v>
      </c>
      <c r="AG158" s="9">
        <f t="shared" si="54"/>
        <v>6171955.68</v>
      </c>
      <c r="AI158" s="21" t="str">
        <f t="shared" si="55"/>
        <v>N.M.</v>
      </c>
    </row>
    <row r="159" spans="1:35" ht="12.75" outlineLevel="1">
      <c r="A159" s="1" t="s">
        <v>375</v>
      </c>
      <c r="B159" s="16" t="s">
        <v>376</v>
      </c>
      <c r="C159" s="1" t="s">
        <v>1140</v>
      </c>
      <c r="E159" s="5">
        <v>32491.81</v>
      </c>
      <c r="G159" s="5">
        <v>0</v>
      </c>
      <c r="I159" s="9">
        <f t="shared" si="48"/>
        <v>32491.81</v>
      </c>
      <c r="K159" s="21" t="str">
        <f t="shared" si="49"/>
        <v>N.M.</v>
      </c>
      <c r="M159" s="9">
        <v>220538.72</v>
      </c>
      <c r="O159" s="9">
        <v>0</v>
      </c>
      <c r="Q159" s="9">
        <f t="shared" si="50"/>
        <v>220538.72</v>
      </c>
      <c r="S159" s="21" t="str">
        <f t="shared" si="51"/>
        <v>N.M.</v>
      </c>
      <c r="U159" s="9">
        <v>808606.8300000001</v>
      </c>
      <c r="W159" s="9">
        <v>0</v>
      </c>
      <c r="Y159" s="9">
        <f t="shared" si="52"/>
        <v>808606.8300000001</v>
      </c>
      <c r="AA159" s="21" t="str">
        <f t="shared" si="53"/>
        <v>N.M.</v>
      </c>
      <c r="AC159" s="9">
        <v>808606.8300000001</v>
      </c>
      <c r="AE159" s="9">
        <v>0</v>
      </c>
      <c r="AG159" s="9">
        <f t="shared" si="54"/>
        <v>808606.8300000001</v>
      </c>
      <c r="AI159" s="21" t="str">
        <f t="shared" si="55"/>
        <v>N.M.</v>
      </c>
    </row>
    <row r="160" spans="1:35" ht="12.75" outlineLevel="1">
      <c r="A160" s="1" t="s">
        <v>377</v>
      </c>
      <c r="B160" s="16" t="s">
        <v>378</v>
      </c>
      <c r="C160" s="1" t="s">
        <v>1141</v>
      </c>
      <c r="E160" s="5">
        <v>36729</v>
      </c>
      <c r="G160" s="5">
        <v>0</v>
      </c>
      <c r="I160" s="9">
        <f t="shared" si="48"/>
        <v>36729</v>
      </c>
      <c r="K160" s="21" t="str">
        <f t="shared" si="49"/>
        <v>N.M.</v>
      </c>
      <c r="M160" s="9">
        <v>237278</v>
      </c>
      <c r="O160" s="9">
        <v>0</v>
      </c>
      <c r="Q160" s="9">
        <f t="shared" si="50"/>
        <v>237278</v>
      </c>
      <c r="S160" s="21" t="str">
        <f t="shared" si="51"/>
        <v>N.M.</v>
      </c>
      <c r="U160" s="9">
        <v>294384</v>
      </c>
      <c r="W160" s="9">
        <v>0</v>
      </c>
      <c r="Y160" s="9">
        <f t="shared" si="52"/>
        <v>294384</v>
      </c>
      <c r="AA160" s="21" t="str">
        <f t="shared" si="53"/>
        <v>N.M.</v>
      </c>
      <c r="AC160" s="9">
        <v>294384</v>
      </c>
      <c r="AE160" s="9">
        <v>0</v>
      </c>
      <c r="AG160" s="9">
        <f t="shared" si="54"/>
        <v>294384</v>
      </c>
      <c r="AI160" s="21" t="str">
        <f t="shared" si="55"/>
        <v>N.M.</v>
      </c>
    </row>
    <row r="161" spans="1:35" ht="12.75" outlineLevel="1">
      <c r="A161" s="1" t="s">
        <v>379</v>
      </c>
      <c r="B161" s="16" t="s">
        <v>380</v>
      </c>
      <c r="C161" s="1" t="s">
        <v>1142</v>
      </c>
      <c r="E161" s="5">
        <v>3011291</v>
      </c>
      <c r="G161" s="5">
        <v>0</v>
      </c>
      <c r="I161" s="9">
        <f t="shared" si="48"/>
        <v>3011291</v>
      </c>
      <c r="K161" s="21" t="str">
        <f t="shared" si="49"/>
        <v>N.M.</v>
      </c>
      <c r="M161" s="9">
        <v>7185552</v>
      </c>
      <c r="O161" s="9">
        <v>0</v>
      </c>
      <c r="Q161" s="9">
        <f t="shared" si="50"/>
        <v>7185552</v>
      </c>
      <c r="S161" s="21" t="str">
        <f t="shared" si="51"/>
        <v>N.M.</v>
      </c>
      <c r="U161" s="9">
        <v>13321148</v>
      </c>
      <c r="W161" s="9">
        <v>0</v>
      </c>
      <c r="Y161" s="9">
        <f t="shared" si="52"/>
        <v>13321148</v>
      </c>
      <c r="AA161" s="21" t="str">
        <f t="shared" si="53"/>
        <v>N.M.</v>
      </c>
      <c r="AC161" s="9">
        <v>13321148</v>
      </c>
      <c r="AE161" s="9">
        <v>0</v>
      </c>
      <c r="AG161" s="9">
        <f t="shared" si="54"/>
        <v>13321148</v>
      </c>
      <c r="AI161" s="21" t="str">
        <f t="shared" si="55"/>
        <v>N.M.</v>
      </c>
    </row>
    <row r="162" spans="1:35" ht="12.75" outlineLevel="1">
      <c r="A162" s="1" t="s">
        <v>381</v>
      </c>
      <c r="B162" s="16" t="s">
        <v>382</v>
      </c>
      <c r="C162" s="1" t="s">
        <v>1143</v>
      </c>
      <c r="E162" s="5">
        <v>113176.072</v>
      </c>
      <c r="G162" s="5">
        <v>0</v>
      </c>
      <c r="I162" s="9">
        <f t="shared" si="48"/>
        <v>113176.072</v>
      </c>
      <c r="K162" s="21" t="str">
        <f t="shared" si="49"/>
        <v>N.M.</v>
      </c>
      <c r="M162" s="9">
        <v>113176.072</v>
      </c>
      <c r="O162" s="9">
        <v>0</v>
      </c>
      <c r="Q162" s="9">
        <f t="shared" si="50"/>
        <v>113176.072</v>
      </c>
      <c r="S162" s="21" t="str">
        <f t="shared" si="51"/>
        <v>N.M.</v>
      </c>
      <c r="U162" s="9">
        <v>113176.072</v>
      </c>
      <c r="W162" s="9">
        <v>0</v>
      </c>
      <c r="Y162" s="9">
        <f t="shared" si="52"/>
        <v>113176.072</v>
      </c>
      <c r="AA162" s="21" t="str">
        <f t="shared" si="53"/>
        <v>N.M.</v>
      </c>
      <c r="AC162" s="9">
        <v>113176.072</v>
      </c>
      <c r="AE162" s="9">
        <v>0</v>
      </c>
      <c r="AG162" s="9">
        <f t="shared" si="54"/>
        <v>113176.072</v>
      </c>
      <c r="AI162" s="21" t="str">
        <f t="shared" si="55"/>
        <v>N.M.</v>
      </c>
    </row>
    <row r="163" spans="1:68" s="90" customFormat="1" ht="12.75">
      <c r="A163" s="90" t="s">
        <v>92</v>
      </c>
      <c r="B163" s="91"/>
      <c r="C163" s="77" t="s">
        <v>1144</v>
      </c>
      <c r="D163" s="105"/>
      <c r="E163" s="105">
        <v>6695757.072</v>
      </c>
      <c r="F163" s="105"/>
      <c r="G163" s="105">
        <v>6336247.130000001</v>
      </c>
      <c r="H163" s="105"/>
      <c r="I163" s="9">
        <f aca="true" t="shared" si="56" ref="I163:I169">+E163-G163</f>
        <v>359509.9419999989</v>
      </c>
      <c r="J163" s="37" t="str">
        <f>IF((+E163-G163)=(I163),"  ",$AO$521)</f>
        <v>  </v>
      </c>
      <c r="K163" s="38">
        <f aca="true" t="shared" si="57" ref="K163:K169">IF(G163&lt;0,IF(I163=0,0,IF(OR(G163=0,E163=0),"N.M.",IF(ABS(I163/G163)&gt;=10,"N.M.",I163/(-G163)))),IF(I163=0,0,IF(OR(G163=0,E163=0),"N.M.",IF(ABS(I163/G163)&gt;=10,"N.M.",I163/G163))))</f>
        <v>0.05673862376639953</v>
      </c>
      <c r="L163" s="39"/>
      <c r="M163" s="5">
        <v>17548412.562000003</v>
      </c>
      <c r="N163" s="9"/>
      <c r="O163" s="5">
        <v>14039925.379999999</v>
      </c>
      <c r="P163" s="9"/>
      <c r="Q163" s="9">
        <f aca="true" t="shared" si="58" ref="Q163:Q169">(+M163-O163)</f>
        <v>3508487.1820000038</v>
      </c>
      <c r="R163" s="37" t="str">
        <f>IF((+M163-O163)=(Q163),"  ",$AO$521)</f>
        <v>  </v>
      </c>
      <c r="S163" s="38">
        <f aca="true" t="shared" si="59" ref="S163:S169">IF(O163&lt;0,IF(Q163=0,0,IF(OR(O163=0,M163=0),"N.M.",IF(ABS(Q163/O163)&gt;=10,"N.M.",Q163/(-O163)))),IF(Q163=0,0,IF(OR(O163=0,M163=0),"N.M.",IF(ABS(Q163/O163)&gt;=10,"N.M.",Q163/O163))))</f>
        <v>0.2498935775682879</v>
      </c>
      <c r="T163" s="39"/>
      <c r="U163" s="9">
        <v>39431767.91199999</v>
      </c>
      <c r="V163" s="9"/>
      <c r="W163" s="9">
        <v>25207260.09</v>
      </c>
      <c r="X163" s="9"/>
      <c r="Y163" s="9">
        <f aca="true" t="shared" si="60" ref="Y163:Y169">(+U163-W163)</f>
        <v>14224507.821999993</v>
      </c>
      <c r="Z163" s="37" t="str">
        <f>IF((+U163-W163)=(Y163),"  ",$AO$521)</f>
        <v>  </v>
      </c>
      <c r="AA163" s="38">
        <f aca="true" t="shared" si="61" ref="AA163:AA169">IF(W163&lt;0,IF(Y163=0,0,IF(OR(W163=0,U163=0),"N.M.",IF(ABS(Y163/W163)&gt;=10,"N.M.",Y163/(-W163)))),IF(Y163=0,0,IF(OR(W163=0,U163=0),"N.M.",IF(ABS(Y163/W163)&gt;=10,"N.M.",Y163/W163))))</f>
        <v>0.5643020213705421</v>
      </c>
      <c r="AB163" s="39"/>
      <c r="AC163" s="9">
        <v>67032786.672</v>
      </c>
      <c r="AD163" s="9"/>
      <c r="AE163" s="9">
        <v>53983893.88999999</v>
      </c>
      <c r="AF163" s="9"/>
      <c r="AG163" s="9">
        <f aca="true" t="shared" si="62" ref="AG163:AG169">(+AC163-AE163)</f>
        <v>13048892.782000005</v>
      </c>
      <c r="AH163" s="37" t="str">
        <f>IF((+AC163-AE163)=(AG163),"  ",$AO$521)</f>
        <v>  </v>
      </c>
      <c r="AI163" s="38">
        <f aca="true" t="shared" si="63" ref="AI163:AI169">IF(AE163&lt;0,IF(AG163=0,0,IF(OR(AE163=0,AC163=0),"N.M.",IF(ABS(AG163/AE163)&gt;=10,"N.M.",AG163/(-AE163)))),IF(AG163=0,0,IF(OR(AE163=0,AC163=0),"N.M.",IF(ABS(AG163/AE163)&gt;=10,"N.M.",AG163/AE163))))</f>
        <v>0.2417182578305488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383</v>
      </c>
      <c r="B164" s="16" t="s">
        <v>384</v>
      </c>
      <c r="C164" s="1" t="s">
        <v>1145</v>
      </c>
      <c r="E164" s="5">
        <v>-51333.87</v>
      </c>
      <c r="G164" s="5">
        <v>54510.23</v>
      </c>
      <c r="I164" s="9">
        <f t="shared" si="56"/>
        <v>-105844.1</v>
      </c>
      <c r="K164" s="21">
        <f t="shared" si="57"/>
        <v>-1.941729102959206</v>
      </c>
      <c r="M164" s="9">
        <v>0</v>
      </c>
      <c r="O164" s="9">
        <v>72469.58</v>
      </c>
      <c r="Q164" s="9">
        <f t="shared" si="58"/>
        <v>-72469.58</v>
      </c>
      <c r="S164" s="21" t="str">
        <f t="shared" si="59"/>
        <v>N.M.</v>
      </c>
      <c r="U164" s="9">
        <v>332.08</v>
      </c>
      <c r="W164" s="9">
        <v>197775.81</v>
      </c>
      <c r="Y164" s="9">
        <f t="shared" si="60"/>
        <v>-197443.73</v>
      </c>
      <c r="AA164" s="21">
        <f t="shared" si="61"/>
        <v>-0.9983209271143929</v>
      </c>
      <c r="AC164" s="9">
        <v>256757.06</v>
      </c>
      <c r="AE164" s="9">
        <v>399991.32</v>
      </c>
      <c r="AG164" s="9">
        <f t="shared" si="62"/>
        <v>-143234.26</v>
      </c>
      <c r="AI164" s="21">
        <f t="shared" si="63"/>
        <v>-0.35809342062722765</v>
      </c>
    </row>
    <row r="165" spans="1:35" ht="12.75" outlineLevel="1">
      <c r="A165" s="1" t="s">
        <v>385</v>
      </c>
      <c r="B165" s="16" t="s">
        <v>386</v>
      </c>
      <c r="C165" s="1" t="s">
        <v>1146</v>
      </c>
      <c r="E165" s="5">
        <v>5192857</v>
      </c>
      <c r="G165" s="5">
        <v>4247688</v>
      </c>
      <c r="I165" s="9">
        <f t="shared" si="56"/>
        <v>945169</v>
      </c>
      <c r="K165" s="21">
        <f t="shared" si="57"/>
        <v>0.22251375336418305</v>
      </c>
      <c r="M165" s="9">
        <v>14062079</v>
      </c>
      <c r="O165" s="9">
        <v>12327065</v>
      </c>
      <c r="Q165" s="9">
        <f t="shared" si="58"/>
        <v>1735014</v>
      </c>
      <c r="S165" s="21">
        <f t="shared" si="59"/>
        <v>0.14074834520625956</v>
      </c>
      <c r="U165" s="9">
        <v>27981282</v>
      </c>
      <c r="W165" s="9">
        <v>23723609</v>
      </c>
      <c r="Y165" s="9">
        <f t="shared" si="60"/>
        <v>4257673</v>
      </c>
      <c r="AA165" s="21">
        <f t="shared" si="61"/>
        <v>0.1794698690237223</v>
      </c>
      <c r="AC165" s="9">
        <v>55306048</v>
      </c>
      <c r="AE165" s="9">
        <v>42540968</v>
      </c>
      <c r="AG165" s="9">
        <f t="shared" si="62"/>
        <v>12765080</v>
      </c>
      <c r="AI165" s="21">
        <f t="shared" si="63"/>
        <v>0.300065574436388</v>
      </c>
    </row>
    <row r="166" spans="1:35" ht="12.75" outlineLevel="1">
      <c r="A166" s="1" t="s">
        <v>387</v>
      </c>
      <c r="B166" s="16" t="s">
        <v>388</v>
      </c>
      <c r="C166" s="1" t="s">
        <v>1147</v>
      </c>
      <c r="E166" s="5">
        <v>116521</v>
      </c>
      <c r="G166" s="5">
        <v>8401400</v>
      </c>
      <c r="I166" s="9">
        <f t="shared" si="56"/>
        <v>-8284879</v>
      </c>
      <c r="K166" s="21">
        <f t="shared" si="57"/>
        <v>-0.986130763920299</v>
      </c>
      <c r="M166" s="9">
        <v>1384024</v>
      </c>
      <c r="O166" s="9">
        <v>23419083</v>
      </c>
      <c r="Q166" s="9">
        <f t="shared" si="58"/>
        <v>-22035059</v>
      </c>
      <c r="S166" s="21">
        <f t="shared" si="59"/>
        <v>-0.9409018704959541</v>
      </c>
      <c r="U166" s="9">
        <v>2313785</v>
      </c>
      <c r="W166" s="9">
        <v>40604747</v>
      </c>
      <c r="Y166" s="9">
        <f t="shared" si="60"/>
        <v>-38290962</v>
      </c>
      <c r="AA166" s="21">
        <f t="shared" si="61"/>
        <v>-0.9430168842081444</v>
      </c>
      <c r="AC166" s="9">
        <v>38329260</v>
      </c>
      <c r="AE166" s="9">
        <v>71473936.06</v>
      </c>
      <c r="AG166" s="9">
        <f t="shared" si="62"/>
        <v>-33144676.060000002</v>
      </c>
      <c r="AI166" s="21">
        <f t="shared" si="63"/>
        <v>-0.4637309470710574</v>
      </c>
    </row>
    <row r="167" spans="1:35" ht="12.75" outlineLevel="1">
      <c r="A167" s="1" t="s">
        <v>389</v>
      </c>
      <c r="B167" s="16" t="s">
        <v>390</v>
      </c>
      <c r="C167" s="1" t="s">
        <v>1148</v>
      </c>
      <c r="E167" s="5">
        <v>3309090</v>
      </c>
      <c r="G167" s="5">
        <v>3257133</v>
      </c>
      <c r="I167" s="9">
        <f t="shared" si="56"/>
        <v>51957</v>
      </c>
      <c r="K167" s="21">
        <f t="shared" si="57"/>
        <v>0.01595175880137532</v>
      </c>
      <c r="M167" s="9">
        <v>9910226</v>
      </c>
      <c r="O167" s="9">
        <v>9965857</v>
      </c>
      <c r="Q167" s="9">
        <f t="shared" si="58"/>
        <v>-55631</v>
      </c>
      <c r="S167" s="21">
        <f t="shared" si="59"/>
        <v>-0.005582159166040612</v>
      </c>
      <c r="U167" s="9">
        <v>20245225</v>
      </c>
      <c r="W167" s="9">
        <v>20308631</v>
      </c>
      <c r="Y167" s="9">
        <f t="shared" si="60"/>
        <v>-63406</v>
      </c>
      <c r="AA167" s="21">
        <f t="shared" si="61"/>
        <v>-0.003122120836209984</v>
      </c>
      <c r="AC167" s="9">
        <v>40099005</v>
      </c>
      <c r="AE167" s="9">
        <v>41598767</v>
      </c>
      <c r="AG167" s="9">
        <f t="shared" si="62"/>
        <v>-1499762</v>
      </c>
      <c r="AI167" s="21">
        <f t="shared" si="63"/>
        <v>-0.03605303974514437</v>
      </c>
    </row>
    <row r="168" spans="1:35" ht="12.75" outlineLevel="1">
      <c r="A168" s="1" t="s">
        <v>391</v>
      </c>
      <c r="B168" s="16" t="s">
        <v>392</v>
      </c>
      <c r="C168" s="1" t="s">
        <v>1149</v>
      </c>
      <c r="E168" s="5">
        <v>5292956.82</v>
      </c>
      <c r="G168" s="5">
        <v>4503552</v>
      </c>
      <c r="I168" s="9">
        <f t="shared" si="56"/>
        <v>789404.8200000003</v>
      </c>
      <c r="K168" s="21">
        <f t="shared" si="57"/>
        <v>0.17528493509123472</v>
      </c>
      <c r="M168" s="9">
        <v>16072228.82</v>
      </c>
      <c r="O168" s="9">
        <v>14477951</v>
      </c>
      <c r="Q168" s="9">
        <f t="shared" si="58"/>
        <v>1594277.8200000003</v>
      </c>
      <c r="S168" s="21">
        <f t="shared" si="59"/>
        <v>0.11011764164694302</v>
      </c>
      <c r="U168" s="9">
        <v>32881464.61</v>
      </c>
      <c r="W168" s="9">
        <v>29617485</v>
      </c>
      <c r="Y168" s="9">
        <f t="shared" si="60"/>
        <v>3263979.6099999994</v>
      </c>
      <c r="AA168" s="21">
        <f t="shared" si="61"/>
        <v>0.11020448258857898</v>
      </c>
      <c r="AC168" s="9">
        <v>69358004.61</v>
      </c>
      <c r="AE168" s="9">
        <v>57002583</v>
      </c>
      <c r="AG168" s="9">
        <f t="shared" si="62"/>
        <v>12355421.61</v>
      </c>
      <c r="AI168" s="21">
        <f t="shared" si="63"/>
        <v>0.21675196034537592</v>
      </c>
    </row>
    <row r="169" spans="1:68" s="90" customFormat="1" ht="12.75">
      <c r="A169" s="90" t="s">
        <v>93</v>
      </c>
      <c r="B169" s="91"/>
      <c r="C169" s="77" t="s">
        <v>1150</v>
      </c>
      <c r="D169" s="105"/>
      <c r="E169" s="105">
        <v>13860090.95</v>
      </c>
      <c r="F169" s="105"/>
      <c r="G169" s="105">
        <v>20464283.23</v>
      </c>
      <c r="H169" s="105"/>
      <c r="I169" s="9">
        <f t="shared" si="56"/>
        <v>-6604192.280000001</v>
      </c>
      <c r="J169" s="37" t="str">
        <f>IF((+E169-G169)=(I169),"  ",$AO$521)</f>
        <v>  </v>
      </c>
      <c r="K169" s="38">
        <f t="shared" si="57"/>
        <v>-0.3227179865414715</v>
      </c>
      <c r="L169" s="39"/>
      <c r="M169" s="5">
        <v>41428557.82</v>
      </c>
      <c r="N169" s="9"/>
      <c r="O169" s="5">
        <v>60262425.58</v>
      </c>
      <c r="P169" s="9"/>
      <c r="Q169" s="9">
        <f t="shared" si="58"/>
        <v>-18833867.759999998</v>
      </c>
      <c r="R169" s="37" t="str">
        <f>IF((+M169-O169)=(Q169),"  ",$AO$521)</f>
        <v>  </v>
      </c>
      <c r="S169" s="38">
        <f t="shared" si="59"/>
        <v>-0.31253086112502276</v>
      </c>
      <c r="T169" s="39"/>
      <c r="U169" s="9">
        <v>83422088.69</v>
      </c>
      <c r="V169" s="9"/>
      <c r="W169" s="9">
        <v>114452247.81</v>
      </c>
      <c r="X169" s="9"/>
      <c r="Y169" s="9">
        <f t="shared" si="60"/>
        <v>-31030159.120000005</v>
      </c>
      <c r="Z169" s="37" t="str">
        <f>IF((+U169-W169)=(Y169),"  ",$AO$521)</f>
        <v>  </v>
      </c>
      <c r="AA169" s="38">
        <f t="shared" si="61"/>
        <v>-0.27111882653027997</v>
      </c>
      <c r="AB169" s="39"/>
      <c r="AC169" s="9">
        <v>203349074.67000002</v>
      </c>
      <c r="AD169" s="9"/>
      <c r="AE169" s="9">
        <v>213016245.38</v>
      </c>
      <c r="AF169" s="9"/>
      <c r="AG169" s="9">
        <f t="shared" si="62"/>
        <v>-9667170.709999979</v>
      </c>
      <c r="AH169" s="37" t="str">
        <f>IF((+AC169-AE169)=(AG169),"  ",$AO$521)</f>
        <v>  </v>
      </c>
      <c r="AI169" s="38">
        <f t="shared" si="63"/>
        <v>-0.045382316699624003</v>
      </c>
      <c r="AJ169" s="105"/>
      <c r="AK169" s="105"/>
      <c r="AL169" s="105"/>
      <c r="AM169" s="105"/>
      <c r="AN169" s="105"/>
      <c r="AO169" s="105"/>
      <c r="AP169" s="106"/>
      <c r="AQ169" s="107"/>
      <c r="AR169" s="108"/>
      <c r="AS169" s="105"/>
      <c r="AT169" s="105"/>
      <c r="AU169" s="105"/>
      <c r="AV169" s="105"/>
      <c r="AW169" s="105"/>
      <c r="AX169" s="106"/>
      <c r="AY169" s="107"/>
      <c r="AZ169" s="108"/>
      <c r="BA169" s="105"/>
      <c r="BB169" s="105"/>
      <c r="BC169" s="105"/>
      <c r="BD169" s="106"/>
      <c r="BE169" s="107"/>
      <c r="BF169" s="108"/>
      <c r="BG169" s="105"/>
      <c r="BH169" s="109"/>
      <c r="BI169" s="105"/>
      <c r="BJ169" s="109"/>
      <c r="BK169" s="105"/>
      <c r="BL169" s="109"/>
      <c r="BM169" s="105"/>
      <c r="BN169" s="97"/>
      <c r="BO169" s="97"/>
      <c r="BP169" s="97"/>
    </row>
    <row r="170" spans="1:35" ht="12.75" outlineLevel="1">
      <c r="A170" s="1" t="s">
        <v>393</v>
      </c>
      <c r="B170" s="16" t="s">
        <v>394</v>
      </c>
      <c r="C170" s="1" t="s">
        <v>1151</v>
      </c>
      <c r="E170" s="5">
        <v>0</v>
      </c>
      <c r="G170" s="5">
        <v>0</v>
      </c>
      <c r="I170" s="9">
        <f aca="true" t="shared" si="64" ref="I170:I201">+E170-G170</f>
        <v>0</v>
      </c>
      <c r="K170" s="21">
        <f aca="true" t="shared" si="65" ref="K170:K201">IF(G170&lt;0,IF(I170=0,0,IF(OR(G170=0,E170=0),"N.M.",IF(ABS(I170/G170)&gt;=10,"N.M.",I170/(-G170)))),IF(I170=0,0,IF(OR(G170=0,E170=0),"N.M.",IF(ABS(I170/G170)&gt;=10,"N.M.",I170/G170))))</f>
        <v>0</v>
      </c>
      <c r="M170" s="9">
        <v>0</v>
      </c>
      <c r="O170" s="9">
        <v>0</v>
      </c>
      <c r="Q170" s="9">
        <f aca="true" t="shared" si="66" ref="Q170:Q201">(+M170-O170)</f>
        <v>0</v>
      </c>
      <c r="S170" s="21">
        <f aca="true" t="shared" si="67" ref="S170:S201">IF(O170&lt;0,IF(Q170=0,0,IF(OR(O170=0,M170=0),"N.M.",IF(ABS(Q170/O170)&gt;=10,"N.M.",Q170/(-O170)))),IF(Q170=0,0,IF(OR(O170=0,M170=0),"N.M.",IF(ABS(Q170/O170)&gt;=10,"N.M.",Q170/O170))))</f>
        <v>0</v>
      </c>
      <c r="U170" s="9">
        <v>1274.82</v>
      </c>
      <c r="W170" s="9">
        <v>0</v>
      </c>
      <c r="Y170" s="9">
        <f aca="true" t="shared" si="68" ref="Y170:Y201">(+U170-W170)</f>
        <v>1274.82</v>
      </c>
      <c r="AA170" s="21" t="str">
        <f aca="true" t="shared" si="69" ref="AA170:AA201">IF(W170&lt;0,IF(Y170=0,0,IF(OR(W170=0,U170=0),"N.M.",IF(ABS(Y170/W170)&gt;=10,"N.M.",Y170/(-W170)))),IF(Y170=0,0,IF(OR(W170=0,U170=0),"N.M.",IF(ABS(Y170/W170)&gt;=10,"N.M.",Y170/W170))))</f>
        <v>N.M.</v>
      </c>
      <c r="AC170" s="9">
        <v>0</v>
      </c>
      <c r="AE170" s="9">
        <v>0</v>
      </c>
      <c r="AG170" s="9">
        <f aca="true" t="shared" si="70" ref="AG170:AG201">(+AC170-AE170)</f>
        <v>0</v>
      </c>
      <c r="AI170" s="21">
        <f aca="true" t="shared" si="71" ref="AI170:AI201">IF(AE170&lt;0,IF(AG170=0,0,IF(OR(AE170=0,AC170=0),"N.M.",IF(ABS(AG170/AE170)&gt;=10,"N.M.",AG170/(-AE170)))),IF(AG170=0,0,IF(OR(AE170=0,AC170=0),"N.M.",IF(ABS(AG170/AE170)&gt;=10,"N.M.",AG170/AE170))))</f>
        <v>0</v>
      </c>
    </row>
    <row r="171" spans="1:35" ht="12.75" outlineLevel="1">
      <c r="A171" s="1" t="s">
        <v>395</v>
      </c>
      <c r="B171" s="16" t="s">
        <v>396</v>
      </c>
      <c r="C171" s="1" t="s">
        <v>1152</v>
      </c>
      <c r="E171" s="5">
        <v>-155</v>
      </c>
      <c r="G171" s="5">
        <v>-155</v>
      </c>
      <c r="I171" s="9">
        <f t="shared" si="64"/>
        <v>0</v>
      </c>
      <c r="K171" s="21">
        <f t="shared" si="65"/>
        <v>0</v>
      </c>
      <c r="M171" s="9">
        <v>-465</v>
      </c>
      <c r="O171" s="9">
        <v>-465</v>
      </c>
      <c r="Q171" s="9">
        <f t="shared" si="66"/>
        <v>0</v>
      </c>
      <c r="S171" s="21">
        <f t="shared" si="67"/>
        <v>0</v>
      </c>
      <c r="U171" s="9">
        <v>-931</v>
      </c>
      <c r="W171" s="9">
        <v>-931</v>
      </c>
      <c r="Y171" s="9">
        <f t="shared" si="68"/>
        <v>0</v>
      </c>
      <c r="AA171" s="21">
        <f t="shared" si="69"/>
        <v>0</v>
      </c>
      <c r="AC171" s="9">
        <v>-1861</v>
      </c>
      <c r="AE171" s="9">
        <v>-1747</v>
      </c>
      <c r="AG171" s="9">
        <f t="shared" si="70"/>
        <v>-114</v>
      </c>
      <c r="AI171" s="21">
        <f t="shared" si="71"/>
        <v>-0.06525472238122496</v>
      </c>
    </row>
    <row r="172" spans="1:35" ht="12.75" outlineLevel="1">
      <c r="A172" s="1" t="s">
        <v>397</v>
      </c>
      <c r="B172" s="16" t="s">
        <v>398</v>
      </c>
      <c r="C172" s="1" t="s">
        <v>1153</v>
      </c>
      <c r="E172" s="5">
        <v>80039.51</v>
      </c>
      <c r="G172" s="5">
        <v>131139.95</v>
      </c>
      <c r="I172" s="9">
        <f t="shared" si="64"/>
        <v>-51100.44000000002</v>
      </c>
      <c r="K172" s="21">
        <f t="shared" si="65"/>
        <v>-0.38966340920520415</v>
      </c>
      <c r="M172" s="9">
        <v>266579.49</v>
      </c>
      <c r="O172" s="9">
        <v>411191.11</v>
      </c>
      <c r="Q172" s="9">
        <f t="shared" si="66"/>
        <v>-144611.62</v>
      </c>
      <c r="S172" s="21">
        <f t="shared" si="67"/>
        <v>-0.3516895586580167</v>
      </c>
      <c r="U172" s="9">
        <v>660761.4500000001</v>
      </c>
      <c r="W172" s="9">
        <v>1056864.11</v>
      </c>
      <c r="Y172" s="9">
        <f t="shared" si="68"/>
        <v>-396102.66000000003</v>
      </c>
      <c r="AA172" s="21">
        <f t="shared" si="69"/>
        <v>-0.3747905300710798</v>
      </c>
      <c r="AC172" s="9">
        <v>1546683.4900000002</v>
      </c>
      <c r="AE172" s="9">
        <v>2268310.97</v>
      </c>
      <c r="AG172" s="9">
        <f t="shared" si="70"/>
        <v>-721627.48</v>
      </c>
      <c r="AI172" s="21">
        <f t="shared" si="71"/>
        <v>-0.318134281209247</v>
      </c>
    </row>
    <row r="173" spans="1:35" ht="12.75" outlineLevel="1">
      <c r="A173" s="1" t="s">
        <v>399</v>
      </c>
      <c r="B173" s="16" t="s">
        <v>400</v>
      </c>
      <c r="C173" s="1" t="s">
        <v>1154</v>
      </c>
      <c r="E173" s="5">
        <v>97185.06</v>
      </c>
      <c r="G173" s="5">
        <v>103190.65000000001</v>
      </c>
      <c r="I173" s="9">
        <f t="shared" si="64"/>
        <v>-6005.590000000011</v>
      </c>
      <c r="K173" s="21">
        <f t="shared" si="65"/>
        <v>-0.05819897442258587</v>
      </c>
      <c r="M173" s="9">
        <v>253718.43</v>
      </c>
      <c r="O173" s="9">
        <v>290465.73</v>
      </c>
      <c r="Q173" s="9">
        <f t="shared" si="66"/>
        <v>-36747.29999999999</v>
      </c>
      <c r="S173" s="21">
        <f t="shared" si="67"/>
        <v>-0.12651165423198113</v>
      </c>
      <c r="U173" s="9">
        <v>580576.74</v>
      </c>
      <c r="W173" s="9">
        <v>626734.81</v>
      </c>
      <c r="Y173" s="9">
        <f t="shared" si="68"/>
        <v>-46158.070000000065</v>
      </c>
      <c r="AA173" s="21">
        <f t="shared" si="69"/>
        <v>-0.07364848619147238</v>
      </c>
      <c r="AC173" s="9">
        <v>1250110.95</v>
      </c>
      <c r="AE173" s="9">
        <v>1247589.9900000002</v>
      </c>
      <c r="AG173" s="9">
        <f t="shared" si="70"/>
        <v>2520.95999999973</v>
      </c>
      <c r="AI173" s="21">
        <f t="shared" si="71"/>
        <v>0.002020663856079616</v>
      </c>
    </row>
    <row r="174" spans="1:35" ht="12.75" outlineLevel="1">
      <c r="A174" s="1" t="s">
        <v>401</v>
      </c>
      <c r="B174" s="16" t="s">
        <v>402</v>
      </c>
      <c r="C174" s="1" t="s">
        <v>1155</v>
      </c>
      <c r="E174" s="5">
        <v>376265.84</v>
      </c>
      <c r="G174" s="5">
        <v>465684.098</v>
      </c>
      <c r="I174" s="9">
        <f t="shared" si="64"/>
        <v>-89418.25799999997</v>
      </c>
      <c r="K174" s="21">
        <f t="shared" si="65"/>
        <v>-0.19201484092763668</v>
      </c>
      <c r="M174" s="9">
        <v>1103345.4</v>
      </c>
      <c r="O174" s="9">
        <v>1242171.564</v>
      </c>
      <c r="Q174" s="9">
        <f t="shared" si="66"/>
        <v>-138826.1640000001</v>
      </c>
      <c r="S174" s="21">
        <f t="shared" si="67"/>
        <v>-0.1117608614006238</v>
      </c>
      <c r="U174" s="9">
        <v>2561972.85</v>
      </c>
      <c r="W174" s="9">
        <v>2535168.403</v>
      </c>
      <c r="Y174" s="9">
        <f t="shared" si="68"/>
        <v>26804.44700000016</v>
      </c>
      <c r="AA174" s="21">
        <f t="shared" si="69"/>
        <v>0.010573043971469914</v>
      </c>
      <c r="AC174" s="9">
        <v>5484034.382999999</v>
      </c>
      <c r="AE174" s="9">
        <v>4772420.8379999995</v>
      </c>
      <c r="AG174" s="9">
        <f t="shared" si="70"/>
        <v>711613.5449999999</v>
      </c>
      <c r="AI174" s="21">
        <f t="shared" si="71"/>
        <v>0.14910955449147253</v>
      </c>
    </row>
    <row r="175" spans="1:35" ht="12.75" outlineLevel="1">
      <c r="A175" s="1" t="s">
        <v>403</v>
      </c>
      <c r="B175" s="16" t="s">
        <v>404</v>
      </c>
      <c r="C175" s="1" t="s">
        <v>1156</v>
      </c>
      <c r="E175" s="5">
        <v>0</v>
      </c>
      <c r="G175" s="5">
        <v>0</v>
      </c>
      <c r="I175" s="9">
        <f t="shared" si="64"/>
        <v>0</v>
      </c>
      <c r="K175" s="21">
        <f t="shared" si="65"/>
        <v>0</v>
      </c>
      <c r="M175" s="9">
        <v>0</v>
      </c>
      <c r="O175" s="9">
        <v>1457.2150000000001</v>
      </c>
      <c r="Q175" s="9">
        <f t="shared" si="66"/>
        <v>-1457.2150000000001</v>
      </c>
      <c r="S175" s="21" t="str">
        <f t="shared" si="67"/>
        <v>N.M.</v>
      </c>
      <c r="U175" s="9">
        <v>20220.7</v>
      </c>
      <c r="W175" s="9">
        <v>16321.815</v>
      </c>
      <c r="Y175" s="9">
        <f t="shared" si="68"/>
        <v>3898.885</v>
      </c>
      <c r="AA175" s="21">
        <f t="shared" si="69"/>
        <v>0.23887570101731948</v>
      </c>
      <c r="AC175" s="9">
        <v>20220.7</v>
      </c>
      <c r="AE175" s="9">
        <v>16321.815</v>
      </c>
      <c r="AG175" s="9">
        <f t="shared" si="70"/>
        <v>3898.885</v>
      </c>
      <c r="AI175" s="21">
        <f t="shared" si="71"/>
        <v>0.23887570101731948</v>
      </c>
    </row>
    <row r="176" spans="1:35" ht="12.75" outlineLevel="1">
      <c r="A176" s="1" t="s">
        <v>405</v>
      </c>
      <c r="B176" s="16" t="s">
        <v>406</v>
      </c>
      <c r="C176" s="1" t="s">
        <v>1157</v>
      </c>
      <c r="E176" s="5">
        <v>83515.32</v>
      </c>
      <c r="G176" s="5">
        <v>116166.786</v>
      </c>
      <c r="I176" s="9">
        <f t="shared" si="64"/>
        <v>-32651.465999999986</v>
      </c>
      <c r="K176" s="21">
        <f t="shared" si="65"/>
        <v>-0.28107402403299675</v>
      </c>
      <c r="M176" s="9">
        <v>352534.04</v>
      </c>
      <c r="O176" s="9">
        <v>327783.934</v>
      </c>
      <c r="Q176" s="9">
        <f t="shared" si="66"/>
        <v>24750.10599999997</v>
      </c>
      <c r="S176" s="21">
        <f t="shared" si="67"/>
        <v>0.07550737980953016</v>
      </c>
      <c r="U176" s="9">
        <v>800019.74</v>
      </c>
      <c r="W176" s="9">
        <v>703470.443</v>
      </c>
      <c r="Y176" s="9">
        <f t="shared" si="68"/>
        <v>96549.29700000002</v>
      </c>
      <c r="AA176" s="21">
        <f t="shared" si="69"/>
        <v>0.13724712667139027</v>
      </c>
      <c r="AC176" s="9">
        <v>1844699.467</v>
      </c>
      <c r="AE176" s="9">
        <v>1461127.193</v>
      </c>
      <c r="AG176" s="9">
        <f t="shared" si="70"/>
        <v>383572.274</v>
      </c>
      <c r="AI176" s="21">
        <f t="shared" si="71"/>
        <v>0.26251805854933535</v>
      </c>
    </row>
    <row r="177" spans="1:35" ht="12.75" outlineLevel="1">
      <c r="A177" s="1" t="s">
        <v>407</v>
      </c>
      <c r="B177" s="16" t="s">
        <v>408</v>
      </c>
      <c r="C177" s="1" t="s">
        <v>1158</v>
      </c>
      <c r="E177" s="5">
        <v>-4.21</v>
      </c>
      <c r="G177" s="5">
        <v>0</v>
      </c>
      <c r="I177" s="9">
        <f t="shared" si="64"/>
        <v>-4.21</v>
      </c>
      <c r="K177" s="21" t="str">
        <f t="shared" si="65"/>
        <v>N.M.</v>
      </c>
      <c r="M177" s="9">
        <v>3.02</v>
      </c>
      <c r="O177" s="9">
        <v>0</v>
      </c>
      <c r="Q177" s="9">
        <f t="shared" si="66"/>
        <v>3.02</v>
      </c>
      <c r="S177" s="21" t="str">
        <f t="shared" si="67"/>
        <v>N.M.</v>
      </c>
      <c r="U177" s="9">
        <v>4.37</v>
      </c>
      <c r="W177" s="9">
        <v>0</v>
      </c>
      <c r="Y177" s="9">
        <f t="shared" si="68"/>
        <v>4.37</v>
      </c>
      <c r="AA177" s="21" t="str">
        <f t="shared" si="69"/>
        <v>N.M.</v>
      </c>
      <c r="AC177" s="9">
        <v>4.37</v>
      </c>
      <c r="AE177" s="9">
        <v>0</v>
      </c>
      <c r="AG177" s="9">
        <f t="shared" si="70"/>
        <v>4.37</v>
      </c>
      <c r="AI177" s="21" t="str">
        <f t="shared" si="71"/>
        <v>N.M.</v>
      </c>
    </row>
    <row r="178" spans="1:35" ht="12.75" outlineLevel="1">
      <c r="A178" s="1" t="s">
        <v>409</v>
      </c>
      <c r="B178" s="16" t="s">
        <v>410</v>
      </c>
      <c r="C178" s="1" t="s">
        <v>1159</v>
      </c>
      <c r="E178" s="5">
        <v>273223.64</v>
      </c>
      <c r="G178" s="5">
        <v>295447.02</v>
      </c>
      <c r="I178" s="9">
        <f t="shared" si="64"/>
        <v>-22223.380000000005</v>
      </c>
      <c r="K178" s="21">
        <f t="shared" si="65"/>
        <v>-0.07521950974492822</v>
      </c>
      <c r="M178" s="9">
        <v>799719.49</v>
      </c>
      <c r="O178" s="9">
        <v>295447.02</v>
      </c>
      <c r="Q178" s="9">
        <f t="shared" si="66"/>
        <v>504272.47</v>
      </c>
      <c r="S178" s="21">
        <f t="shared" si="67"/>
        <v>1.706811833810339</v>
      </c>
      <c r="U178" s="9">
        <v>1833129.51</v>
      </c>
      <c r="W178" s="9">
        <v>295447.02</v>
      </c>
      <c r="Y178" s="9">
        <f t="shared" si="68"/>
        <v>1537682.49</v>
      </c>
      <c r="AA178" s="21">
        <f t="shared" si="69"/>
        <v>5.20459637738096</v>
      </c>
      <c r="AC178" s="9">
        <v>4000796.9000000004</v>
      </c>
      <c r="AE178" s="9">
        <v>1438560.62</v>
      </c>
      <c r="AG178" s="9">
        <f t="shared" si="70"/>
        <v>2562236.2800000003</v>
      </c>
      <c r="AI178" s="21">
        <f t="shared" si="71"/>
        <v>1.7811110942269504</v>
      </c>
    </row>
    <row r="179" spans="1:35" ht="12.75" outlineLevel="1">
      <c r="A179" s="1" t="s">
        <v>411</v>
      </c>
      <c r="B179" s="16" t="s">
        <v>412</v>
      </c>
      <c r="C179" s="1" t="s">
        <v>1160</v>
      </c>
      <c r="E179" s="5">
        <v>22.62</v>
      </c>
      <c r="G179" s="5">
        <v>0</v>
      </c>
      <c r="I179" s="9">
        <f t="shared" si="64"/>
        <v>22.62</v>
      </c>
      <c r="K179" s="21" t="str">
        <f t="shared" si="65"/>
        <v>N.M.</v>
      </c>
      <c r="M179" s="9">
        <v>24.66</v>
      </c>
      <c r="O179" s="9">
        <v>0</v>
      </c>
      <c r="Q179" s="9">
        <f t="shared" si="66"/>
        <v>24.66</v>
      </c>
      <c r="S179" s="21" t="str">
        <f t="shared" si="67"/>
        <v>N.M.</v>
      </c>
      <c r="U179" s="9">
        <v>8.41</v>
      </c>
      <c r="W179" s="9">
        <v>0</v>
      </c>
      <c r="Y179" s="9">
        <f t="shared" si="68"/>
        <v>8.41</v>
      </c>
      <c r="AA179" s="21" t="str">
        <f t="shared" si="69"/>
        <v>N.M.</v>
      </c>
      <c r="AC179" s="9">
        <v>28.71</v>
      </c>
      <c r="AE179" s="9">
        <v>0</v>
      </c>
      <c r="AG179" s="9">
        <f t="shared" si="70"/>
        <v>28.71</v>
      </c>
      <c r="AI179" s="21" t="str">
        <f t="shared" si="71"/>
        <v>N.M.</v>
      </c>
    </row>
    <row r="180" spans="1:35" ht="12.75" outlineLevel="1">
      <c r="A180" s="1" t="s">
        <v>413</v>
      </c>
      <c r="B180" s="16" t="s">
        <v>414</v>
      </c>
      <c r="C180" s="1" t="s">
        <v>1161</v>
      </c>
      <c r="E180" s="5">
        <v>11304.6</v>
      </c>
      <c r="G180" s="5">
        <v>5734.911</v>
      </c>
      <c r="I180" s="9">
        <f t="shared" si="64"/>
        <v>5569.689</v>
      </c>
      <c r="K180" s="21">
        <f t="shared" si="65"/>
        <v>0.9711901370396159</v>
      </c>
      <c r="M180" s="9">
        <v>27091.37</v>
      </c>
      <c r="O180" s="9">
        <v>16273.222000000002</v>
      </c>
      <c r="Q180" s="9">
        <f t="shared" si="66"/>
        <v>10818.147999999997</v>
      </c>
      <c r="S180" s="21">
        <f t="shared" si="67"/>
        <v>0.6647821801976275</v>
      </c>
      <c r="U180" s="9">
        <v>52324.64</v>
      </c>
      <c r="W180" s="9">
        <v>27726.029000000002</v>
      </c>
      <c r="Y180" s="9">
        <f t="shared" si="68"/>
        <v>24598.610999999997</v>
      </c>
      <c r="AA180" s="21">
        <f t="shared" si="69"/>
        <v>0.887202815808928</v>
      </c>
      <c r="AC180" s="9">
        <v>93192.89600000001</v>
      </c>
      <c r="AE180" s="9">
        <v>56037.514</v>
      </c>
      <c r="AG180" s="9">
        <f t="shared" si="70"/>
        <v>37155.382000000005</v>
      </c>
      <c r="AI180" s="21">
        <f t="shared" si="71"/>
        <v>0.6630447953133681</v>
      </c>
    </row>
    <row r="181" spans="1:35" ht="12.75" outlineLevel="1">
      <c r="A181" s="1" t="s">
        <v>415</v>
      </c>
      <c r="B181" s="16" t="s">
        <v>416</v>
      </c>
      <c r="C181" s="1" t="s">
        <v>1162</v>
      </c>
      <c r="E181" s="5">
        <v>344635.01</v>
      </c>
      <c r="G181" s="5">
        <v>296852.46</v>
      </c>
      <c r="I181" s="9">
        <f t="shared" si="64"/>
        <v>47782.54999999999</v>
      </c>
      <c r="K181" s="21">
        <f t="shared" si="65"/>
        <v>0.16096396843064728</v>
      </c>
      <c r="M181" s="9">
        <v>833864.36</v>
      </c>
      <c r="O181" s="9">
        <v>984652.888</v>
      </c>
      <c r="Q181" s="9">
        <f t="shared" si="66"/>
        <v>-150788.52800000005</v>
      </c>
      <c r="S181" s="21">
        <f t="shared" si="67"/>
        <v>-0.15313876579012284</v>
      </c>
      <c r="U181" s="9">
        <v>931682.962</v>
      </c>
      <c r="W181" s="9">
        <v>1879961.033</v>
      </c>
      <c r="Y181" s="9">
        <f t="shared" si="68"/>
        <v>-948278.071</v>
      </c>
      <c r="AA181" s="21">
        <f t="shared" si="69"/>
        <v>-0.504413684302147</v>
      </c>
      <c r="AC181" s="9">
        <v>5142663.262</v>
      </c>
      <c r="AE181" s="9">
        <v>3750984.164</v>
      </c>
      <c r="AG181" s="9">
        <f t="shared" si="70"/>
        <v>1391679.0980000002</v>
      </c>
      <c r="AI181" s="21">
        <f t="shared" si="71"/>
        <v>0.3710170550322804</v>
      </c>
    </row>
    <row r="182" spans="1:35" ht="12.75" outlineLevel="1">
      <c r="A182" s="1" t="s">
        <v>417</v>
      </c>
      <c r="B182" s="16" t="s">
        <v>418</v>
      </c>
      <c r="C182" s="1" t="s">
        <v>1163</v>
      </c>
      <c r="E182" s="5">
        <v>290</v>
      </c>
      <c r="G182" s="5">
        <v>509</v>
      </c>
      <c r="I182" s="9">
        <f t="shared" si="64"/>
        <v>-219</v>
      </c>
      <c r="K182" s="21">
        <f t="shared" si="65"/>
        <v>-0.4302554027504912</v>
      </c>
      <c r="M182" s="9">
        <v>1268</v>
      </c>
      <c r="O182" s="9">
        <v>1436</v>
      </c>
      <c r="Q182" s="9">
        <f t="shared" si="66"/>
        <v>-168</v>
      </c>
      <c r="S182" s="21">
        <f t="shared" si="67"/>
        <v>-0.116991643454039</v>
      </c>
      <c r="U182" s="9">
        <v>3987</v>
      </c>
      <c r="W182" s="9">
        <v>4505</v>
      </c>
      <c r="Y182" s="9">
        <f t="shared" si="68"/>
        <v>-518</v>
      </c>
      <c r="AA182" s="21">
        <f t="shared" si="69"/>
        <v>-0.11498335183129856</v>
      </c>
      <c r="AC182" s="9">
        <v>6090</v>
      </c>
      <c r="AE182" s="9">
        <v>10177</v>
      </c>
      <c r="AG182" s="9">
        <f t="shared" si="70"/>
        <v>-4087</v>
      </c>
      <c r="AI182" s="21">
        <f t="shared" si="71"/>
        <v>-0.4015918247027611</v>
      </c>
    </row>
    <row r="183" spans="1:35" ht="12.75" outlineLevel="1">
      <c r="A183" s="1" t="s">
        <v>419</v>
      </c>
      <c r="B183" s="16" t="s">
        <v>420</v>
      </c>
      <c r="C183" s="1" t="s">
        <v>1164</v>
      </c>
      <c r="E183" s="5">
        <v>0</v>
      </c>
      <c r="G183" s="5">
        <v>0</v>
      </c>
      <c r="I183" s="9">
        <f t="shared" si="64"/>
        <v>0</v>
      </c>
      <c r="K183" s="21">
        <f t="shared" si="65"/>
        <v>0</v>
      </c>
      <c r="M183" s="9">
        <v>0</v>
      </c>
      <c r="O183" s="9">
        <v>-141.51</v>
      </c>
      <c r="Q183" s="9">
        <f t="shared" si="66"/>
        <v>141.51</v>
      </c>
      <c r="S183" s="21" t="str">
        <f t="shared" si="67"/>
        <v>N.M.</v>
      </c>
      <c r="U183" s="9">
        <v>0</v>
      </c>
      <c r="W183" s="9">
        <v>0</v>
      </c>
      <c r="Y183" s="9">
        <f t="shared" si="68"/>
        <v>0</v>
      </c>
      <c r="AA183" s="21">
        <f t="shared" si="69"/>
        <v>0</v>
      </c>
      <c r="AC183" s="9">
        <v>0</v>
      </c>
      <c r="AE183" s="9">
        <v>-103.87</v>
      </c>
      <c r="AG183" s="9">
        <f t="shared" si="70"/>
        <v>103.87</v>
      </c>
      <c r="AI183" s="21" t="str">
        <f t="shared" si="71"/>
        <v>N.M.</v>
      </c>
    </row>
    <row r="184" spans="1:35" ht="12.75" outlineLevel="1">
      <c r="A184" s="1" t="s">
        <v>421</v>
      </c>
      <c r="B184" s="16" t="s">
        <v>422</v>
      </c>
      <c r="C184" s="1" t="s">
        <v>1165</v>
      </c>
      <c r="E184" s="5">
        <v>-10024.78</v>
      </c>
      <c r="G184" s="5">
        <v>0</v>
      </c>
      <c r="I184" s="9">
        <f t="shared" si="64"/>
        <v>-10024.78</v>
      </c>
      <c r="K184" s="21" t="str">
        <f t="shared" si="65"/>
        <v>N.M.</v>
      </c>
      <c r="M184" s="9">
        <v>-35455.200000000004</v>
      </c>
      <c r="O184" s="9">
        <v>-7836</v>
      </c>
      <c r="Q184" s="9">
        <f t="shared" si="66"/>
        <v>-27619.200000000004</v>
      </c>
      <c r="S184" s="21">
        <f t="shared" si="67"/>
        <v>-3.5246554364471674</v>
      </c>
      <c r="U184" s="9">
        <v>-37082.89</v>
      </c>
      <c r="W184" s="9">
        <v>-7844.49</v>
      </c>
      <c r="Y184" s="9">
        <f t="shared" si="68"/>
        <v>-29238.4</v>
      </c>
      <c r="AA184" s="21">
        <f t="shared" si="69"/>
        <v>-3.7272531420143316</v>
      </c>
      <c r="AC184" s="9">
        <v>-114726.63</v>
      </c>
      <c r="AE184" s="9">
        <v>4222325.51</v>
      </c>
      <c r="AG184" s="9">
        <f t="shared" si="70"/>
        <v>-4337052.14</v>
      </c>
      <c r="AI184" s="21">
        <f t="shared" si="71"/>
        <v>-1.0271714318870693</v>
      </c>
    </row>
    <row r="185" spans="1:35" ht="12.75" outlineLevel="1">
      <c r="A185" s="1" t="s">
        <v>423</v>
      </c>
      <c r="B185" s="16" t="s">
        <v>424</v>
      </c>
      <c r="C185" s="1" t="s">
        <v>1166</v>
      </c>
      <c r="E185" s="5">
        <v>0</v>
      </c>
      <c r="G185" s="5">
        <v>0</v>
      </c>
      <c r="I185" s="9">
        <f t="shared" si="64"/>
        <v>0</v>
      </c>
      <c r="K185" s="21">
        <f t="shared" si="65"/>
        <v>0</v>
      </c>
      <c r="M185" s="9">
        <v>0</v>
      </c>
      <c r="O185" s="9">
        <v>0</v>
      </c>
      <c r="Q185" s="9">
        <f t="shared" si="66"/>
        <v>0</v>
      </c>
      <c r="S185" s="21">
        <f t="shared" si="67"/>
        <v>0</v>
      </c>
      <c r="U185" s="9">
        <v>26.650000000000002</v>
      </c>
      <c r="W185" s="9">
        <v>0</v>
      </c>
      <c r="Y185" s="9">
        <f t="shared" si="68"/>
        <v>26.650000000000002</v>
      </c>
      <c r="AA185" s="21" t="str">
        <f t="shared" si="69"/>
        <v>N.M.</v>
      </c>
      <c r="AC185" s="9">
        <v>17214.97</v>
      </c>
      <c r="AE185" s="9">
        <v>0</v>
      </c>
      <c r="AG185" s="9">
        <f t="shared" si="70"/>
        <v>17214.97</v>
      </c>
      <c r="AI185" s="21" t="str">
        <f t="shared" si="71"/>
        <v>N.M.</v>
      </c>
    </row>
    <row r="186" spans="1:35" ht="12.75" outlineLevel="1">
      <c r="A186" s="1" t="s">
        <v>425</v>
      </c>
      <c r="B186" s="16" t="s">
        <v>426</v>
      </c>
      <c r="C186" s="1" t="s">
        <v>1167</v>
      </c>
      <c r="E186" s="5">
        <v>28.17</v>
      </c>
      <c r="G186" s="5">
        <v>0</v>
      </c>
      <c r="I186" s="9">
        <f t="shared" si="64"/>
        <v>28.17</v>
      </c>
      <c r="K186" s="21" t="str">
        <f t="shared" si="65"/>
        <v>N.M.</v>
      </c>
      <c r="M186" s="9">
        <v>50.17</v>
      </c>
      <c r="O186" s="9">
        <v>0</v>
      </c>
      <c r="Q186" s="9">
        <f t="shared" si="66"/>
        <v>50.17</v>
      </c>
      <c r="S186" s="21" t="str">
        <f t="shared" si="67"/>
        <v>N.M.</v>
      </c>
      <c r="U186" s="9">
        <v>76.61</v>
      </c>
      <c r="W186" s="9">
        <v>0</v>
      </c>
      <c r="Y186" s="9">
        <f t="shared" si="68"/>
        <v>76.61</v>
      </c>
      <c r="AA186" s="21" t="str">
        <f t="shared" si="69"/>
        <v>N.M.</v>
      </c>
      <c r="AC186" s="9">
        <v>76.61</v>
      </c>
      <c r="AE186" s="9">
        <v>0</v>
      </c>
      <c r="AG186" s="9">
        <f t="shared" si="70"/>
        <v>76.61</v>
      </c>
      <c r="AI186" s="21" t="str">
        <f t="shared" si="71"/>
        <v>N.M.</v>
      </c>
    </row>
    <row r="187" spans="1:35" ht="12.75" outlineLevel="1">
      <c r="A187" s="1" t="s">
        <v>427</v>
      </c>
      <c r="B187" s="16" t="s">
        <v>428</v>
      </c>
      <c r="C187" s="1" t="s">
        <v>1168</v>
      </c>
      <c r="E187" s="5">
        <v>106497.89</v>
      </c>
      <c r="G187" s="5">
        <v>142215.49</v>
      </c>
      <c r="I187" s="9">
        <f t="shared" si="64"/>
        <v>-35717.59999999999</v>
      </c>
      <c r="K187" s="21">
        <f t="shared" si="65"/>
        <v>-0.2511512634805111</v>
      </c>
      <c r="M187" s="9">
        <v>317726.91000000003</v>
      </c>
      <c r="O187" s="9">
        <v>402875.83</v>
      </c>
      <c r="Q187" s="9">
        <f t="shared" si="66"/>
        <v>-85148.91999999998</v>
      </c>
      <c r="S187" s="21">
        <f t="shared" si="67"/>
        <v>-0.2113527634556781</v>
      </c>
      <c r="U187" s="9">
        <v>669401.84</v>
      </c>
      <c r="W187" s="9">
        <v>979007.88</v>
      </c>
      <c r="Y187" s="9">
        <f t="shared" si="68"/>
        <v>-309606.04000000004</v>
      </c>
      <c r="AA187" s="21">
        <f t="shared" si="69"/>
        <v>-0.3162446864064057</v>
      </c>
      <c r="AC187" s="9">
        <v>1527170.4</v>
      </c>
      <c r="AE187" s="9">
        <v>2024198.54</v>
      </c>
      <c r="AG187" s="9">
        <f t="shared" si="70"/>
        <v>-497028.14000000013</v>
      </c>
      <c r="AI187" s="21">
        <f t="shared" si="71"/>
        <v>-0.2455431768071526</v>
      </c>
    </row>
    <row r="188" spans="1:35" ht="12.75" outlineLevel="1">
      <c r="A188" s="1" t="s">
        <v>429</v>
      </c>
      <c r="B188" s="16" t="s">
        <v>430</v>
      </c>
      <c r="C188" s="1" t="s">
        <v>1169</v>
      </c>
      <c r="E188" s="5">
        <v>0</v>
      </c>
      <c r="G188" s="5">
        <v>400.26</v>
      </c>
      <c r="I188" s="9">
        <f t="shared" si="64"/>
        <v>-400.26</v>
      </c>
      <c r="K188" s="21" t="str">
        <f t="shared" si="65"/>
        <v>N.M.</v>
      </c>
      <c r="M188" s="9">
        <v>0</v>
      </c>
      <c r="O188" s="9">
        <v>1080.92</v>
      </c>
      <c r="Q188" s="9">
        <f t="shared" si="66"/>
        <v>-1080.92</v>
      </c>
      <c r="S188" s="21" t="str">
        <f t="shared" si="67"/>
        <v>N.M.</v>
      </c>
      <c r="U188" s="9">
        <v>0</v>
      </c>
      <c r="W188" s="9">
        <v>2586.55</v>
      </c>
      <c r="Y188" s="9">
        <f t="shared" si="68"/>
        <v>-2586.55</v>
      </c>
      <c r="AA188" s="21" t="str">
        <f t="shared" si="69"/>
        <v>N.M.</v>
      </c>
      <c r="AC188" s="9">
        <v>-2586.55</v>
      </c>
      <c r="AE188" s="9">
        <v>4542.59</v>
      </c>
      <c r="AG188" s="9">
        <f t="shared" si="70"/>
        <v>-7129.14</v>
      </c>
      <c r="AI188" s="21">
        <f t="shared" si="71"/>
        <v>-1.5693998357765064</v>
      </c>
    </row>
    <row r="189" spans="1:35" ht="12.75" outlineLevel="1">
      <c r="A189" s="1" t="s">
        <v>431</v>
      </c>
      <c r="B189" s="16" t="s">
        <v>432</v>
      </c>
      <c r="C189" s="1" t="s">
        <v>1170</v>
      </c>
      <c r="E189" s="5">
        <v>18287.170000000002</v>
      </c>
      <c r="G189" s="5">
        <v>0</v>
      </c>
      <c r="I189" s="9">
        <f t="shared" si="64"/>
        <v>18287.170000000002</v>
      </c>
      <c r="K189" s="21" t="str">
        <f t="shared" si="65"/>
        <v>N.M.</v>
      </c>
      <c r="M189" s="9">
        <v>18287.170000000002</v>
      </c>
      <c r="O189" s="9">
        <v>0</v>
      </c>
      <c r="Q189" s="9">
        <f t="shared" si="66"/>
        <v>18287.170000000002</v>
      </c>
      <c r="S189" s="21" t="str">
        <f t="shared" si="67"/>
        <v>N.M.</v>
      </c>
      <c r="U189" s="9">
        <v>18287.170000000002</v>
      </c>
      <c r="W189" s="9">
        <v>0</v>
      </c>
      <c r="Y189" s="9">
        <f t="shared" si="68"/>
        <v>18287.170000000002</v>
      </c>
      <c r="AA189" s="21" t="str">
        <f t="shared" si="69"/>
        <v>N.M.</v>
      </c>
      <c r="AC189" s="9">
        <v>18287.170000000002</v>
      </c>
      <c r="AE189" s="9">
        <v>0</v>
      </c>
      <c r="AG189" s="9">
        <f t="shared" si="70"/>
        <v>18287.170000000002</v>
      </c>
      <c r="AI189" s="21" t="str">
        <f t="shared" si="71"/>
        <v>N.M.</v>
      </c>
    </row>
    <row r="190" spans="1:35" ht="12.75" outlineLevel="1">
      <c r="A190" s="1" t="s">
        <v>433</v>
      </c>
      <c r="B190" s="16" t="s">
        <v>434</v>
      </c>
      <c r="C190" s="1" t="s">
        <v>1171</v>
      </c>
      <c r="E190" s="5">
        <v>0</v>
      </c>
      <c r="G190" s="5">
        <v>0</v>
      </c>
      <c r="I190" s="9">
        <f t="shared" si="64"/>
        <v>0</v>
      </c>
      <c r="K190" s="21">
        <f t="shared" si="65"/>
        <v>0</v>
      </c>
      <c r="M190" s="9">
        <v>0</v>
      </c>
      <c r="O190" s="9">
        <v>0</v>
      </c>
      <c r="Q190" s="9">
        <f t="shared" si="66"/>
        <v>0</v>
      </c>
      <c r="S190" s="21">
        <f t="shared" si="67"/>
        <v>0</v>
      </c>
      <c r="U190" s="9">
        <v>0</v>
      </c>
      <c r="W190" s="9">
        <v>0</v>
      </c>
      <c r="Y190" s="9">
        <f t="shared" si="68"/>
        <v>0</v>
      </c>
      <c r="AA190" s="21">
        <f t="shared" si="69"/>
        <v>0</v>
      </c>
      <c r="AC190" s="9">
        <v>0</v>
      </c>
      <c r="AE190" s="9">
        <v>-27.88</v>
      </c>
      <c r="AG190" s="9">
        <f t="shared" si="70"/>
        <v>27.88</v>
      </c>
      <c r="AI190" s="21" t="str">
        <f t="shared" si="71"/>
        <v>N.M.</v>
      </c>
    </row>
    <row r="191" spans="1:35" ht="12.75" outlineLevel="1">
      <c r="A191" s="1" t="s">
        <v>435</v>
      </c>
      <c r="B191" s="16" t="s">
        <v>436</v>
      </c>
      <c r="C191" s="1" t="s">
        <v>1172</v>
      </c>
      <c r="E191" s="5">
        <v>55943.22</v>
      </c>
      <c r="G191" s="5">
        <v>30169.93</v>
      </c>
      <c r="I191" s="9">
        <f t="shared" si="64"/>
        <v>25773.29</v>
      </c>
      <c r="K191" s="21">
        <f t="shared" si="65"/>
        <v>0.8542707921430378</v>
      </c>
      <c r="M191" s="9">
        <v>108867.77</v>
      </c>
      <c r="O191" s="9">
        <v>107546.07</v>
      </c>
      <c r="Q191" s="9">
        <f t="shared" si="66"/>
        <v>1321.699999999997</v>
      </c>
      <c r="S191" s="21">
        <f t="shared" si="67"/>
        <v>0.012289616905573555</v>
      </c>
      <c r="U191" s="9">
        <v>206081.15</v>
      </c>
      <c r="W191" s="9">
        <v>222065.6</v>
      </c>
      <c r="Y191" s="9">
        <f t="shared" si="68"/>
        <v>-15984.450000000012</v>
      </c>
      <c r="AA191" s="21">
        <f t="shared" si="69"/>
        <v>-0.07198075703756013</v>
      </c>
      <c r="AC191" s="9">
        <v>388902.89</v>
      </c>
      <c r="AE191" s="9">
        <v>423307.94</v>
      </c>
      <c r="AG191" s="9">
        <f t="shared" si="70"/>
        <v>-34405.04999999999</v>
      </c>
      <c r="AI191" s="21">
        <f t="shared" si="71"/>
        <v>-0.08127664697241442</v>
      </c>
    </row>
    <row r="192" spans="1:35" ht="12.75" outlineLevel="1">
      <c r="A192" s="1" t="s">
        <v>437</v>
      </c>
      <c r="B192" s="16" t="s">
        <v>438</v>
      </c>
      <c r="C192" s="1" t="s">
        <v>1173</v>
      </c>
      <c r="E192" s="5">
        <v>213063.97</v>
      </c>
      <c r="G192" s="5">
        <v>180821.37</v>
      </c>
      <c r="I192" s="9">
        <f t="shared" si="64"/>
        <v>32242.600000000006</v>
      </c>
      <c r="K192" s="21">
        <f t="shared" si="65"/>
        <v>0.1783118886888204</v>
      </c>
      <c r="M192" s="9">
        <v>641999.83</v>
      </c>
      <c r="O192" s="9">
        <v>670458.28</v>
      </c>
      <c r="Q192" s="9">
        <f t="shared" si="66"/>
        <v>-28458.45000000007</v>
      </c>
      <c r="S192" s="21">
        <f t="shared" si="67"/>
        <v>-0.042446265262023566</v>
      </c>
      <c r="U192" s="9">
        <v>1302862.42</v>
      </c>
      <c r="W192" s="9">
        <v>1329249.08</v>
      </c>
      <c r="Y192" s="9">
        <f t="shared" si="68"/>
        <v>-26386.66000000015</v>
      </c>
      <c r="AA192" s="21">
        <f t="shared" si="69"/>
        <v>-0.019850801777496922</v>
      </c>
      <c r="AC192" s="9">
        <v>2517047.27</v>
      </c>
      <c r="AE192" s="9">
        <v>2773675.66</v>
      </c>
      <c r="AG192" s="9">
        <f t="shared" si="70"/>
        <v>-256628.39000000013</v>
      </c>
      <c r="AI192" s="21">
        <f t="shared" si="71"/>
        <v>-0.09252285467292168</v>
      </c>
    </row>
    <row r="193" spans="1:35" ht="12.75" outlineLevel="1">
      <c r="A193" s="1" t="s">
        <v>439</v>
      </c>
      <c r="B193" s="16" t="s">
        <v>440</v>
      </c>
      <c r="C193" s="1" t="s">
        <v>1174</v>
      </c>
      <c r="E193" s="5">
        <v>0</v>
      </c>
      <c r="G193" s="5">
        <v>0</v>
      </c>
      <c r="I193" s="9">
        <f t="shared" si="64"/>
        <v>0</v>
      </c>
      <c r="K193" s="21">
        <f t="shared" si="65"/>
        <v>0</v>
      </c>
      <c r="M193" s="9">
        <v>0</v>
      </c>
      <c r="O193" s="9">
        <v>0</v>
      </c>
      <c r="Q193" s="9">
        <f t="shared" si="66"/>
        <v>0</v>
      </c>
      <c r="S193" s="21">
        <f t="shared" si="67"/>
        <v>0</v>
      </c>
      <c r="U193" s="9">
        <v>0</v>
      </c>
      <c r="W193" s="9">
        <v>0</v>
      </c>
      <c r="Y193" s="9">
        <f t="shared" si="68"/>
        <v>0</v>
      </c>
      <c r="AA193" s="21">
        <f t="shared" si="69"/>
        <v>0</v>
      </c>
      <c r="AC193" s="9">
        <v>0</v>
      </c>
      <c r="AE193" s="9">
        <v>-453.53000000000003</v>
      </c>
      <c r="AG193" s="9">
        <f t="shared" si="70"/>
        <v>453.53000000000003</v>
      </c>
      <c r="AI193" s="21" t="str">
        <f t="shared" si="71"/>
        <v>N.M.</v>
      </c>
    </row>
    <row r="194" spans="1:35" ht="12.75" outlineLevel="1">
      <c r="A194" s="1" t="s">
        <v>441</v>
      </c>
      <c r="B194" s="16" t="s">
        <v>442</v>
      </c>
      <c r="C194" s="1" t="s">
        <v>1175</v>
      </c>
      <c r="E194" s="5">
        <v>845.3100000000001</v>
      </c>
      <c r="G194" s="5">
        <v>19.37</v>
      </c>
      <c r="I194" s="9">
        <f t="shared" si="64"/>
        <v>825.94</v>
      </c>
      <c r="K194" s="21" t="str">
        <f t="shared" si="65"/>
        <v>N.M.</v>
      </c>
      <c r="M194" s="9">
        <v>845.3100000000001</v>
      </c>
      <c r="O194" s="9">
        <v>807.91</v>
      </c>
      <c r="Q194" s="9">
        <f t="shared" si="66"/>
        <v>37.40000000000009</v>
      </c>
      <c r="S194" s="21">
        <f t="shared" si="67"/>
        <v>0.0462922850317487</v>
      </c>
      <c r="U194" s="9">
        <v>4143.26</v>
      </c>
      <c r="W194" s="9">
        <v>1620.46</v>
      </c>
      <c r="Y194" s="9">
        <f t="shared" si="68"/>
        <v>2522.8</v>
      </c>
      <c r="AA194" s="21">
        <f t="shared" si="69"/>
        <v>1.5568418844031942</v>
      </c>
      <c r="AC194" s="9">
        <v>5554.450000000001</v>
      </c>
      <c r="AE194" s="9">
        <v>3341.74</v>
      </c>
      <c r="AG194" s="9">
        <f t="shared" si="70"/>
        <v>2212.710000000001</v>
      </c>
      <c r="AI194" s="21">
        <f t="shared" si="71"/>
        <v>0.6621430751644356</v>
      </c>
    </row>
    <row r="195" spans="1:35" ht="12.75" outlineLevel="1">
      <c r="A195" s="1" t="s">
        <v>443</v>
      </c>
      <c r="B195" s="16" t="s">
        <v>444</v>
      </c>
      <c r="C195" s="1" t="s">
        <v>1176</v>
      </c>
      <c r="E195" s="5">
        <v>42</v>
      </c>
      <c r="G195" s="5">
        <v>0</v>
      </c>
      <c r="I195" s="9">
        <f t="shared" si="64"/>
        <v>42</v>
      </c>
      <c r="K195" s="21" t="str">
        <f t="shared" si="65"/>
        <v>N.M.</v>
      </c>
      <c r="M195" s="9">
        <v>116</v>
      </c>
      <c r="O195" s="9">
        <v>0</v>
      </c>
      <c r="Q195" s="9">
        <f t="shared" si="66"/>
        <v>116</v>
      </c>
      <c r="S195" s="21" t="str">
        <f t="shared" si="67"/>
        <v>N.M.</v>
      </c>
      <c r="U195" s="9">
        <v>244.68</v>
      </c>
      <c r="W195" s="9">
        <v>0</v>
      </c>
      <c r="Y195" s="9">
        <f t="shared" si="68"/>
        <v>244.68</v>
      </c>
      <c r="AA195" s="21" t="str">
        <f t="shared" si="69"/>
        <v>N.M.</v>
      </c>
      <c r="AC195" s="9">
        <v>304.18</v>
      </c>
      <c r="AE195" s="9">
        <v>0</v>
      </c>
      <c r="AG195" s="9">
        <f t="shared" si="70"/>
        <v>304.18</v>
      </c>
      <c r="AI195" s="21" t="str">
        <f t="shared" si="71"/>
        <v>N.M.</v>
      </c>
    </row>
    <row r="196" spans="1:35" ht="12.75" outlineLevel="1">
      <c r="A196" s="1" t="s">
        <v>445</v>
      </c>
      <c r="B196" s="16" t="s">
        <v>446</v>
      </c>
      <c r="C196" s="1" t="s">
        <v>1155</v>
      </c>
      <c r="E196" s="5">
        <v>46631.22</v>
      </c>
      <c r="G196" s="5">
        <v>42183.887</v>
      </c>
      <c r="I196" s="9">
        <f t="shared" si="64"/>
        <v>4447.332999999999</v>
      </c>
      <c r="K196" s="21">
        <f t="shared" si="65"/>
        <v>0.10542729265323507</v>
      </c>
      <c r="M196" s="9">
        <v>131484.61000000002</v>
      </c>
      <c r="O196" s="9">
        <v>142205.542</v>
      </c>
      <c r="Q196" s="9">
        <f t="shared" si="66"/>
        <v>-10720.931999999972</v>
      </c>
      <c r="S196" s="21">
        <f t="shared" si="67"/>
        <v>-0.07539039512257527</v>
      </c>
      <c r="U196" s="9">
        <v>268103.34</v>
      </c>
      <c r="W196" s="9">
        <v>290110.964</v>
      </c>
      <c r="Y196" s="9">
        <f t="shared" si="68"/>
        <v>-22007.623999999953</v>
      </c>
      <c r="AA196" s="21">
        <f t="shared" si="69"/>
        <v>-0.07585933222434142</v>
      </c>
      <c r="AC196" s="9">
        <v>542831.21</v>
      </c>
      <c r="AE196" s="9">
        <v>522650.037</v>
      </c>
      <c r="AG196" s="9">
        <f t="shared" si="70"/>
        <v>20181.17299999995</v>
      </c>
      <c r="AI196" s="21">
        <f t="shared" si="71"/>
        <v>0.03861316669150059</v>
      </c>
    </row>
    <row r="197" spans="1:35" ht="12.75" outlineLevel="1">
      <c r="A197" s="1" t="s">
        <v>447</v>
      </c>
      <c r="B197" s="16" t="s">
        <v>448</v>
      </c>
      <c r="C197" s="1" t="s">
        <v>1177</v>
      </c>
      <c r="E197" s="5">
        <v>320.55</v>
      </c>
      <c r="G197" s="5">
        <v>79.62</v>
      </c>
      <c r="I197" s="9">
        <f t="shared" si="64"/>
        <v>240.93</v>
      </c>
      <c r="K197" s="21">
        <f t="shared" si="65"/>
        <v>3.0259984928409946</v>
      </c>
      <c r="M197" s="9">
        <v>1127.04</v>
      </c>
      <c r="O197" s="9">
        <v>442.95</v>
      </c>
      <c r="Q197" s="9">
        <f t="shared" si="66"/>
        <v>684.0899999999999</v>
      </c>
      <c r="S197" s="21">
        <f t="shared" si="67"/>
        <v>1.5443955299695225</v>
      </c>
      <c r="U197" s="9">
        <v>1285.3600000000001</v>
      </c>
      <c r="W197" s="9">
        <v>667.27</v>
      </c>
      <c r="Y197" s="9">
        <f t="shared" si="68"/>
        <v>618.0900000000001</v>
      </c>
      <c r="AA197" s="21">
        <f t="shared" si="69"/>
        <v>0.9262967014851562</v>
      </c>
      <c r="AC197" s="9">
        <v>2124.15</v>
      </c>
      <c r="AE197" s="9">
        <v>1920.29</v>
      </c>
      <c r="AG197" s="9">
        <f t="shared" si="70"/>
        <v>203.86000000000013</v>
      </c>
      <c r="AI197" s="21">
        <f t="shared" si="71"/>
        <v>0.10616104859161904</v>
      </c>
    </row>
    <row r="198" spans="1:35" ht="12.75" outlineLevel="1">
      <c r="A198" s="1" t="s">
        <v>449</v>
      </c>
      <c r="B198" s="16" t="s">
        <v>450</v>
      </c>
      <c r="C198" s="1" t="s">
        <v>1178</v>
      </c>
      <c r="E198" s="5">
        <v>521.48</v>
      </c>
      <c r="G198" s="5">
        <v>606.98</v>
      </c>
      <c r="I198" s="9">
        <f t="shared" si="64"/>
        <v>-85.5</v>
      </c>
      <c r="K198" s="21">
        <f t="shared" si="65"/>
        <v>-0.14086131338759103</v>
      </c>
      <c r="M198" s="9">
        <v>1794.67</v>
      </c>
      <c r="O198" s="9">
        <v>2267.37</v>
      </c>
      <c r="Q198" s="9">
        <f t="shared" si="66"/>
        <v>-472.6999999999998</v>
      </c>
      <c r="S198" s="21">
        <f t="shared" si="67"/>
        <v>-0.20847942770699085</v>
      </c>
      <c r="U198" s="9">
        <v>4911.33</v>
      </c>
      <c r="W198" s="9">
        <v>5971.06</v>
      </c>
      <c r="Y198" s="9">
        <f t="shared" si="68"/>
        <v>-1059.7300000000005</v>
      </c>
      <c r="AA198" s="21">
        <f t="shared" si="69"/>
        <v>-0.17747770077674657</v>
      </c>
      <c r="AC198" s="9">
        <v>9753.49</v>
      </c>
      <c r="AE198" s="9">
        <v>9797.66</v>
      </c>
      <c r="AG198" s="9">
        <f t="shared" si="70"/>
        <v>-44.17000000000007</v>
      </c>
      <c r="AI198" s="21">
        <f t="shared" si="71"/>
        <v>-0.0045082193095086045</v>
      </c>
    </row>
    <row r="199" spans="1:35" ht="12.75" outlineLevel="1">
      <c r="A199" s="1" t="s">
        <v>451</v>
      </c>
      <c r="B199" s="16" t="s">
        <v>452</v>
      </c>
      <c r="C199" s="1" t="s">
        <v>1179</v>
      </c>
      <c r="E199" s="5">
        <v>51886.98</v>
      </c>
      <c r="G199" s="5">
        <v>58893.732</v>
      </c>
      <c r="I199" s="9">
        <f t="shared" si="64"/>
        <v>-7006.752</v>
      </c>
      <c r="K199" s="21">
        <f t="shared" si="65"/>
        <v>-0.11897279662969906</v>
      </c>
      <c r="M199" s="9">
        <v>172791.94</v>
      </c>
      <c r="O199" s="9">
        <v>195024.942</v>
      </c>
      <c r="Q199" s="9">
        <f t="shared" si="66"/>
        <v>-22233.002000000008</v>
      </c>
      <c r="S199" s="21">
        <f t="shared" si="67"/>
        <v>-0.11400081329084567</v>
      </c>
      <c r="U199" s="9">
        <v>377418</v>
      </c>
      <c r="W199" s="9">
        <v>423134.482</v>
      </c>
      <c r="Y199" s="9">
        <f t="shared" si="68"/>
        <v>-45716.48200000002</v>
      </c>
      <c r="AA199" s="21">
        <f t="shared" si="69"/>
        <v>-0.10804244027552455</v>
      </c>
      <c r="AC199" s="9">
        <v>757450.61</v>
      </c>
      <c r="AE199" s="9">
        <v>825778.282</v>
      </c>
      <c r="AG199" s="9">
        <f t="shared" si="70"/>
        <v>-68327.67200000002</v>
      </c>
      <c r="AI199" s="21">
        <f t="shared" si="71"/>
        <v>-0.08274336282435679</v>
      </c>
    </row>
    <row r="200" spans="1:35" ht="12.75" outlineLevel="1">
      <c r="A200" s="1" t="s">
        <v>453</v>
      </c>
      <c r="B200" s="16" t="s">
        <v>454</v>
      </c>
      <c r="C200" s="1" t="s">
        <v>1180</v>
      </c>
      <c r="E200" s="5">
        <v>299.29</v>
      </c>
      <c r="G200" s="5">
        <v>0</v>
      </c>
      <c r="I200" s="9">
        <f t="shared" si="64"/>
        <v>299.29</v>
      </c>
      <c r="K200" s="21" t="str">
        <f t="shared" si="65"/>
        <v>N.M.</v>
      </c>
      <c r="M200" s="9">
        <v>814.4</v>
      </c>
      <c r="O200" s="9">
        <v>0</v>
      </c>
      <c r="Q200" s="9">
        <f t="shared" si="66"/>
        <v>814.4</v>
      </c>
      <c r="S200" s="21" t="str">
        <f t="shared" si="67"/>
        <v>N.M.</v>
      </c>
      <c r="U200" s="9">
        <v>1745.81</v>
      </c>
      <c r="W200" s="9">
        <v>25.37</v>
      </c>
      <c r="Y200" s="9">
        <f t="shared" si="68"/>
        <v>1720.44</v>
      </c>
      <c r="AA200" s="21" t="str">
        <f t="shared" si="69"/>
        <v>N.M.</v>
      </c>
      <c r="AC200" s="9">
        <v>1947.42</v>
      </c>
      <c r="AE200" s="9">
        <v>25.37</v>
      </c>
      <c r="AG200" s="9">
        <f t="shared" si="70"/>
        <v>1922.0500000000002</v>
      </c>
      <c r="AI200" s="21" t="str">
        <f t="shared" si="71"/>
        <v>N.M.</v>
      </c>
    </row>
    <row r="201" spans="1:35" ht="12.75" outlineLevel="1">
      <c r="A201" s="1" t="s">
        <v>455</v>
      </c>
      <c r="B201" s="16" t="s">
        <v>456</v>
      </c>
      <c r="C201" s="1" t="s">
        <v>1181</v>
      </c>
      <c r="E201" s="5">
        <v>6898.95</v>
      </c>
      <c r="G201" s="5">
        <v>5139.09</v>
      </c>
      <c r="I201" s="9">
        <f t="shared" si="64"/>
        <v>1759.8599999999997</v>
      </c>
      <c r="K201" s="21">
        <f t="shared" si="65"/>
        <v>0.3424458415789565</v>
      </c>
      <c r="M201" s="9">
        <v>19768.45</v>
      </c>
      <c r="O201" s="9">
        <v>13839.87</v>
      </c>
      <c r="Q201" s="9">
        <f t="shared" si="66"/>
        <v>5928.58</v>
      </c>
      <c r="S201" s="21">
        <f t="shared" si="67"/>
        <v>0.4283696306395941</v>
      </c>
      <c r="U201" s="9">
        <v>43954.11</v>
      </c>
      <c r="W201" s="9">
        <v>58098.31</v>
      </c>
      <c r="Y201" s="9">
        <f t="shared" si="68"/>
        <v>-14144.199999999997</v>
      </c>
      <c r="AA201" s="21">
        <f t="shared" si="69"/>
        <v>-0.24345286463582155</v>
      </c>
      <c r="AC201" s="9">
        <v>85025.86</v>
      </c>
      <c r="AE201" s="9">
        <v>149972.1</v>
      </c>
      <c r="AG201" s="9">
        <f t="shared" si="70"/>
        <v>-64946.240000000005</v>
      </c>
      <c r="AI201" s="21">
        <f t="shared" si="71"/>
        <v>-0.4330554816529208</v>
      </c>
    </row>
    <row r="202" spans="1:35" ht="12.75" outlineLevel="1">
      <c r="A202" s="1" t="s">
        <v>457</v>
      </c>
      <c r="B202" s="16" t="s">
        <v>458</v>
      </c>
      <c r="C202" s="1" t="s">
        <v>1182</v>
      </c>
      <c r="E202" s="5">
        <v>76966.78</v>
      </c>
      <c r="G202" s="5">
        <v>48215.75</v>
      </c>
      <c r="I202" s="9">
        <f aca="true" t="shared" si="72" ref="I202:I233">+E202-G202</f>
        <v>28751.03</v>
      </c>
      <c r="K202" s="21">
        <f aca="true" t="shared" si="73" ref="K202:K233">IF(G202&lt;0,IF(I202=0,0,IF(OR(G202=0,E202=0),"N.M.",IF(ABS(I202/G202)&gt;=10,"N.M.",I202/(-G202)))),IF(I202=0,0,IF(OR(G202=0,E202=0),"N.M.",IF(ABS(I202/G202)&gt;=10,"N.M.",I202/G202))))</f>
        <v>0.5962995494210916</v>
      </c>
      <c r="M202" s="9">
        <v>222489.93</v>
      </c>
      <c r="O202" s="9">
        <v>135995.97</v>
      </c>
      <c r="Q202" s="9">
        <f aca="true" t="shared" si="74" ref="Q202:Q233">(+M202-O202)</f>
        <v>86493.95999999999</v>
      </c>
      <c r="S202" s="21">
        <f aca="true" t="shared" si="75" ref="S202:S233">IF(O202&lt;0,IF(Q202=0,0,IF(OR(O202=0,M202=0),"N.M.",IF(ABS(Q202/O202)&gt;=10,"N.M.",Q202/(-O202)))),IF(Q202=0,0,IF(OR(O202=0,M202=0),"N.M.",IF(ABS(Q202/O202)&gt;=10,"N.M.",Q202/O202))))</f>
        <v>0.6360038462904452</v>
      </c>
      <c r="U202" s="9">
        <v>559918.21</v>
      </c>
      <c r="W202" s="9">
        <v>517579.17</v>
      </c>
      <c r="Y202" s="9">
        <f aca="true" t="shared" si="76" ref="Y202:Y233">(+U202-W202)</f>
        <v>42339.03999999998</v>
      </c>
      <c r="AA202" s="21">
        <f aca="true" t="shared" si="77" ref="AA202:AA233">IF(W202&lt;0,IF(Y202=0,0,IF(OR(W202=0,U202=0),"N.M.",IF(ABS(Y202/W202)&gt;=10,"N.M.",Y202/(-W202)))),IF(Y202=0,0,IF(OR(W202=0,U202=0),"N.M.",IF(ABS(Y202/W202)&gt;=10,"N.M.",Y202/W202))))</f>
        <v>0.08180205551935171</v>
      </c>
      <c r="AC202" s="9">
        <v>919341.06</v>
      </c>
      <c r="AE202" s="9">
        <v>1235835.73</v>
      </c>
      <c r="AG202" s="9">
        <f aca="true" t="shared" si="78" ref="AG202:AG233">(+AC202-AE202)</f>
        <v>-316494.6699999999</v>
      </c>
      <c r="AI202" s="21">
        <f aca="true" t="shared" si="79" ref="AI202:AI233">IF(AE202&lt;0,IF(AG202=0,0,IF(OR(AE202=0,AC202=0),"N.M.",IF(ABS(AG202/AE202)&gt;=10,"N.M.",AG202/(-AE202)))),IF(AG202=0,0,IF(OR(AE202=0,AC202=0),"N.M.",IF(ABS(AG202/AE202)&gt;=10,"N.M.",AG202/AE202))))</f>
        <v>-0.256097685410018</v>
      </c>
    </row>
    <row r="203" spans="1:35" ht="12.75" outlineLevel="1">
      <c r="A203" s="1" t="s">
        <v>459</v>
      </c>
      <c r="B203" s="16" t="s">
        <v>460</v>
      </c>
      <c r="C203" s="1" t="s">
        <v>1183</v>
      </c>
      <c r="E203" s="5">
        <v>14941.61</v>
      </c>
      <c r="G203" s="5">
        <v>10213.92</v>
      </c>
      <c r="I203" s="9">
        <f t="shared" si="72"/>
        <v>4727.6900000000005</v>
      </c>
      <c r="K203" s="21">
        <f t="shared" si="73"/>
        <v>0.4628673418237073</v>
      </c>
      <c r="M203" s="9">
        <v>14941.61</v>
      </c>
      <c r="O203" s="9">
        <v>-31961.06</v>
      </c>
      <c r="Q203" s="9">
        <f t="shared" si="74"/>
        <v>46902.67</v>
      </c>
      <c r="S203" s="21">
        <f t="shared" si="75"/>
        <v>1.4674941944979296</v>
      </c>
      <c r="U203" s="9">
        <v>15364.550000000001</v>
      </c>
      <c r="W203" s="9">
        <v>113615.64</v>
      </c>
      <c r="Y203" s="9">
        <f t="shared" si="76"/>
        <v>-98251.09</v>
      </c>
      <c r="AA203" s="21">
        <f t="shared" si="77"/>
        <v>-0.8647672978825802</v>
      </c>
      <c r="AC203" s="9">
        <v>71048.58</v>
      </c>
      <c r="AE203" s="9">
        <v>224534.94</v>
      </c>
      <c r="AG203" s="9">
        <f t="shared" si="78"/>
        <v>-153486.36</v>
      </c>
      <c r="AI203" s="21">
        <f t="shared" si="79"/>
        <v>-0.6835745029259143</v>
      </c>
    </row>
    <row r="204" spans="1:35" ht="12.75" outlineLevel="1">
      <c r="A204" s="1" t="s">
        <v>461</v>
      </c>
      <c r="B204" s="16" t="s">
        <v>462</v>
      </c>
      <c r="C204" s="1" t="s">
        <v>1184</v>
      </c>
      <c r="E204" s="5">
        <v>1235.5</v>
      </c>
      <c r="G204" s="5">
        <v>2835.51</v>
      </c>
      <c r="I204" s="9">
        <f t="shared" si="72"/>
        <v>-1600.0100000000002</v>
      </c>
      <c r="K204" s="21">
        <f t="shared" si="73"/>
        <v>-0.5642759150911124</v>
      </c>
      <c r="M204" s="9">
        <v>1235.5</v>
      </c>
      <c r="O204" s="9">
        <v>917.71</v>
      </c>
      <c r="Q204" s="9">
        <f t="shared" si="74"/>
        <v>317.78999999999996</v>
      </c>
      <c r="S204" s="21">
        <f t="shared" si="75"/>
        <v>0.3462858637260136</v>
      </c>
      <c r="U204" s="9">
        <v>1272.19</v>
      </c>
      <c r="W204" s="9">
        <v>29155.28</v>
      </c>
      <c r="Y204" s="9">
        <f t="shared" si="76"/>
        <v>-27883.09</v>
      </c>
      <c r="AA204" s="21">
        <f t="shared" si="77"/>
        <v>-0.9563650220474645</v>
      </c>
      <c r="AC204" s="9">
        <v>7812.969999999999</v>
      </c>
      <c r="AE204" s="9">
        <v>42682.63</v>
      </c>
      <c r="AG204" s="9">
        <f t="shared" si="78"/>
        <v>-34869.659999999996</v>
      </c>
      <c r="AI204" s="21">
        <f t="shared" si="79"/>
        <v>-0.816952001317632</v>
      </c>
    </row>
    <row r="205" spans="1:35" ht="12.75" outlineLevel="1">
      <c r="A205" s="1" t="s">
        <v>463</v>
      </c>
      <c r="B205" s="16" t="s">
        <v>464</v>
      </c>
      <c r="C205" s="1" t="s">
        <v>1185</v>
      </c>
      <c r="E205" s="5">
        <v>4357.06</v>
      </c>
      <c r="G205" s="5">
        <v>2153.54</v>
      </c>
      <c r="I205" s="9">
        <f t="shared" si="72"/>
        <v>2203.5200000000004</v>
      </c>
      <c r="K205" s="21">
        <f t="shared" si="73"/>
        <v>1.0232082988939144</v>
      </c>
      <c r="M205" s="9">
        <v>10843.960000000001</v>
      </c>
      <c r="O205" s="9">
        <v>6072.82</v>
      </c>
      <c r="Q205" s="9">
        <f t="shared" si="74"/>
        <v>4771.140000000001</v>
      </c>
      <c r="S205" s="21">
        <f t="shared" si="75"/>
        <v>0.7856547699421359</v>
      </c>
      <c r="U205" s="9">
        <v>17225.79</v>
      </c>
      <c r="W205" s="9">
        <v>8012.59</v>
      </c>
      <c r="Y205" s="9">
        <f t="shared" si="76"/>
        <v>9213.2</v>
      </c>
      <c r="AA205" s="21">
        <f t="shared" si="77"/>
        <v>1.149840438609738</v>
      </c>
      <c r="AC205" s="9">
        <v>26139.620000000003</v>
      </c>
      <c r="AE205" s="9">
        <v>12985.990000000002</v>
      </c>
      <c r="AG205" s="9">
        <f t="shared" si="78"/>
        <v>13153.630000000001</v>
      </c>
      <c r="AI205" s="21">
        <f t="shared" si="79"/>
        <v>1.012909296865314</v>
      </c>
    </row>
    <row r="206" spans="1:35" ht="12.75" outlineLevel="1">
      <c r="A206" s="1" t="s">
        <v>465</v>
      </c>
      <c r="B206" s="16" t="s">
        <v>466</v>
      </c>
      <c r="C206" s="1" t="s">
        <v>1186</v>
      </c>
      <c r="E206" s="5">
        <v>1259.88</v>
      </c>
      <c r="G206" s="5">
        <v>1399.8600000000001</v>
      </c>
      <c r="I206" s="9">
        <f t="shared" si="72"/>
        <v>-139.98000000000002</v>
      </c>
      <c r="K206" s="21">
        <f t="shared" si="73"/>
        <v>-0.0999957138571</v>
      </c>
      <c r="M206" s="9">
        <v>3622.11</v>
      </c>
      <c r="O206" s="9">
        <v>3865.6</v>
      </c>
      <c r="Q206" s="9">
        <f t="shared" si="74"/>
        <v>-243.48999999999978</v>
      </c>
      <c r="S206" s="21">
        <f t="shared" si="75"/>
        <v>-0.06298892798013239</v>
      </c>
      <c r="U206" s="9">
        <v>8216.11</v>
      </c>
      <c r="W206" s="9">
        <v>16923.34</v>
      </c>
      <c r="Y206" s="9">
        <f t="shared" si="76"/>
        <v>-8707.23</v>
      </c>
      <c r="AA206" s="21">
        <f t="shared" si="77"/>
        <v>-0.5145101380696718</v>
      </c>
      <c r="AC206" s="9">
        <v>17649.1</v>
      </c>
      <c r="AE206" s="9">
        <v>24343.96</v>
      </c>
      <c r="AG206" s="9">
        <f t="shared" si="78"/>
        <v>-6694.860000000001</v>
      </c>
      <c r="AI206" s="21">
        <f t="shared" si="79"/>
        <v>-0.2750111321247653</v>
      </c>
    </row>
    <row r="207" spans="1:35" ht="12.75" outlineLevel="1">
      <c r="A207" s="1" t="s">
        <v>467</v>
      </c>
      <c r="B207" s="16" t="s">
        <v>468</v>
      </c>
      <c r="C207" s="1" t="s">
        <v>1187</v>
      </c>
      <c r="E207" s="5">
        <v>14462.470000000001</v>
      </c>
      <c r="G207" s="5">
        <v>12916.37</v>
      </c>
      <c r="I207" s="9">
        <f t="shared" si="72"/>
        <v>1546.1000000000004</v>
      </c>
      <c r="K207" s="21">
        <f t="shared" si="73"/>
        <v>0.11970081377352927</v>
      </c>
      <c r="M207" s="9">
        <v>41685.18</v>
      </c>
      <c r="O207" s="9">
        <v>36108.06</v>
      </c>
      <c r="Q207" s="9">
        <f t="shared" si="74"/>
        <v>5577.120000000003</v>
      </c>
      <c r="S207" s="21">
        <f t="shared" si="75"/>
        <v>0.15445637345235394</v>
      </c>
      <c r="U207" s="9">
        <v>100795.40000000001</v>
      </c>
      <c r="W207" s="9">
        <v>95694.07</v>
      </c>
      <c r="Y207" s="9">
        <f t="shared" si="76"/>
        <v>5101.330000000002</v>
      </c>
      <c r="AA207" s="21">
        <f t="shared" si="77"/>
        <v>0.05330873689456412</v>
      </c>
      <c r="AC207" s="9">
        <v>183778.23</v>
      </c>
      <c r="AE207" s="9">
        <v>206342.03000000003</v>
      </c>
      <c r="AG207" s="9">
        <f t="shared" si="78"/>
        <v>-22563.800000000017</v>
      </c>
      <c r="AI207" s="21">
        <f t="shared" si="79"/>
        <v>-0.10935144914489799</v>
      </c>
    </row>
    <row r="208" spans="1:35" ht="12.75" outlineLevel="1">
      <c r="A208" s="1" t="s">
        <v>469</v>
      </c>
      <c r="B208" s="16" t="s">
        <v>470</v>
      </c>
      <c r="C208" s="1" t="s">
        <v>1188</v>
      </c>
      <c r="E208" s="5">
        <v>38233.9</v>
      </c>
      <c r="G208" s="5">
        <v>12366.652</v>
      </c>
      <c r="I208" s="9">
        <f t="shared" si="72"/>
        <v>25867.248</v>
      </c>
      <c r="K208" s="21">
        <f t="shared" si="73"/>
        <v>2.091693693652898</v>
      </c>
      <c r="M208" s="9">
        <v>59752.200000000004</v>
      </c>
      <c r="O208" s="9">
        <v>34405.967000000004</v>
      </c>
      <c r="Q208" s="9">
        <f t="shared" si="74"/>
        <v>25346.233</v>
      </c>
      <c r="S208" s="21">
        <f t="shared" si="75"/>
        <v>0.7366813146103406</v>
      </c>
      <c r="U208" s="9">
        <v>95915.32</v>
      </c>
      <c r="W208" s="9">
        <v>73159.255</v>
      </c>
      <c r="Y208" s="9">
        <f t="shared" si="76"/>
        <v>22756.065000000002</v>
      </c>
      <c r="AA208" s="21">
        <f t="shared" si="77"/>
        <v>0.31104834241409374</v>
      </c>
      <c r="AC208" s="9">
        <v>222166.092</v>
      </c>
      <c r="AE208" s="9">
        <v>198347.00900000002</v>
      </c>
      <c r="AG208" s="9">
        <f t="shared" si="78"/>
        <v>23819.082999999984</v>
      </c>
      <c r="AI208" s="21">
        <f t="shared" si="79"/>
        <v>0.12008793639030867</v>
      </c>
    </row>
    <row r="209" spans="1:35" ht="12.75" outlineLevel="1">
      <c r="A209" s="1" t="s">
        <v>471</v>
      </c>
      <c r="B209" s="16" t="s">
        <v>472</v>
      </c>
      <c r="C209" s="1" t="s">
        <v>1189</v>
      </c>
      <c r="E209" s="5">
        <v>26256.63</v>
      </c>
      <c r="G209" s="5">
        <v>17074.071</v>
      </c>
      <c r="I209" s="9">
        <f t="shared" si="72"/>
        <v>9182.559000000001</v>
      </c>
      <c r="K209" s="21">
        <f t="shared" si="73"/>
        <v>0.5378072399956637</v>
      </c>
      <c r="M209" s="9">
        <v>75380.8</v>
      </c>
      <c r="O209" s="9">
        <v>67828.29000000001</v>
      </c>
      <c r="Q209" s="9">
        <f t="shared" si="74"/>
        <v>7552.509999999995</v>
      </c>
      <c r="S209" s="21">
        <f t="shared" si="75"/>
        <v>0.11134749232215635</v>
      </c>
      <c r="U209" s="9">
        <v>161123.01</v>
      </c>
      <c r="W209" s="9">
        <v>146625.412</v>
      </c>
      <c r="Y209" s="9">
        <f t="shared" si="76"/>
        <v>14497.597999999998</v>
      </c>
      <c r="AA209" s="21">
        <f t="shared" si="77"/>
        <v>0.09887507085061079</v>
      </c>
      <c r="AC209" s="9">
        <v>311245.49600000004</v>
      </c>
      <c r="AE209" s="9">
        <v>340875.731</v>
      </c>
      <c r="AG209" s="9">
        <f t="shared" si="78"/>
        <v>-29630.234999999986</v>
      </c>
      <c r="AI209" s="21">
        <f t="shared" si="79"/>
        <v>-0.08692386199825995</v>
      </c>
    </row>
    <row r="210" spans="1:35" ht="12.75" outlineLevel="1">
      <c r="A210" s="1" t="s">
        <v>473</v>
      </c>
      <c r="B210" s="16" t="s">
        <v>474</v>
      </c>
      <c r="C210" s="1" t="s">
        <v>1190</v>
      </c>
      <c r="E210" s="5">
        <v>8911.5</v>
      </c>
      <c r="G210" s="5">
        <v>9136.5</v>
      </c>
      <c r="I210" s="9">
        <f t="shared" si="72"/>
        <v>-225</v>
      </c>
      <c r="K210" s="21">
        <f t="shared" si="73"/>
        <v>-0.02462649811196848</v>
      </c>
      <c r="M210" s="9">
        <v>23922</v>
      </c>
      <c r="O210" s="9">
        <v>24547.5</v>
      </c>
      <c r="Q210" s="9">
        <f t="shared" si="74"/>
        <v>-625.5</v>
      </c>
      <c r="S210" s="21">
        <f t="shared" si="75"/>
        <v>-0.02548120989917507</v>
      </c>
      <c r="U210" s="9">
        <v>60765</v>
      </c>
      <c r="W210" s="9">
        <v>60832.5</v>
      </c>
      <c r="Y210" s="9">
        <f t="shared" si="76"/>
        <v>-67.5</v>
      </c>
      <c r="AA210" s="21">
        <f t="shared" si="77"/>
        <v>-0.0011096042411539884</v>
      </c>
      <c r="AC210" s="9">
        <v>118887</v>
      </c>
      <c r="AE210" s="9">
        <v>111568.73999999999</v>
      </c>
      <c r="AG210" s="9">
        <f t="shared" si="78"/>
        <v>7318.260000000009</v>
      </c>
      <c r="AI210" s="21">
        <f t="shared" si="79"/>
        <v>0.06559417987511565</v>
      </c>
    </row>
    <row r="211" spans="1:35" ht="12.75" outlineLevel="1">
      <c r="A211" s="1" t="s">
        <v>475</v>
      </c>
      <c r="B211" s="16" t="s">
        <v>476</v>
      </c>
      <c r="C211" s="1" t="s">
        <v>1191</v>
      </c>
      <c r="E211" s="5">
        <v>-799954</v>
      </c>
      <c r="G211" s="5">
        <v>-118316</v>
      </c>
      <c r="I211" s="9">
        <f t="shared" si="72"/>
        <v>-681638</v>
      </c>
      <c r="K211" s="21">
        <f t="shared" si="73"/>
        <v>-5.7611650157206125</v>
      </c>
      <c r="M211" s="9">
        <v>-2399862</v>
      </c>
      <c r="O211" s="9">
        <v>-408678</v>
      </c>
      <c r="Q211" s="9">
        <f t="shared" si="74"/>
        <v>-1991184</v>
      </c>
      <c r="S211" s="21">
        <f t="shared" si="75"/>
        <v>-4.872256397457167</v>
      </c>
      <c r="U211" s="9">
        <v>-4722172</v>
      </c>
      <c r="W211" s="9">
        <v>-945771</v>
      </c>
      <c r="Y211" s="9">
        <f t="shared" si="76"/>
        <v>-3776401</v>
      </c>
      <c r="AA211" s="21">
        <f t="shared" si="77"/>
        <v>-3.992933807443874</v>
      </c>
      <c r="AC211" s="9">
        <v>-5798971</v>
      </c>
      <c r="AE211" s="9">
        <v>-1980636</v>
      </c>
      <c r="AG211" s="9">
        <f t="shared" si="78"/>
        <v>-3818335</v>
      </c>
      <c r="AI211" s="21">
        <f t="shared" si="79"/>
        <v>-1.927832776946395</v>
      </c>
    </row>
    <row r="212" spans="1:35" ht="12.75" outlineLevel="1">
      <c r="A212" s="1" t="s">
        <v>477</v>
      </c>
      <c r="B212" s="16" t="s">
        <v>478</v>
      </c>
      <c r="C212" s="1" t="s">
        <v>1192</v>
      </c>
      <c r="E212" s="5">
        <v>89290.11</v>
      </c>
      <c r="G212" s="5">
        <v>22595.38</v>
      </c>
      <c r="I212" s="9">
        <f t="shared" si="72"/>
        <v>66694.73</v>
      </c>
      <c r="K212" s="21">
        <f t="shared" si="73"/>
        <v>2.9516976479262573</v>
      </c>
      <c r="M212" s="9">
        <v>201704.33000000002</v>
      </c>
      <c r="O212" s="9">
        <v>79050.5</v>
      </c>
      <c r="Q212" s="9">
        <f t="shared" si="74"/>
        <v>122653.83000000002</v>
      </c>
      <c r="S212" s="21">
        <f t="shared" si="75"/>
        <v>1.5515882884991241</v>
      </c>
      <c r="U212" s="9">
        <v>370445.72000000003</v>
      </c>
      <c r="W212" s="9">
        <v>108945.59</v>
      </c>
      <c r="Y212" s="9">
        <f t="shared" si="76"/>
        <v>261500.13000000003</v>
      </c>
      <c r="AA212" s="21">
        <f t="shared" si="77"/>
        <v>2.400281920544008</v>
      </c>
      <c r="AC212" s="9">
        <v>633498.1900000001</v>
      </c>
      <c r="AE212" s="9">
        <v>129240.01999999999</v>
      </c>
      <c r="AG212" s="9">
        <f t="shared" si="78"/>
        <v>504258.17000000004</v>
      </c>
      <c r="AI212" s="21">
        <f t="shared" si="79"/>
        <v>3.9017184460355243</v>
      </c>
    </row>
    <row r="213" spans="1:35" ht="12.75" outlineLevel="1">
      <c r="A213" s="1" t="s">
        <v>479</v>
      </c>
      <c r="B213" s="16" t="s">
        <v>480</v>
      </c>
      <c r="C213" s="1" t="s">
        <v>1193</v>
      </c>
      <c r="E213" s="5">
        <v>-5180.96</v>
      </c>
      <c r="G213" s="5">
        <v>0</v>
      </c>
      <c r="I213" s="9">
        <f t="shared" si="72"/>
        <v>-5180.96</v>
      </c>
      <c r="K213" s="21" t="str">
        <f t="shared" si="73"/>
        <v>N.M.</v>
      </c>
      <c r="M213" s="9">
        <v>-20723.839</v>
      </c>
      <c r="O213" s="9">
        <v>0</v>
      </c>
      <c r="Q213" s="9">
        <f t="shared" si="74"/>
        <v>-20723.839</v>
      </c>
      <c r="S213" s="21" t="str">
        <f t="shared" si="75"/>
        <v>N.M.</v>
      </c>
      <c r="U213" s="9">
        <v>-20723.839</v>
      </c>
      <c r="W213" s="9">
        <v>0</v>
      </c>
      <c r="Y213" s="9">
        <f t="shared" si="76"/>
        <v>-20723.839</v>
      </c>
      <c r="AA213" s="21" t="str">
        <f t="shared" si="77"/>
        <v>N.M.</v>
      </c>
      <c r="AC213" s="9">
        <v>-20723.839</v>
      </c>
      <c r="AE213" s="9">
        <v>0</v>
      </c>
      <c r="AG213" s="9">
        <f t="shared" si="78"/>
        <v>-20723.839</v>
      </c>
      <c r="AI213" s="21" t="str">
        <f t="shared" si="79"/>
        <v>N.M.</v>
      </c>
    </row>
    <row r="214" spans="1:35" ht="12.75" outlineLevel="1">
      <c r="A214" s="1" t="s">
        <v>481</v>
      </c>
      <c r="B214" s="16" t="s">
        <v>482</v>
      </c>
      <c r="C214" s="1" t="s">
        <v>1194</v>
      </c>
      <c r="E214" s="5">
        <v>155861.008</v>
      </c>
      <c r="G214" s="5">
        <v>59083.378</v>
      </c>
      <c r="I214" s="9">
        <f t="shared" si="72"/>
        <v>96777.63</v>
      </c>
      <c r="K214" s="21">
        <f t="shared" si="73"/>
        <v>1.6379840367285705</v>
      </c>
      <c r="M214" s="9">
        <v>276877.938</v>
      </c>
      <c r="O214" s="9">
        <v>252471.409</v>
      </c>
      <c r="Q214" s="9">
        <f t="shared" si="74"/>
        <v>24406.52900000001</v>
      </c>
      <c r="S214" s="21">
        <f t="shared" si="75"/>
        <v>0.09667046695176486</v>
      </c>
      <c r="U214" s="9">
        <v>186154.402</v>
      </c>
      <c r="W214" s="9">
        <v>447182.233</v>
      </c>
      <c r="Y214" s="9">
        <f t="shared" si="76"/>
        <v>-261027.831</v>
      </c>
      <c r="AA214" s="21">
        <f t="shared" si="77"/>
        <v>-0.5837169094327591</v>
      </c>
      <c r="AC214" s="9">
        <v>949524.974</v>
      </c>
      <c r="AE214" s="9">
        <v>732005.655</v>
      </c>
      <c r="AG214" s="9">
        <f t="shared" si="78"/>
        <v>217519.31900000002</v>
      </c>
      <c r="AI214" s="21">
        <f t="shared" si="79"/>
        <v>0.2971552439714417</v>
      </c>
    </row>
    <row r="215" spans="1:35" ht="12.75" outlineLevel="1">
      <c r="A215" s="1" t="s">
        <v>483</v>
      </c>
      <c r="B215" s="16" t="s">
        <v>484</v>
      </c>
      <c r="C215" s="1" t="s">
        <v>1195</v>
      </c>
      <c r="E215" s="5">
        <v>0.47000000000000003</v>
      </c>
      <c r="G215" s="5">
        <v>0</v>
      </c>
      <c r="I215" s="9">
        <f t="shared" si="72"/>
        <v>0.47000000000000003</v>
      </c>
      <c r="K215" s="21" t="str">
        <f t="shared" si="73"/>
        <v>N.M.</v>
      </c>
      <c r="M215" s="9">
        <v>3985.05</v>
      </c>
      <c r="O215" s="9">
        <v>46.51</v>
      </c>
      <c r="Q215" s="9">
        <f t="shared" si="74"/>
        <v>3938.54</v>
      </c>
      <c r="S215" s="21" t="str">
        <f t="shared" si="75"/>
        <v>N.M.</v>
      </c>
      <c r="U215" s="9">
        <v>8765.550000000001</v>
      </c>
      <c r="W215" s="9">
        <v>1944.47</v>
      </c>
      <c r="Y215" s="9">
        <f t="shared" si="76"/>
        <v>6821.080000000001</v>
      </c>
      <c r="AA215" s="21">
        <f t="shared" si="77"/>
        <v>3.5079378956733716</v>
      </c>
      <c r="AC215" s="9">
        <v>8865.550000000001</v>
      </c>
      <c r="AE215" s="9">
        <v>2044.47</v>
      </c>
      <c r="AG215" s="9">
        <f t="shared" si="78"/>
        <v>6821.080000000001</v>
      </c>
      <c r="AI215" s="21">
        <f t="shared" si="79"/>
        <v>3.3363561216354363</v>
      </c>
    </row>
    <row r="216" spans="1:35" ht="12.75" outlineLevel="1">
      <c r="A216" s="1" t="s">
        <v>485</v>
      </c>
      <c r="B216" s="16" t="s">
        <v>486</v>
      </c>
      <c r="C216" s="1" t="s">
        <v>1196</v>
      </c>
      <c r="E216" s="5">
        <v>7119.92</v>
      </c>
      <c r="G216" s="5">
        <v>5997.87</v>
      </c>
      <c r="I216" s="9">
        <f t="shared" si="72"/>
        <v>1122.0500000000002</v>
      </c>
      <c r="K216" s="21">
        <f t="shared" si="73"/>
        <v>0.18707474486776143</v>
      </c>
      <c r="M216" s="9">
        <v>20783.28</v>
      </c>
      <c r="O216" s="9">
        <v>16828.94</v>
      </c>
      <c r="Q216" s="9">
        <f t="shared" si="74"/>
        <v>3954.34</v>
      </c>
      <c r="S216" s="21">
        <f t="shared" si="75"/>
        <v>0.23497261265415412</v>
      </c>
      <c r="U216" s="9">
        <v>44130.03</v>
      </c>
      <c r="W216" s="9">
        <v>55815.21</v>
      </c>
      <c r="Y216" s="9">
        <f t="shared" si="76"/>
        <v>-11685.18</v>
      </c>
      <c r="AA216" s="21">
        <f t="shared" si="77"/>
        <v>-0.20935476190092273</v>
      </c>
      <c r="AC216" s="9">
        <v>93001.83</v>
      </c>
      <c r="AE216" s="9">
        <v>135580.94</v>
      </c>
      <c r="AG216" s="9">
        <f t="shared" si="78"/>
        <v>-42579.11</v>
      </c>
      <c r="AI216" s="21">
        <f t="shared" si="79"/>
        <v>-0.3140493789171251</v>
      </c>
    </row>
    <row r="217" spans="1:35" ht="12.75" outlineLevel="1">
      <c r="A217" s="1" t="s">
        <v>487</v>
      </c>
      <c r="B217" s="16" t="s">
        <v>488</v>
      </c>
      <c r="C217" s="1" t="s">
        <v>1197</v>
      </c>
      <c r="E217" s="5">
        <v>86198.09</v>
      </c>
      <c r="G217" s="5">
        <v>56106.130000000005</v>
      </c>
      <c r="I217" s="9">
        <f t="shared" si="72"/>
        <v>30091.959999999992</v>
      </c>
      <c r="K217" s="21">
        <f t="shared" si="73"/>
        <v>0.5363399685560203</v>
      </c>
      <c r="M217" s="9">
        <v>245356.26</v>
      </c>
      <c r="O217" s="9">
        <v>160407.23</v>
      </c>
      <c r="Q217" s="9">
        <f t="shared" si="74"/>
        <v>84949.03</v>
      </c>
      <c r="S217" s="21">
        <f t="shared" si="75"/>
        <v>0.5295835480732383</v>
      </c>
      <c r="U217" s="9">
        <v>574104.97</v>
      </c>
      <c r="W217" s="9">
        <v>492101.77</v>
      </c>
      <c r="Y217" s="9">
        <f t="shared" si="76"/>
        <v>82003.19999999995</v>
      </c>
      <c r="AA217" s="21">
        <f t="shared" si="77"/>
        <v>0.16663870158402386</v>
      </c>
      <c r="AC217" s="9">
        <v>1003702.51</v>
      </c>
      <c r="AE217" s="9">
        <v>1110059.1099999999</v>
      </c>
      <c r="AG217" s="9">
        <f t="shared" si="78"/>
        <v>-106356.59999999986</v>
      </c>
      <c r="AI217" s="21">
        <f t="shared" si="79"/>
        <v>-0.09581165457035876</v>
      </c>
    </row>
    <row r="218" spans="1:35" ht="12.75" outlineLevel="1">
      <c r="A218" s="1" t="s">
        <v>489</v>
      </c>
      <c r="B218" s="16" t="s">
        <v>490</v>
      </c>
      <c r="C218" s="1" t="s">
        <v>1155</v>
      </c>
      <c r="E218" s="5">
        <v>498.48</v>
      </c>
      <c r="G218" s="5">
        <v>98833.641</v>
      </c>
      <c r="I218" s="9">
        <f t="shared" si="72"/>
        <v>-98335.16100000001</v>
      </c>
      <c r="K218" s="21">
        <f t="shared" si="73"/>
        <v>-0.9949563732049496</v>
      </c>
      <c r="M218" s="9">
        <v>172427.64</v>
      </c>
      <c r="O218" s="9">
        <v>269864.629</v>
      </c>
      <c r="Q218" s="9">
        <f t="shared" si="74"/>
        <v>-97436.989</v>
      </c>
      <c r="S218" s="21">
        <f t="shared" si="75"/>
        <v>-0.36105876253979174</v>
      </c>
      <c r="U218" s="9">
        <v>339256.92</v>
      </c>
      <c r="W218" s="9">
        <v>465967.365</v>
      </c>
      <c r="Y218" s="9">
        <f t="shared" si="76"/>
        <v>-126710.445</v>
      </c>
      <c r="AA218" s="21">
        <f t="shared" si="77"/>
        <v>-0.2719298700242666</v>
      </c>
      <c r="AC218" s="9">
        <v>929025.0290000001</v>
      </c>
      <c r="AE218" s="9">
        <v>1068199.4270000001</v>
      </c>
      <c r="AG218" s="9">
        <f t="shared" si="78"/>
        <v>-139174.39800000004</v>
      </c>
      <c r="AI218" s="21">
        <f t="shared" si="79"/>
        <v>-0.1302887779961335</v>
      </c>
    </row>
    <row r="219" spans="1:35" ht="12.75" outlineLevel="1">
      <c r="A219" s="1" t="s">
        <v>491</v>
      </c>
      <c r="B219" s="16" t="s">
        <v>492</v>
      </c>
      <c r="C219" s="1" t="s">
        <v>1177</v>
      </c>
      <c r="E219" s="5">
        <v>215.94</v>
      </c>
      <c r="G219" s="5">
        <v>265.14</v>
      </c>
      <c r="I219" s="9">
        <f t="shared" si="72"/>
        <v>-49.19999999999999</v>
      </c>
      <c r="K219" s="21">
        <f t="shared" si="73"/>
        <v>-0.18556234442181485</v>
      </c>
      <c r="M219" s="9">
        <v>230.74</v>
      </c>
      <c r="O219" s="9">
        <v>583.3000000000001</v>
      </c>
      <c r="Q219" s="9">
        <f t="shared" si="74"/>
        <v>-352.56000000000006</v>
      </c>
      <c r="S219" s="21">
        <f t="shared" si="75"/>
        <v>-0.6044231098919939</v>
      </c>
      <c r="U219" s="9">
        <v>1587.38</v>
      </c>
      <c r="W219" s="9">
        <v>2575.14</v>
      </c>
      <c r="Y219" s="9">
        <f t="shared" si="76"/>
        <v>-987.7599999999998</v>
      </c>
      <c r="AA219" s="21">
        <f t="shared" si="77"/>
        <v>-0.3835752619275068</v>
      </c>
      <c r="AC219" s="9">
        <v>4100.13</v>
      </c>
      <c r="AE219" s="9">
        <v>10015.89</v>
      </c>
      <c r="AG219" s="9">
        <f t="shared" si="78"/>
        <v>-5915.759999999999</v>
      </c>
      <c r="AI219" s="21">
        <f t="shared" si="79"/>
        <v>-0.5906374770489692</v>
      </c>
    </row>
    <row r="220" spans="1:35" ht="12.75" outlineLevel="1">
      <c r="A220" s="1" t="s">
        <v>493</v>
      </c>
      <c r="B220" s="16" t="s">
        <v>494</v>
      </c>
      <c r="C220" s="1" t="s">
        <v>1198</v>
      </c>
      <c r="E220" s="5">
        <v>16314.93</v>
      </c>
      <c r="G220" s="5">
        <v>25319.885000000002</v>
      </c>
      <c r="I220" s="9">
        <f t="shared" si="72"/>
        <v>-9004.955000000002</v>
      </c>
      <c r="K220" s="21">
        <f t="shared" si="73"/>
        <v>-0.3556475473723518</v>
      </c>
      <c r="M220" s="9">
        <v>48546.25</v>
      </c>
      <c r="O220" s="9">
        <v>57016.554000000004</v>
      </c>
      <c r="Q220" s="9">
        <f t="shared" si="74"/>
        <v>-8470.304000000004</v>
      </c>
      <c r="S220" s="21">
        <f t="shared" si="75"/>
        <v>-0.1485586799931824</v>
      </c>
      <c r="U220" s="9">
        <v>109319.99</v>
      </c>
      <c r="W220" s="9">
        <v>115235.809</v>
      </c>
      <c r="Y220" s="9">
        <f t="shared" si="76"/>
        <v>-5915.818999999989</v>
      </c>
      <c r="AA220" s="21">
        <f t="shared" si="77"/>
        <v>-0.05133663790219921</v>
      </c>
      <c r="AC220" s="9">
        <v>234689.06300000002</v>
      </c>
      <c r="AE220" s="9">
        <v>250397.581</v>
      </c>
      <c r="AG220" s="9">
        <f t="shared" si="78"/>
        <v>-15708.517999999982</v>
      </c>
      <c r="AI220" s="21">
        <f t="shared" si="79"/>
        <v>-0.06273430413051787</v>
      </c>
    </row>
    <row r="221" spans="1:35" ht="12.75" outlineLevel="1">
      <c r="A221" s="1" t="s">
        <v>495</v>
      </c>
      <c r="B221" s="16" t="s">
        <v>496</v>
      </c>
      <c r="C221" s="1" t="s">
        <v>1189</v>
      </c>
      <c r="E221" s="5">
        <v>98538.84</v>
      </c>
      <c r="G221" s="5">
        <v>104138.565</v>
      </c>
      <c r="I221" s="9">
        <f t="shared" si="72"/>
        <v>-5599.725000000006</v>
      </c>
      <c r="K221" s="21">
        <f t="shared" si="73"/>
        <v>-0.05377186635901893</v>
      </c>
      <c r="M221" s="9">
        <v>612183.03</v>
      </c>
      <c r="O221" s="9">
        <v>256169.682</v>
      </c>
      <c r="Q221" s="9">
        <f t="shared" si="74"/>
        <v>356013.348</v>
      </c>
      <c r="S221" s="21">
        <f t="shared" si="75"/>
        <v>1.3897559821306253</v>
      </c>
      <c r="U221" s="9">
        <v>790739</v>
      </c>
      <c r="W221" s="9">
        <v>336451.019</v>
      </c>
      <c r="Y221" s="9">
        <f t="shared" si="76"/>
        <v>454287.981</v>
      </c>
      <c r="AA221" s="21">
        <f t="shared" si="77"/>
        <v>1.3502351169874152</v>
      </c>
      <c r="AC221" s="9">
        <v>1139852.6269999999</v>
      </c>
      <c r="AE221" s="9">
        <v>439146.04099999997</v>
      </c>
      <c r="AG221" s="9">
        <f t="shared" si="78"/>
        <v>700706.5859999999</v>
      </c>
      <c r="AI221" s="21">
        <f t="shared" si="79"/>
        <v>1.5956117568642727</v>
      </c>
    </row>
    <row r="222" spans="1:35" ht="12.75" outlineLevel="1">
      <c r="A222" s="1" t="s">
        <v>497</v>
      </c>
      <c r="B222" s="16" t="s">
        <v>498</v>
      </c>
      <c r="C222" s="1" t="s">
        <v>1199</v>
      </c>
      <c r="E222" s="5">
        <v>7318.53</v>
      </c>
      <c r="G222" s="5">
        <v>6195.401000000001</v>
      </c>
      <c r="I222" s="9">
        <f t="shared" si="72"/>
        <v>1123.128999999999</v>
      </c>
      <c r="K222" s="21">
        <f t="shared" si="73"/>
        <v>0.18128431073307424</v>
      </c>
      <c r="M222" s="9">
        <v>20828.87</v>
      </c>
      <c r="O222" s="9">
        <v>22734.762</v>
      </c>
      <c r="Q222" s="9">
        <f t="shared" si="74"/>
        <v>-1905.8919999999998</v>
      </c>
      <c r="S222" s="21">
        <f t="shared" si="75"/>
        <v>-0.08383162313289226</v>
      </c>
      <c r="U222" s="9">
        <v>40318.54</v>
      </c>
      <c r="W222" s="9">
        <v>42480.478</v>
      </c>
      <c r="Y222" s="9">
        <f t="shared" si="76"/>
        <v>-2161.938000000002</v>
      </c>
      <c r="AA222" s="21">
        <f t="shared" si="77"/>
        <v>-0.05089250643554439</v>
      </c>
      <c r="AC222" s="9">
        <v>78910.90400000001</v>
      </c>
      <c r="AE222" s="9">
        <v>103895.049</v>
      </c>
      <c r="AG222" s="9">
        <f t="shared" si="78"/>
        <v>-24984.14499999999</v>
      </c>
      <c r="AI222" s="21">
        <f t="shared" si="79"/>
        <v>-0.24047483725620064</v>
      </c>
    </row>
    <row r="223" spans="1:35" ht="12.75" outlineLevel="1">
      <c r="A223" s="1" t="s">
        <v>499</v>
      </c>
      <c r="B223" s="16" t="s">
        <v>500</v>
      </c>
      <c r="C223" s="1" t="s">
        <v>1200</v>
      </c>
      <c r="E223" s="5">
        <v>3856.19</v>
      </c>
      <c r="G223" s="5">
        <v>2538.145</v>
      </c>
      <c r="I223" s="9">
        <f t="shared" si="72"/>
        <v>1318.045</v>
      </c>
      <c r="K223" s="21">
        <f t="shared" si="73"/>
        <v>0.5192946029482162</v>
      </c>
      <c r="M223" s="9">
        <v>12750.57</v>
      </c>
      <c r="O223" s="9">
        <v>13065.854</v>
      </c>
      <c r="Q223" s="9">
        <f t="shared" si="74"/>
        <v>-315.28399999999965</v>
      </c>
      <c r="S223" s="21">
        <f t="shared" si="75"/>
        <v>-0.024130378312814428</v>
      </c>
      <c r="U223" s="9">
        <v>21437.8</v>
      </c>
      <c r="W223" s="9">
        <v>28915.678</v>
      </c>
      <c r="Y223" s="9">
        <f t="shared" si="76"/>
        <v>-7477.878000000001</v>
      </c>
      <c r="AA223" s="21">
        <f t="shared" si="77"/>
        <v>-0.2586098102212924</v>
      </c>
      <c r="AC223" s="9">
        <v>57367.509999999995</v>
      </c>
      <c r="AE223" s="9">
        <v>62870.269</v>
      </c>
      <c r="AG223" s="9">
        <f t="shared" si="78"/>
        <v>-5502.7590000000055</v>
      </c>
      <c r="AI223" s="21">
        <f t="shared" si="79"/>
        <v>-0.08752561564513117</v>
      </c>
    </row>
    <row r="224" spans="1:35" ht="12.75" outlineLevel="1">
      <c r="A224" s="1" t="s">
        <v>501</v>
      </c>
      <c r="B224" s="16" t="s">
        <v>502</v>
      </c>
      <c r="C224" s="1" t="s">
        <v>1201</v>
      </c>
      <c r="E224" s="5">
        <v>62916.270000000004</v>
      </c>
      <c r="G224" s="5">
        <v>21390.47</v>
      </c>
      <c r="I224" s="9">
        <f t="shared" si="72"/>
        <v>41525.8</v>
      </c>
      <c r="K224" s="21">
        <f t="shared" si="73"/>
        <v>1.9413224674352645</v>
      </c>
      <c r="M224" s="9">
        <v>149907.2</v>
      </c>
      <c r="O224" s="9">
        <v>71530.124</v>
      </c>
      <c r="Q224" s="9">
        <f t="shared" si="74"/>
        <v>78377.07600000002</v>
      </c>
      <c r="S224" s="21">
        <f t="shared" si="75"/>
        <v>1.0957212376704397</v>
      </c>
      <c r="U224" s="9">
        <v>316348.41000000003</v>
      </c>
      <c r="W224" s="9">
        <v>165981.715</v>
      </c>
      <c r="Y224" s="9">
        <f t="shared" si="76"/>
        <v>150366.69500000004</v>
      </c>
      <c r="AA224" s="21">
        <f t="shared" si="77"/>
        <v>0.9059232518473498</v>
      </c>
      <c r="AC224" s="9">
        <v>703918.6740000001</v>
      </c>
      <c r="AE224" s="9">
        <v>150135.683</v>
      </c>
      <c r="AG224" s="9">
        <f t="shared" si="78"/>
        <v>553782.9910000002</v>
      </c>
      <c r="AI224" s="21">
        <f t="shared" si="79"/>
        <v>3.688550116363744</v>
      </c>
    </row>
    <row r="225" spans="1:35" ht="12.75" outlineLevel="1">
      <c r="A225" s="1" t="s">
        <v>503</v>
      </c>
      <c r="B225" s="16" t="s">
        <v>504</v>
      </c>
      <c r="C225" s="1" t="s">
        <v>1202</v>
      </c>
      <c r="E225" s="5">
        <v>9014.050000000001</v>
      </c>
      <c r="G225" s="5">
        <v>19266.824</v>
      </c>
      <c r="I225" s="9">
        <f t="shared" si="72"/>
        <v>-10252.774</v>
      </c>
      <c r="K225" s="21">
        <f t="shared" si="73"/>
        <v>-0.5321465540973437</v>
      </c>
      <c r="M225" s="9">
        <v>22042.84</v>
      </c>
      <c r="O225" s="9">
        <v>61632.477</v>
      </c>
      <c r="Q225" s="9">
        <f t="shared" si="74"/>
        <v>-39589.637</v>
      </c>
      <c r="S225" s="21">
        <f t="shared" si="75"/>
        <v>-0.6423502498528495</v>
      </c>
      <c r="U225" s="9">
        <v>53191.75</v>
      </c>
      <c r="W225" s="9">
        <v>162481.078</v>
      </c>
      <c r="Y225" s="9">
        <f t="shared" si="76"/>
        <v>-109289.32800000001</v>
      </c>
      <c r="AA225" s="21">
        <f t="shared" si="77"/>
        <v>-0.6726280336470933</v>
      </c>
      <c r="AC225" s="9">
        <v>153581.09</v>
      </c>
      <c r="AE225" s="9">
        <v>377132.26399999997</v>
      </c>
      <c r="AG225" s="9">
        <f t="shared" si="78"/>
        <v>-223551.17399999997</v>
      </c>
      <c r="AI225" s="21">
        <f t="shared" si="79"/>
        <v>-0.5927659745388424</v>
      </c>
    </row>
    <row r="226" spans="1:35" ht="12.75" outlineLevel="1">
      <c r="A226" s="1" t="s">
        <v>505</v>
      </c>
      <c r="B226" s="16" t="s">
        <v>506</v>
      </c>
      <c r="C226" s="1" t="s">
        <v>1203</v>
      </c>
      <c r="E226" s="5">
        <v>549702.694</v>
      </c>
      <c r="G226" s="5">
        <v>212990.218</v>
      </c>
      <c r="I226" s="9">
        <f t="shared" si="72"/>
        <v>336712.476</v>
      </c>
      <c r="K226" s="21">
        <f t="shared" si="73"/>
        <v>1.5808823483151702</v>
      </c>
      <c r="M226" s="9">
        <v>1075077.099</v>
      </c>
      <c r="O226" s="9">
        <v>928627.595</v>
      </c>
      <c r="Q226" s="9">
        <f t="shared" si="74"/>
        <v>146449.50399999996</v>
      </c>
      <c r="S226" s="21">
        <f t="shared" si="75"/>
        <v>0.15770531135250182</v>
      </c>
      <c r="U226" s="9">
        <v>956726.637</v>
      </c>
      <c r="W226" s="9">
        <v>1687642.424</v>
      </c>
      <c r="Y226" s="9">
        <f t="shared" si="76"/>
        <v>-730915.7870000001</v>
      </c>
      <c r="AA226" s="21">
        <f t="shared" si="77"/>
        <v>-0.4330987279092008</v>
      </c>
      <c r="AC226" s="9">
        <v>3386883.893</v>
      </c>
      <c r="AE226" s="9">
        <v>3150027.573</v>
      </c>
      <c r="AG226" s="9">
        <f t="shared" si="78"/>
        <v>236856.3200000003</v>
      </c>
      <c r="AI226" s="21">
        <f t="shared" si="79"/>
        <v>0.07519182436058007</v>
      </c>
    </row>
    <row r="227" spans="1:35" ht="12.75" outlineLevel="1">
      <c r="A227" s="1" t="s">
        <v>507</v>
      </c>
      <c r="B227" s="16" t="s">
        <v>508</v>
      </c>
      <c r="C227" s="1" t="s">
        <v>1195</v>
      </c>
      <c r="E227" s="5">
        <v>-17880.09</v>
      </c>
      <c r="G227" s="5">
        <v>120103.41</v>
      </c>
      <c r="I227" s="9">
        <f t="shared" si="72"/>
        <v>-137983.5</v>
      </c>
      <c r="K227" s="21">
        <f t="shared" si="73"/>
        <v>-1.1488724591583204</v>
      </c>
      <c r="M227" s="9">
        <v>287130.01</v>
      </c>
      <c r="O227" s="9">
        <v>362822.47000000003</v>
      </c>
      <c r="Q227" s="9">
        <f t="shared" si="74"/>
        <v>-75692.46000000002</v>
      </c>
      <c r="S227" s="21">
        <f t="shared" si="75"/>
        <v>-0.2086212025401845</v>
      </c>
      <c r="U227" s="9">
        <v>675926.56</v>
      </c>
      <c r="W227" s="9">
        <v>725826.54</v>
      </c>
      <c r="Y227" s="9">
        <f t="shared" si="76"/>
        <v>-49899.97999999998</v>
      </c>
      <c r="AA227" s="21">
        <f t="shared" si="77"/>
        <v>-0.0687491807615632</v>
      </c>
      <c r="AC227" s="9">
        <v>1322080.29</v>
      </c>
      <c r="AE227" s="9">
        <v>1470103.55</v>
      </c>
      <c r="AG227" s="9">
        <f t="shared" si="78"/>
        <v>-148023.26</v>
      </c>
      <c r="AI227" s="21">
        <f t="shared" si="79"/>
        <v>-0.10068900248557322</v>
      </c>
    </row>
    <row r="228" spans="1:35" ht="12.75" outlineLevel="1">
      <c r="A228" s="1" t="s">
        <v>509</v>
      </c>
      <c r="B228" s="16" t="s">
        <v>510</v>
      </c>
      <c r="C228" s="1" t="s">
        <v>1204</v>
      </c>
      <c r="E228" s="5">
        <v>5393.59</v>
      </c>
      <c r="G228" s="5">
        <v>5842.39</v>
      </c>
      <c r="I228" s="9">
        <f t="shared" si="72"/>
        <v>-448.8000000000002</v>
      </c>
      <c r="K228" s="21">
        <f t="shared" si="73"/>
        <v>-0.0768178776151541</v>
      </c>
      <c r="M228" s="9">
        <v>16180.77</v>
      </c>
      <c r="O228" s="9">
        <v>17527.170000000002</v>
      </c>
      <c r="Q228" s="9">
        <f t="shared" si="74"/>
        <v>-1346.4000000000015</v>
      </c>
      <c r="S228" s="21">
        <f t="shared" si="75"/>
        <v>-0.07681787761515414</v>
      </c>
      <c r="U228" s="9">
        <v>32361.54</v>
      </c>
      <c r="W228" s="9">
        <v>35054.33</v>
      </c>
      <c r="Y228" s="9">
        <f t="shared" si="76"/>
        <v>-2692.790000000001</v>
      </c>
      <c r="AA228" s="21">
        <f t="shared" si="77"/>
        <v>-0.07681761425763951</v>
      </c>
      <c r="AC228" s="9">
        <v>67415.88</v>
      </c>
      <c r="AE228" s="9">
        <v>53871.590000000004</v>
      </c>
      <c r="AG228" s="9">
        <f t="shared" si="78"/>
        <v>13544.29</v>
      </c>
      <c r="AI228" s="21">
        <f t="shared" si="79"/>
        <v>0.2514180479915295</v>
      </c>
    </row>
    <row r="229" spans="1:35" ht="12.75" outlineLevel="1">
      <c r="A229" s="1" t="s">
        <v>511</v>
      </c>
      <c r="B229" s="16" t="s">
        <v>512</v>
      </c>
      <c r="C229" s="1" t="s">
        <v>1205</v>
      </c>
      <c r="E229" s="5">
        <v>36671.950000000004</v>
      </c>
      <c r="G229" s="5">
        <v>25099.12</v>
      </c>
      <c r="I229" s="9">
        <f t="shared" si="72"/>
        <v>11572.830000000005</v>
      </c>
      <c r="K229" s="21">
        <f t="shared" si="73"/>
        <v>0.4610850898358192</v>
      </c>
      <c r="M229" s="9">
        <v>94980.616</v>
      </c>
      <c r="O229" s="9">
        <v>92168.005</v>
      </c>
      <c r="Q229" s="9">
        <f t="shared" si="74"/>
        <v>2812.61099999999</v>
      </c>
      <c r="S229" s="21">
        <f t="shared" si="75"/>
        <v>0.0305161319266918</v>
      </c>
      <c r="U229" s="9">
        <v>201426.616</v>
      </c>
      <c r="W229" s="9">
        <v>191952.011</v>
      </c>
      <c r="Y229" s="9">
        <f t="shared" si="76"/>
        <v>9474.60500000001</v>
      </c>
      <c r="AA229" s="21">
        <f t="shared" si="77"/>
        <v>0.049359238023299536</v>
      </c>
      <c r="AC229" s="9">
        <v>410559.516</v>
      </c>
      <c r="AE229" s="9">
        <v>423312.11100000003</v>
      </c>
      <c r="AG229" s="9">
        <f t="shared" si="78"/>
        <v>-12752.59500000003</v>
      </c>
      <c r="AI229" s="21">
        <f t="shared" si="79"/>
        <v>-0.030125750406418277</v>
      </c>
    </row>
    <row r="230" spans="1:35" ht="12.75" outlineLevel="1">
      <c r="A230" s="1" t="s">
        <v>513</v>
      </c>
      <c r="B230" s="16" t="s">
        <v>514</v>
      </c>
      <c r="C230" s="1" t="s">
        <v>1206</v>
      </c>
      <c r="E230" s="5">
        <v>1350.8700000000001</v>
      </c>
      <c r="G230" s="5">
        <v>1233.09</v>
      </c>
      <c r="I230" s="9">
        <f t="shared" si="72"/>
        <v>117.7800000000002</v>
      </c>
      <c r="K230" s="21">
        <f t="shared" si="73"/>
        <v>0.09551614237403613</v>
      </c>
      <c r="M230" s="9">
        <v>12161.800000000001</v>
      </c>
      <c r="O230" s="9">
        <v>13763.363000000001</v>
      </c>
      <c r="Q230" s="9">
        <f t="shared" si="74"/>
        <v>-1601.563</v>
      </c>
      <c r="S230" s="21">
        <f t="shared" si="75"/>
        <v>-0.11636421999477889</v>
      </c>
      <c r="U230" s="9">
        <v>18219.68</v>
      </c>
      <c r="W230" s="9">
        <v>17938.064</v>
      </c>
      <c r="Y230" s="9">
        <f t="shared" si="76"/>
        <v>281.6160000000018</v>
      </c>
      <c r="AA230" s="21">
        <f t="shared" si="77"/>
        <v>0.01569935306285014</v>
      </c>
      <c r="AC230" s="9">
        <v>32861.683000000005</v>
      </c>
      <c r="AE230" s="9">
        <v>37520.765</v>
      </c>
      <c r="AG230" s="9">
        <f t="shared" si="78"/>
        <v>-4659.081999999995</v>
      </c>
      <c r="AI230" s="21">
        <f t="shared" si="79"/>
        <v>-0.12417342770063443</v>
      </c>
    </row>
    <row r="231" spans="1:35" ht="12.75" outlineLevel="1">
      <c r="A231" s="1" t="s">
        <v>515</v>
      </c>
      <c r="B231" s="16" t="s">
        <v>516</v>
      </c>
      <c r="C231" s="1" t="s">
        <v>1207</v>
      </c>
      <c r="E231" s="5">
        <v>3.19</v>
      </c>
      <c r="G231" s="5">
        <v>0</v>
      </c>
      <c r="I231" s="9">
        <f t="shared" si="72"/>
        <v>3.19</v>
      </c>
      <c r="K231" s="21" t="str">
        <f t="shared" si="73"/>
        <v>N.M.</v>
      </c>
      <c r="M231" s="9">
        <v>1.16</v>
      </c>
      <c r="O231" s="9">
        <v>0</v>
      </c>
      <c r="Q231" s="9">
        <f t="shared" si="74"/>
        <v>1.16</v>
      </c>
      <c r="S231" s="21" t="str">
        <f t="shared" si="75"/>
        <v>N.M.</v>
      </c>
      <c r="U231" s="9">
        <v>-3.36</v>
      </c>
      <c r="W231" s="9">
        <v>0</v>
      </c>
      <c r="Y231" s="9">
        <f t="shared" si="76"/>
        <v>-3.36</v>
      </c>
      <c r="AA231" s="21" t="str">
        <f t="shared" si="77"/>
        <v>N.M.</v>
      </c>
      <c r="AC231" s="9">
        <v>9.200000000000001</v>
      </c>
      <c r="AE231" s="9">
        <v>0</v>
      </c>
      <c r="AG231" s="9">
        <f t="shared" si="78"/>
        <v>9.200000000000001</v>
      </c>
      <c r="AI231" s="21" t="str">
        <f t="shared" si="79"/>
        <v>N.M.</v>
      </c>
    </row>
    <row r="232" spans="1:35" ht="12.75" outlineLevel="1">
      <c r="A232" s="1" t="s">
        <v>517</v>
      </c>
      <c r="B232" s="16" t="s">
        <v>518</v>
      </c>
      <c r="C232" s="1" t="s">
        <v>1208</v>
      </c>
      <c r="E232" s="5">
        <v>38407.090000000004</v>
      </c>
      <c r="G232" s="5">
        <v>57886.318</v>
      </c>
      <c r="I232" s="9">
        <f t="shared" si="72"/>
        <v>-19479.227999999996</v>
      </c>
      <c r="K232" s="21">
        <f t="shared" si="73"/>
        <v>-0.3365083265444521</v>
      </c>
      <c r="M232" s="9">
        <v>119735.40000000001</v>
      </c>
      <c r="O232" s="9">
        <v>186918.113</v>
      </c>
      <c r="Q232" s="9">
        <f t="shared" si="74"/>
        <v>-67182.713</v>
      </c>
      <c r="S232" s="21">
        <f t="shared" si="75"/>
        <v>-0.3594232357781185</v>
      </c>
      <c r="U232" s="9">
        <v>289905.78</v>
      </c>
      <c r="W232" s="9">
        <v>423693.381</v>
      </c>
      <c r="Y232" s="9">
        <f t="shared" si="76"/>
        <v>-133787.60099999997</v>
      </c>
      <c r="AA232" s="21">
        <f t="shared" si="77"/>
        <v>-0.3157651429064925</v>
      </c>
      <c r="AC232" s="9">
        <v>691499.598</v>
      </c>
      <c r="AE232" s="9">
        <v>877122.362</v>
      </c>
      <c r="AG232" s="9">
        <f t="shared" si="78"/>
        <v>-185622.76399999997</v>
      </c>
      <c r="AI232" s="21">
        <f t="shared" si="79"/>
        <v>-0.2116269884816823</v>
      </c>
    </row>
    <row r="233" spans="1:35" ht="12.75" outlineLevel="1">
      <c r="A233" s="1" t="s">
        <v>519</v>
      </c>
      <c r="B233" s="16" t="s">
        <v>520</v>
      </c>
      <c r="C233" s="1" t="s">
        <v>1209</v>
      </c>
      <c r="E233" s="5">
        <v>3996.81</v>
      </c>
      <c r="G233" s="5">
        <v>3429.3990000000003</v>
      </c>
      <c r="I233" s="9">
        <f t="shared" si="72"/>
        <v>567.4109999999996</v>
      </c>
      <c r="K233" s="21">
        <f t="shared" si="73"/>
        <v>0.16545493831426425</v>
      </c>
      <c r="M233" s="9">
        <v>9994.41</v>
      </c>
      <c r="O233" s="9">
        <v>11526.723</v>
      </c>
      <c r="Q233" s="9">
        <f t="shared" si="74"/>
        <v>-1532.313</v>
      </c>
      <c r="S233" s="21">
        <f t="shared" si="75"/>
        <v>-0.13293570080585784</v>
      </c>
      <c r="U233" s="9">
        <v>21454.81</v>
      </c>
      <c r="W233" s="9">
        <v>23341.854</v>
      </c>
      <c r="Y233" s="9">
        <f t="shared" si="76"/>
        <v>-1887.043999999998</v>
      </c>
      <c r="AA233" s="21">
        <f t="shared" si="77"/>
        <v>-0.08084379244253682</v>
      </c>
      <c r="AC233" s="9">
        <v>44426.615000000005</v>
      </c>
      <c r="AE233" s="9">
        <v>50868.7</v>
      </c>
      <c r="AG233" s="9">
        <f t="shared" si="78"/>
        <v>-6442.084999999992</v>
      </c>
      <c r="AI233" s="21">
        <f t="shared" si="79"/>
        <v>-0.12664143176452303</v>
      </c>
    </row>
    <row r="234" spans="1:35" ht="12.75" outlineLevel="1">
      <c r="A234" s="1" t="s">
        <v>521</v>
      </c>
      <c r="B234" s="16" t="s">
        <v>522</v>
      </c>
      <c r="C234" s="1" t="s">
        <v>1210</v>
      </c>
      <c r="E234" s="5">
        <v>6019.37</v>
      </c>
      <c r="G234" s="5">
        <v>11463.233</v>
      </c>
      <c r="I234" s="9">
        <f aca="true" t="shared" si="80" ref="I234:I265">+E234-G234</f>
        <v>-5443.863</v>
      </c>
      <c r="K234" s="21">
        <f aca="true" t="shared" si="81" ref="K234:K265">IF(G234&lt;0,IF(I234=0,0,IF(OR(G234=0,E234=0),"N.M.",IF(ABS(I234/G234)&gt;=10,"N.M.",I234/(-G234)))),IF(I234=0,0,IF(OR(G234=0,E234=0),"N.M.",IF(ABS(I234/G234)&gt;=10,"N.M.",I234/G234))))</f>
        <v>-0.4748977011982571</v>
      </c>
      <c r="M234" s="9">
        <v>12220.49</v>
      </c>
      <c r="O234" s="9">
        <v>39573.467000000004</v>
      </c>
      <c r="Q234" s="9">
        <f aca="true" t="shared" si="82" ref="Q234:Q265">(+M234-O234)</f>
        <v>-27352.977000000006</v>
      </c>
      <c r="S234" s="21">
        <f aca="true" t="shared" si="83" ref="S234:S265">IF(O234&lt;0,IF(Q234=0,0,IF(OR(O234=0,M234=0),"N.M.",IF(ABS(Q234/O234)&gt;=10,"N.M.",Q234/(-O234)))),IF(Q234=0,0,IF(OR(O234=0,M234=0),"N.M.",IF(ABS(Q234/O234)&gt;=10,"N.M.",Q234/O234))))</f>
        <v>-0.6911948604351498</v>
      </c>
      <c r="U234" s="9">
        <v>17207.38</v>
      </c>
      <c r="W234" s="9">
        <v>68942.992</v>
      </c>
      <c r="Y234" s="9">
        <f aca="true" t="shared" si="84" ref="Y234:Y265">(+U234-W234)</f>
        <v>-51735.611999999994</v>
      </c>
      <c r="AA234" s="21">
        <f aca="true" t="shared" si="85" ref="AA234:AA265">IF(W234&lt;0,IF(Y234=0,0,IF(OR(W234=0,U234=0),"N.M.",IF(ABS(Y234/W234)&gt;=10,"N.M.",Y234/(-W234)))),IF(Y234=0,0,IF(OR(W234=0,U234=0),"N.M.",IF(ABS(Y234/W234)&gt;=10,"N.M.",Y234/W234))))</f>
        <v>-0.7504114703928138</v>
      </c>
      <c r="AC234" s="9">
        <v>38041.305</v>
      </c>
      <c r="AE234" s="9">
        <v>148876.359</v>
      </c>
      <c r="AG234" s="9">
        <f aca="true" t="shared" si="86" ref="AG234:AG265">(+AC234-AE234)</f>
        <v>-110835.054</v>
      </c>
      <c r="AI234" s="21">
        <f aca="true" t="shared" si="87" ref="AI234:AI265">IF(AE234&lt;0,IF(AG234=0,0,IF(OR(AE234=0,AC234=0),"N.M.",IF(ABS(AG234/AE234)&gt;=10,"N.M.",AG234/(-AE234)))),IF(AG234=0,0,IF(OR(AE234=0,AC234=0),"N.M.",IF(ABS(AG234/AE234)&gt;=10,"N.M.",AG234/AE234))))</f>
        <v>-0.7444771939915592</v>
      </c>
    </row>
    <row r="235" spans="1:35" ht="12.75" outlineLevel="1">
      <c r="A235" s="1" t="s">
        <v>523</v>
      </c>
      <c r="B235" s="16" t="s">
        <v>524</v>
      </c>
      <c r="C235" s="1" t="s">
        <v>1211</v>
      </c>
      <c r="E235" s="5">
        <v>45068.950000000004</v>
      </c>
      <c r="G235" s="5">
        <v>32376.344</v>
      </c>
      <c r="I235" s="9">
        <f t="shared" si="80"/>
        <v>12692.606000000003</v>
      </c>
      <c r="K235" s="21">
        <f t="shared" si="81"/>
        <v>0.3920333314966014</v>
      </c>
      <c r="M235" s="9">
        <v>133763.83000000002</v>
      </c>
      <c r="O235" s="9">
        <v>131060.115</v>
      </c>
      <c r="Q235" s="9">
        <f t="shared" si="82"/>
        <v>2703.715000000011</v>
      </c>
      <c r="S235" s="21">
        <f t="shared" si="83"/>
        <v>0.020629579029440123</v>
      </c>
      <c r="U235" s="9">
        <v>258194.24000000002</v>
      </c>
      <c r="W235" s="9">
        <v>265341.251</v>
      </c>
      <c r="Y235" s="9">
        <f t="shared" si="84"/>
        <v>-7147.0109999999695</v>
      </c>
      <c r="AA235" s="21">
        <f t="shared" si="85"/>
        <v>-0.02693516734795213</v>
      </c>
      <c r="AC235" s="9">
        <v>507092.64300000004</v>
      </c>
      <c r="AE235" s="9">
        <v>559964.117</v>
      </c>
      <c r="AG235" s="9">
        <f t="shared" si="86"/>
        <v>-52871.47399999993</v>
      </c>
      <c r="AI235" s="21">
        <f t="shared" si="87"/>
        <v>-0.09441939652000939</v>
      </c>
    </row>
    <row r="236" spans="1:35" ht="12.75" outlineLevel="1">
      <c r="A236" s="1" t="s">
        <v>525</v>
      </c>
      <c r="B236" s="16" t="s">
        <v>526</v>
      </c>
      <c r="C236" s="1" t="s">
        <v>1212</v>
      </c>
      <c r="E236" s="5">
        <v>207873.41</v>
      </c>
      <c r="G236" s="5">
        <v>197670.256</v>
      </c>
      <c r="I236" s="9">
        <f t="shared" si="80"/>
        <v>10203.15400000001</v>
      </c>
      <c r="K236" s="21">
        <f t="shared" si="81"/>
        <v>0.05161704247501966</v>
      </c>
      <c r="M236" s="9">
        <v>674972.21</v>
      </c>
      <c r="O236" s="9">
        <v>721198.888</v>
      </c>
      <c r="Q236" s="9">
        <f t="shared" si="82"/>
        <v>-46226.67800000007</v>
      </c>
      <c r="S236" s="21">
        <f t="shared" si="83"/>
        <v>-0.06409699012181515</v>
      </c>
      <c r="U236" s="9">
        <v>1448457.97</v>
      </c>
      <c r="W236" s="9">
        <v>1450171.675</v>
      </c>
      <c r="Y236" s="9">
        <f t="shared" si="84"/>
        <v>-1713.7050000000745</v>
      </c>
      <c r="AA236" s="21">
        <f t="shared" si="85"/>
        <v>-0.001181725605004714</v>
      </c>
      <c r="AC236" s="9">
        <v>2851426.278</v>
      </c>
      <c r="AE236" s="9">
        <v>3110036.373</v>
      </c>
      <c r="AG236" s="9">
        <f t="shared" si="86"/>
        <v>-258610.0950000002</v>
      </c>
      <c r="AI236" s="21">
        <f t="shared" si="87"/>
        <v>-0.08315339886219401</v>
      </c>
    </row>
    <row r="237" spans="1:35" ht="12.75" outlineLevel="1">
      <c r="A237" s="1" t="s">
        <v>527</v>
      </c>
      <c r="B237" s="16" t="s">
        <v>528</v>
      </c>
      <c r="C237" s="1" t="s">
        <v>1213</v>
      </c>
      <c r="E237" s="5">
        <v>3339.32</v>
      </c>
      <c r="G237" s="5">
        <v>2857.05</v>
      </c>
      <c r="I237" s="9">
        <f t="shared" si="80"/>
        <v>482.27</v>
      </c>
      <c r="K237" s="21">
        <f t="shared" si="81"/>
        <v>0.16879998599954496</v>
      </c>
      <c r="M237" s="9">
        <v>9740.23</v>
      </c>
      <c r="O237" s="9">
        <v>10986.61</v>
      </c>
      <c r="Q237" s="9">
        <f t="shared" si="82"/>
        <v>-1246.380000000001</v>
      </c>
      <c r="S237" s="21">
        <f t="shared" si="83"/>
        <v>-0.1134453666781656</v>
      </c>
      <c r="U237" s="9">
        <v>22317.23</v>
      </c>
      <c r="W237" s="9">
        <v>21449.95</v>
      </c>
      <c r="Y237" s="9">
        <f t="shared" si="84"/>
        <v>867.2799999999988</v>
      </c>
      <c r="AA237" s="21">
        <f t="shared" si="85"/>
        <v>0.04043272828141785</v>
      </c>
      <c r="AC237" s="9">
        <v>43320.259999999995</v>
      </c>
      <c r="AE237" s="9">
        <v>45428.9</v>
      </c>
      <c r="AG237" s="9">
        <f t="shared" si="86"/>
        <v>-2108.6400000000067</v>
      </c>
      <c r="AI237" s="21">
        <f t="shared" si="87"/>
        <v>-0.046416268058438716</v>
      </c>
    </row>
    <row r="238" spans="1:35" ht="12.75" outlineLevel="1">
      <c r="A238" s="1" t="s">
        <v>529</v>
      </c>
      <c r="B238" s="16" t="s">
        <v>530</v>
      </c>
      <c r="C238" s="1" t="s">
        <v>1214</v>
      </c>
      <c r="E238" s="5">
        <v>66134.05</v>
      </c>
      <c r="G238" s="5">
        <v>60430.380000000005</v>
      </c>
      <c r="I238" s="9">
        <f t="shared" si="80"/>
        <v>5703.669999999998</v>
      </c>
      <c r="K238" s="21">
        <f t="shared" si="81"/>
        <v>0.09438414916470818</v>
      </c>
      <c r="M238" s="9">
        <v>183793.04</v>
      </c>
      <c r="O238" s="9">
        <v>192809.43</v>
      </c>
      <c r="Q238" s="9">
        <f t="shared" si="82"/>
        <v>-9016.389999999985</v>
      </c>
      <c r="S238" s="21">
        <f t="shared" si="83"/>
        <v>-0.04676322107274517</v>
      </c>
      <c r="U238" s="9">
        <v>343511.9</v>
      </c>
      <c r="W238" s="9">
        <v>258223.15</v>
      </c>
      <c r="Y238" s="9">
        <f t="shared" si="84"/>
        <v>85288.75000000003</v>
      </c>
      <c r="AA238" s="21">
        <f t="shared" si="85"/>
        <v>0.33029087438519755</v>
      </c>
      <c r="AC238" s="9">
        <v>795598.52</v>
      </c>
      <c r="AE238" s="9">
        <v>689831.43</v>
      </c>
      <c r="AG238" s="9">
        <f t="shared" si="86"/>
        <v>105767.08999999997</v>
      </c>
      <c r="AI238" s="21">
        <f t="shared" si="87"/>
        <v>0.15332309517993398</v>
      </c>
    </row>
    <row r="239" spans="1:35" ht="12.75" outlineLevel="1">
      <c r="A239" s="1" t="s">
        <v>531</v>
      </c>
      <c r="B239" s="16" t="s">
        <v>532</v>
      </c>
      <c r="C239" s="1" t="s">
        <v>1215</v>
      </c>
      <c r="E239" s="5">
        <v>7746.9800000000005</v>
      </c>
      <c r="G239" s="5">
        <v>6353.32</v>
      </c>
      <c r="I239" s="9">
        <f t="shared" si="80"/>
        <v>1393.6600000000008</v>
      </c>
      <c r="K239" s="21">
        <f t="shared" si="81"/>
        <v>0.21935932709197725</v>
      </c>
      <c r="M239" s="9">
        <v>22873.07</v>
      </c>
      <c r="O239" s="9">
        <v>23226.64</v>
      </c>
      <c r="Q239" s="9">
        <f t="shared" si="82"/>
        <v>-353.5699999999997</v>
      </c>
      <c r="S239" s="21">
        <f t="shared" si="83"/>
        <v>-0.01522260645534609</v>
      </c>
      <c r="U239" s="9">
        <v>49779.01</v>
      </c>
      <c r="W239" s="9">
        <v>53577.840000000004</v>
      </c>
      <c r="Y239" s="9">
        <f t="shared" si="84"/>
        <v>-3798.8300000000017</v>
      </c>
      <c r="AA239" s="21">
        <f t="shared" si="85"/>
        <v>-0.07090300766137644</v>
      </c>
      <c r="AC239" s="9">
        <v>120657.31</v>
      </c>
      <c r="AE239" s="9">
        <v>138114.57</v>
      </c>
      <c r="AG239" s="9">
        <f t="shared" si="86"/>
        <v>-17457.26000000001</v>
      </c>
      <c r="AI239" s="21">
        <f t="shared" si="87"/>
        <v>-0.12639694711426902</v>
      </c>
    </row>
    <row r="240" spans="1:35" ht="12.75" outlineLevel="1">
      <c r="A240" s="1" t="s">
        <v>533</v>
      </c>
      <c r="B240" s="16" t="s">
        <v>534</v>
      </c>
      <c r="C240" s="1" t="s">
        <v>1216</v>
      </c>
      <c r="E240" s="5">
        <v>8952.130000000001</v>
      </c>
      <c r="G240" s="5">
        <v>12005.48</v>
      </c>
      <c r="I240" s="9">
        <f t="shared" si="80"/>
        <v>-3053.3499999999985</v>
      </c>
      <c r="K240" s="21">
        <f t="shared" si="81"/>
        <v>-0.25432968944182144</v>
      </c>
      <c r="M240" s="9">
        <v>25103.010000000002</v>
      </c>
      <c r="O240" s="9">
        <v>34113.22</v>
      </c>
      <c r="Q240" s="9">
        <f t="shared" si="82"/>
        <v>-9010.21</v>
      </c>
      <c r="S240" s="21">
        <f t="shared" si="83"/>
        <v>-0.2641266347767815</v>
      </c>
      <c r="U240" s="9">
        <v>52316.37</v>
      </c>
      <c r="W240" s="9">
        <v>67211.17</v>
      </c>
      <c r="Y240" s="9">
        <f t="shared" si="84"/>
        <v>-14894.799999999996</v>
      </c>
      <c r="AA240" s="21">
        <f t="shared" si="85"/>
        <v>-0.22161197312887124</v>
      </c>
      <c r="AC240" s="9">
        <v>115955.09</v>
      </c>
      <c r="AE240" s="9">
        <v>130952.68</v>
      </c>
      <c r="AG240" s="9">
        <f t="shared" si="86"/>
        <v>-14997.589999999997</v>
      </c>
      <c r="AI240" s="21">
        <f t="shared" si="87"/>
        <v>-0.11452678937155007</v>
      </c>
    </row>
    <row r="241" spans="1:35" ht="12.75" outlineLevel="1">
      <c r="A241" s="1" t="s">
        <v>535</v>
      </c>
      <c r="B241" s="16" t="s">
        <v>536</v>
      </c>
      <c r="C241" s="1" t="s">
        <v>1217</v>
      </c>
      <c r="E241" s="5">
        <v>87962.87</v>
      </c>
      <c r="G241" s="5">
        <v>44402.087</v>
      </c>
      <c r="I241" s="9">
        <f t="shared" si="80"/>
        <v>43560.782999999996</v>
      </c>
      <c r="K241" s="21">
        <f t="shared" si="81"/>
        <v>0.981052602324751</v>
      </c>
      <c r="M241" s="9">
        <v>252381.85</v>
      </c>
      <c r="O241" s="9">
        <v>135840.437</v>
      </c>
      <c r="Q241" s="9">
        <f t="shared" si="82"/>
        <v>116541.413</v>
      </c>
      <c r="S241" s="21">
        <f t="shared" si="83"/>
        <v>0.8579287255973712</v>
      </c>
      <c r="U241" s="9">
        <v>495089.4</v>
      </c>
      <c r="W241" s="9">
        <v>254124.674</v>
      </c>
      <c r="Y241" s="9">
        <f t="shared" si="84"/>
        <v>240964.72600000002</v>
      </c>
      <c r="AA241" s="21">
        <f t="shared" si="85"/>
        <v>0.948214599578788</v>
      </c>
      <c r="AC241" s="9">
        <v>980373.071</v>
      </c>
      <c r="AE241" s="9">
        <v>580123.9720000001</v>
      </c>
      <c r="AG241" s="9">
        <f t="shared" si="86"/>
        <v>400249.09899999993</v>
      </c>
      <c r="AI241" s="21">
        <f t="shared" si="87"/>
        <v>0.6899371829440619</v>
      </c>
    </row>
    <row r="242" spans="1:35" ht="12.75" outlineLevel="1">
      <c r="A242" s="1" t="s">
        <v>537</v>
      </c>
      <c r="B242" s="16" t="s">
        <v>538</v>
      </c>
      <c r="C242" s="1" t="s">
        <v>1218</v>
      </c>
      <c r="E242" s="5">
        <v>36054.72</v>
      </c>
      <c r="G242" s="5">
        <v>60140.26</v>
      </c>
      <c r="I242" s="9">
        <f t="shared" si="80"/>
        <v>-24085.54</v>
      </c>
      <c r="K242" s="21">
        <f t="shared" si="81"/>
        <v>-0.4004894558154554</v>
      </c>
      <c r="M242" s="9">
        <v>102924.90000000001</v>
      </c>
      <c r="O242" s="9">
        <v>214329.032</v>
      </c>
      <c r="Q242" s="9">
        <f t="shared" si="82"/>
        <v>-111404.132</v>
      </c>
      <c r="S242" s="21">
        <f t="shared" si="83"/>
        <v>-0.5197808759757754</v>
      </c>
      <c r="U242" s="9">
        <v>212236.29</v>
      </c>
      <c r="W242" s="9">
        <v>412591.656</v>
      </c>
      <c r="Y242" s="9">
        <f t="shared" si="84"/>
        <v>-200355.366</v>
      </c>
      <c r="AA242" s="21">
        <f t="shared" si="85"/>
        <v>-0.48560207916565334</v>
      </c>
      <c r="AC242" s="9">
        <v>454195.45900000003</v>
      </c>
      <c r="AE242" s="9">
        <v>823409.192</v>
      </c>
      <c r="AG242" s="9">
        <f t="shared" si="86"/>
        <v>-369213.733</v>
      </c>
      <c r="AI242" s="21">
        <f t="shared" si="87"/>
        <v>-0.44839641892168725</v>
      </c>
    </row>
    <row r="243" spans="1:35" ht="12.75" outlineLevel="1">
      <c r="A243" s="1" t="s">
        <v>539</v>
      </c>
      <c r="B243" s="16" t="s">
        <v>540</v>
      </c>
      <c r="C243" s="1" t="s">
        <v>1219</v>
      </c>
      <c r="E243" s="5">
        <v>15743.130000000001</v>
      </c>
      <c r="G243" s="5">
        <v>12836.24</v>
      </c>
      <c r="I243" s="9">
        <f t="shared" si="80"/>
        <v>2906.8900000000012</v>
      </c>
      <c r="K243" s="21">
        <f t="shared" si="81"/>
        <v>0.22645961745807194</v>
      </c>
      <c r="M243" s="9">
        <v>36426.6</v>
      </c>
      <c r="O243" s="9">
        <v>40067.677</v>
      </c>
      <c r="Q243" s="9">
        <f t="shared" si="82"/>
        <v>-3641.077000000005</v>
      </c>
      <c r="S243" s="21">
        <f t="shared" si="83"/>
        <v>-0.09087317440439595</v>
      </c>
      <c r="U243" s="9">
        <v>80415.46</v>
      </c>
      <c r="W243" s="9">
        <v>78700.656</v>
      </c>
      <c r="Y243" s="9">
        <f t="shared" si="84"/>
        <v>1714.8040000000037</v>
      </c>
      <c r="AA243" s="21">
        <f t="shared" si="85"/>
        <v>0.021788941632201943</v>
      </c>
      <c r="AC243" s="9">
        <v>180516.263</v>
      </c>
      <c r="AE243" s="9">
        <v>198071.365</v>
      </c>
      <c r="AG243" s="9">
        <f t="shared" si="86"/>
        <v>-17555.101999999984</v>
      </c>
      <c r="AI243" s="21">
        <f t="shared" si="87"/>
        <v>-0.08863018639771572</v>
      </c>
    </row>
    <row r="244" spans="1:35" ht="12.75" outlineLevel="1">
      <c r="A244" s="1" t="s">
        <v>541</v>
      </c>
      <c r="B244" s="16" t="s">
        <v>542</v>
      </c>
      <c r="C244" s="1" t="s">
        <v>1220</v>
      </c>
      <c r="E244" s="5">
        <v>9149.6</v>
      </c>
      <c r="G244" s="5">
        <v>6713.88</v>
      </c>
      <c r="I244" s="9">
        <f t="shared" si="80"/>
        <v>2435.7200000000003</v>
      </c>
      <c r="K244" s="21">
        <f t="shared" si="81"/>
        <v>0.36278873021263414</v>
      </c>
      <c r="M244" s="9">
        <v>2821.6</v>
      </c>
      <c r="O244" s="9">
        <v>2650.7200000000003</v>
      </c>
      <c r="Q244" s="9">
        <f t="shared" si="82"/>
        <v>170.87999999999965</v>
      </c>
      <c r="S244" s="21">
        <f t="shared" si="83"/>
        <v>0.06446550371219881</v>
      </c>
      <c r="U244" s="9">
        <v>14227.59</v>
      </c>
      <c r="W244" s="9">
        <v>6714.41</v>
      </c>
      <c r="Y244" s="9">
        <f t="shared" si="84"/>
        <v>7513.18</v>
      </c>
      <c r="AA244" s="21">
        <f t="shared" si="85"/>
        <v>1.1189635425897435</v>
      </c>
      <c r="AC244" s="9">
        <v>44571.91</v>
      </c>
      <c r="AE244" s="9">
        <v>3407.99</v>
      </c>
      <c r="AG244" s="9">
        <f t="shared" si="86"/>
        <v>41163.920000000006</v>
      </c>
      <c r="AI244" s="21" t="str">
        <f t="shared" si="87"/>
        <v>N.M.</v>
      </c>
    </row>
    <row r="245" spans="1:35" ht="12.75" outlineLevel="1">
      <c r="A245" s="1" t="s">
        <v>543</v>
      </c>
      <c r="B245" s="16" t="s">
        <v>544</v>
      </c>
      <c r="C245" s="1" t="s">
        <v>1221</v>
      </c>
      <c r="E245" s="5">
        <v>372.79</v>
      </c>
      <c r="G245" s="5">
        <v>160.4</v>
      </c>
      <c r="I245" s="9">
        <f t="shared" si="80"/>
        <v>212.39000000000001</v>
      </c>
      <c r="K245" s="21">
        <f t="shared" si="81"/>
        <v>1.3241271820448879</v>
      </c>
      <c r="M245" s="9">
        <v>2193.04</v>
      </c>
      <c r="O245" s="9">
        <v>651.66</v>
      </c>
      <c r="Q245" s="9">
        <f t="shared" si="82"/>
        <v>1541.38</v>
      </c>
      <c r="S245" s="21">
        <f t="shared" si="83"/>
        <v>2.36531320013504</v>
      </c>
      <c r="U245" s="9">
        <v>3995.84</v>
      </c>
      <c r="W245" s="9">
        <v>1090.79</v>
      </c>
      <c r="Y245" s="9">
        <f t="shared" si="84"/>
        <v>2905.05</v>
      </c>
      <c r="AA245" s="21">
        <f t="shared" si="85"/>
        <v>2.6632532384785343</v>
      </c>
      <c r="AC245" s="9">
        <v>7133.780000000001</v>
      </c>
      <c r="AE245" s="9">
        <v>3254.29</v>
      </c>
      <c r="AG245" s="9">
        <f t="shared" si="86"/>
        <v>3879.4900000000007</v>
      </c>
      <c r="AI245" s="21">
        <f t="shared" si="87"/>
        <v>1.1921156381269036</v>
      </c>
    </row>
    <row r="246" spans="1:35" ht="12.75" outlineLevel="1">
      <c r="A246" s="1" t="s">
        <v>545</v>
      </c>
      <c r="B246" s="16" t="s">
        <v>546</v>
      </c>
      <c r="C246" s="1" t="s">
        <v>1222</v>
      </c>
      <c r="E246" s="5">
        <v>15576.800000000001</v>
      </c>
      <c r="G246" s="5">
        <v>13663.067</v>
      </c>
      <c r="I246" s="9">
        <f t="shared" si="80"/>
        <v>1913.733000000002</v>
      </c>
      <c r="K246" s="21">
        <f t="shared" si="81"/>
        <v>0.14006613595615114</v>
      </c>
      <c r="M246" s="9">
        <v>53289.92</v>
      </c>
      <c r="O246" s="9">
        <v>48169.074</v>
      </c>
      <c r="Q246" s="9">
        <f t="shared" si="82"/>
        <v>5120.845999999998</v>
      </c>
      <c r="S246" s="21">
        <f t="shared" si="83"/>
        <v>0.10630982858420732</v>
      </c>
      <c r="U246" s="9">
        <v>106784.13</v>
      </c>
      <c r="W246" s="9">
        <v>114918.52100000001</v>
      </c>
      <c r="Y246" s="9">
        <f t="shared" si="84"/>
        <v>-8134.391000000003</v>
      </c>
      <c r="AA246" s="21">
        <f t="shared" si="85"/>
        <v>-0.07078398616007252</v>
      </c>
      <c r="AC246" s="9">
        <v>211998.14500000002</v>
      </c>
      <c r="AE246" s="9">
        <v>248756.965</v>
      </c>
      <c r="AG246" s="9">
        <f t="shared" si="86"/>
        <v>-36758.81999999998</v>
      </c>
      <c r="AI246" s="21">
        <f t="shared" si="87"/>
        <v>-0.14777001319339933</v>
      </c>
    </row>
    <row r="247" spans="1:35" ht="12.75" outlineLevel="1">
      <c r="A247" s="1" t="s">
        <v>547</v>
      </c>
      <c r="B247" s="16" t="s">
        <v>548</v>
      </c>
      <c r="C247" s="1" t="s">
        <v>1223</v>
      </c>
      <c r="E247" s="5">
        <v>787.3100000000001</v>
      </c>
      <c r="G247" s="5">
        <v>372.79</v>
      </c>
      <c r="I247" s="9">
        <f t="shared" si="80"/>
        <v>414.52000000000004</v>
      </c>
      <c r="K247" s="21">
        <f t="shared" si="81"/>
        <v>1.1119396979532714</v>
      </c>
      <c r="M247" s="9">
        <v>1324.3500000000001</v>
      </c>
      <c r="O247" s="9">
        <v>747.351</v>
      </c>
      <c r="Q247" s="9">
        <f t="shared" si="82"/>
        <v>576.9990000000001</v>
      </c>
      <c r="S247" s="21">
        <f t="shared" si="83"/>
        <v>0.7720589120774578</v>
      </c>
      <c r="U247" s="9">
        <v>1939.57</v>
      </c>
      <c r="W247" s="9">
        <v>1966.9170000000001</v>
      </c>
      <c r="Y247" s="9">
        <f t="shared" si="84"/>
        <v>-27.347000000000207</v>
      </c>
      <c r="AA247" s="21">
        <f t="shared" si="85"/>
        <v>-0.013903484488669429</v>
      </c>
      <c r="AC247" s="9">
        <v>3303.84</v>
      </c>
      <c r="AE247" s="9">
        <v>4144.484</v>
      </c>
      <c r="AG247" s="9">
        <f t="shared" si="86"/>
        <v>-840.6440000000002</v>
      </c>
      <c r="AI247" s="21">
        <f t="shared" si="87"/>
        <v>-0.20283441798786053</v>
      </c>
    </row>
    <row r="248" spans="1:35" ht="12.75" outlineLevel="1">
      <c r="A248" s="1" t="s">
        <v>549</v>
      </c>
      <c r="B248" s="16" t="s">
        <v>550</v>
      </c>
      <c r="C248" s="1" t="s">
        <v>1224</v>
      </c>
      <c r="E248" s="5">
        <v>36376.24</v>
      </c>
      <c r="G248" s="5">
        <v>34978.349</v>
      </c>
      <c r="I248" s="9">
        <f t="shared" si="80"/>
        <v>1397.890999999996</v>
      </c>
      <c r="K248" s="21">
        <f t="shared" si="81"/>
        <v>0.039964464875114486</v>
      </c>
      <c r="M248" s="9">
        <v>106290.51000000001</v>
      </c>
      <c r="O248" s="9">
        <v>117215.825</v>
      </c>
      <c r="Q248" s="9">
        <f t="shared" si="82"/>
        <v>-10925.314999999988</v>
      </c>
      <c r="S248" s="21">
        <f t="shared" si="83"/>
        <v>-0.09320682595545429</v>
      </c>
      <c r="U248" s="9">
        <v>221297.77000000002</v>
      </c>
      <c r="W248" s="9">
        <v>221624.395</v>
      </c>
      <c r="Y248" s="9">
        <f t="shared" si="84"/>
        <v>-326.6249999999709</v>
      </c>
      <c r="AA248" s="21">
        <f t="shared" si="85"/>
        <v>-0.0014737772888222477</v>
      </c>
      <c r="AC248" s="9">
        <v>440819.65300000005</v>
      </c>
      <c r="AE248" s="9">
        <v>465712.985</v>
      </c>
      <c r="AG248" s="9">
        <f t="shared" si="86"/>
        <v>-24893.331999999937</v>
      </c>
      <c r="AI248" s="21">
        <f t="shared" si="87"/>
        <v>-0.05345208916603418</v>
      </c>
    </row>
    <row r="249" spans="1:35" ht="12.75" outlineLevel="1">
      <c r="A249" s="1" t="s">
        <v>551</v>
      </c>
      <c r="B249" s="16" t="s">
        <v>552</v>
      </c>
      <c r="C249" s="1" t="s">
        <v>1225</v>
      </c>
      <c r="E249" s="5">
        <v>58209.6</v>
      </c>
      <c r="G249" s="5">
        <v>30116.282</v>
      </c>
      <c r="I249" s="9">
        <f t="shared" si="80"/>
        <v>28093.318</v>
      </c>
      <c r="K249" s="21">
        <f t="shared" si="81"/>
        <v>0.9328282289294542</v>
      </c>
      <c r="M249" s="9">
        <v>212652.81</v>
      </c>
      <c r="O249" s="9">
        <v>96988.915</v>
      </c>
      <c r="Q249" s="9">
        <f t="shared" si="82"/>
        <v>115663.895</v>
      </c>
      <c r="S249" s="21">
        <f t="shared" si="83"/>
        <v>1.1925475710291225</v>
      </c>
      <c r="U249" s="9">
        <v>613213.0700000001</v>
      </c>
      <c r="W249" s="9">
        <v>481057.533</v>
      </c>
      <c r="Y249" s="9">
        <f t="shared" si="84"/>
        <v>132155.53700000007</v>
      </c>
      <c r="AA249" s="21">
        <f t="shared" si="85"/>
        <v>0.2747187767247791</v>
      </c>
      <c r="AC249" s="9">
        <v>872888.5050000001</v>
      </c>
      <c r="AE249" s="9">
        <v>837424.298</v>
      </c>
      <c r="AG249" s="9">
        <f t="shared" si="86"/>
        <v>35464.20700000017</v>
      </c>
      <c r="AI249" s="21">
        <f t="shared" si="87"/>
        <v>0.042349149749653155</v>
      </c>
    </row>
    <row r="250" spans="1:35" ht="12.75" outlineLevel="1">
      <c r="A250" s="1" t="s">
        <v>553</v>
      </c>
      <c r="B250" s="16" t="s">
        <v>554</v>
      </c>
      <c r="C250" s="1" t="s">
        <v>1226</v>
      </c>
      <c r="E250" s="5">
        <v>21271.03</v>
      </c>
      <c r="G250" s="5">
        <v>22623.74</v>
      </c>
      <c r="I250" s="9">
        <f t="shared" si="80"/>
        <v>-1352.7100000000028</v>
      </c>
      <c r="K250" s="21">
        <f t="shared" si="81"/>
        <v>-0.0597916171243129</v>
      </c>
      <c r="M250" s="9">
        <v>65247.15</v>
      </c>
      <c r="O250" s="9">
        <v>73711.29000000001</v>
      </c>
      <c r="Q250" s="9">
        <f t="shared" si="82"/>
        <v>-8464.140000000007</v>
      </c>
      <c r="S250" s="21">
        <f t="shared" si="83"/>
        <v>-0.1148282712186967</v>
      </c>
      <c r="U250" s="9">
        <v>146038.51</v>
      </c>
      <c r="W250" s="9">
        <v>155098.654</v>
      </c>
      <c r="Y250" s="9">
        <f t="shared" si="84"/>
        <v>-9060.144</v>
      </c>
      <c r="AA250" s="21">
        <f t="shared" si="85"/>
        <v>-0.0584153618767059</v>
      </c>
      <c r="AC250" s="9">
        <v>201848.68</v>
      </c>
      <c r="AE250" s="9">
        <v>226708.14400000003</v>
      </c>
      <c r="AG250" s="9">
        <f t="shared" si="86"/>
        <v>-24859.464000000036</v>
      </c>
      <c r="AI250" s="21">
        <f t="shared" si="87"/>
        <v>-0.10965404048299224</v>
      </c>
    </row>
    <row r="251" spans="1:35" ht="12.75" outlineLevel="1">
      <c r="A251" s="1" t="s">
        <v>555</v>
      </c>
      <c r="B251" s="16" t="s">
        <v>556</v>
      </c>
      <c r="C251" s="1" t="s">
        <v>1227</v>
      </c>
      <c r="E251" s="5">
        <v>6341.4800000000005</v>
      </c>
      <c r="G251" s="5">
        <v>2484.068</v>
      </c>
      <c r="I251" s="9">
        <f t="shared" si="80"/>
        <v>3857.4120000000003</v>
      </c>
      <c r="K251" s="21">
        <f t="shared" si="81"/>
        <v>1.5528608717635748</v>
      </c>
      <c r="M251" s="9">
        <v>10989.45</v>
      </c>
      <c r="O251" s="9">
        <v>8424.238000000001</v>
      </c>
      <c r="Q251" s="9">
        <f t="shared" si="82"/>
        <v>2565.2119999999995</v>
      </c>
      <c r="S251" s="21">
        <f t="shared" si="83"/>
        <v>0.3045037426530446</v>
      </c>
      <c r="U251" s="9">
        <v>16349.57</v>
      </c>
      <c r="W251" s="9">
        <v>20665.401</v>
      </c>
      <c r="Y251" s="9">
        <f t="shared" si="84"/>
        <v>-4315.831000000002</v>
      </c>
      <c r="AA251" s="21">
        <f t="shared" si="85"/>
        <v>-0.20884332222733068</v>
      </c>
      <c r="AC251" s="9">
        <v>49661.98</v>
      </c>
      <c r="AE251" s="9">
        <v>88039.431</v>
      </c>
      <c r="AG251" s="9">
        <f t="shared" si="86"/>
        <v>-38377.450999999994</v>
      </c>
      <c r="AI251" s="21">
        <f t="shared" si="87"/>
        <v>-0.43591207444309804</v>
      </c>
    </row>
    <row r="252" spans="1:35" ht="12.75" outlineLevel="1">
      <c r="A252" s="1" t="s">
        <v>557</v>
      </c>
      <c r="B252" s="16" t="s">
        <v>558</v>
      </c>
      <c r="C252" s="1" t="s">
        <v>1228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0</v>
      </c>
      <c r="W252" s="9">
        <v>1.3800000000000001</v>
      </c>
      <c r="Y252" s="9">
        <f t="shared" si="84"/>
        <v>-1.3800000000000001</v>
      </c>
      <c r="AA252" s="21" t="str">
        <f t="shared" si="85"/>
        <v>N.M.</v>
      </c>
      <c r="AC252" s="9">
        <v>0</v>
      </c>
      <c r="AE252" s="9">
        <v>68</v>
      </c>
      <c r="AG252" s="9">
        <f t="shared" si="86"/>
        <v>-68</v>
      </c>
      <c r="AI252" s="21" t="str">
        <f t="shared" si="87"/>
        <v>N.M.</v>
      </c>
    </row>
    <row r="253" spans="1:35" ht="12.75" outlineLevel="1">
      <c r="A253" s="1" t="s">
        <v>559</v>
      </c>
      <c r="B253" s="16" t="s">
        <v>560</v>
      </c>
      <c r="C253" s="1" t="s">
        <v>1229</v>
      </c>
      <c r="E253" s="5">
        <v>0</v>
      </c>
      <c r="G253" s="5">
        <v>0</v>
      </c>
      <c r="I253" s="9">
        <f t="shared" si="80"/>
        <v>0</v>
      </c>
      <c r="K253" s="21">
        <f t="shared" si="81"/>
        <v>0</v>
      </c>
      <c r="M253" s="9">
        <v>0</v>
      </c>
      <c r="O253" s="9">
        <v>0</v>
      </c>
      <c r="Q253" s="9">
        <f t="shared" si="82"/>
        <v>0</v>
      </c>
      <c r="S253" s="21">
        <f t="shared" si="83"/>
        <v>0</v>
      </c>
      <c r="U253" s="9">
        <v>0</v>
      </c>
      <c r="W253" s="9">
        <v>0</v>
      </c>
      <c r="Y253" s="9">
        <f t="shared" si="84"/>
        <v>0</v>
      </c>
      <c r="AA253" s="21">
        <f t="shared" si="85"/>
        <v>0</v>
      </c>
      <c r="AC253" s="9">
        <v>0</v>
      </c>
      <c r="AE253" s="9">
        <v>7.5</v>
      </c>
      <c r="AG253" s="9">
        <f t="shared" si="86"/>
        <v>-7.5</v>
      </c>
      <c r="AI253" s="21" t="str">
        <f t="shared" si="87"/>
        <v>N.M.</v>
      </c>
    </row>
    <row r="254" spans="1:35" ht="12.75" outlineLevel="1">
      <c r="A254" s="1" t="s">
        <v>561</v>
      </c>
      <c r="B254" s="16" t="s">
        <v>562</v>
      </c>
      <c r="C254" s="1" t="s">
        <v>1230</v>
      </c>
      <c r="E254" s="5">
        <v>0</v>
      </c>
      <c r="G254" s="5">
        <v>0</v>
      </c>
      <c r="I254" s="9">
        <f t="shared" si="80"/>
        <v>0</v>
      </c>
      <c r="K254" s="21">
        <f t="shared" si="81"/>
        <v>0</v>
      </c>
      <c r="M254" s="9">
        <v>0</v>
      </c>
      <c r="O254" s="9">
        <v>0</v>
      </c>
      <c r="Q254" s="9">
        <f t="shared" si="82"/>
        <v>0</v>
      </c>
      <c r="S254" s="21">
        <f t="shared" si="83"/>
        <v>0</v>
      </c>
      <c r="U254" s="9">
        <v>76.8</v>
      </c>
      <c r="W254" s="9">
        <v>0</v>
      </c>
      <c r="Y254" s="9">
        <f t="shared" si="84"/>
        <v>76.8</v>
      </c>
      <c r="AA254" s="21" t="str">
        <f t="shared" si="85"/>
        <v>N.M.</v>
      </c>
      <c r="AC254" s="9">
        <v>76.8</v>
      </c>
      <c r="AE254" s="9">
        <v>0</v>
      </c>
      <c r="AG254" s="9">
        <f t="shared" si="86"/>
        <v>76.8</v>
      </c>
      <c r="AI254" s="21" t="str">
        <f t="shared" si="87"/>
        <v>N.M.</v>
      </c>
    </row>
    <row r="255" spans="1:35" ht="12.75" outlineLevel="1">
      <c r="A255" s="1" t="s">
        <v>563</v>
      </c>
      <c r="B255" s="16" t="s">
        <v>564</v>
      </c>
      <c r="C255" s="1" t="s">
        <v>1231</v>
      </c>
      <c r="E255" s="5">
        <v>601677.43</v>
      </c>
      <c r="G255" s="5">
        <v>280911.731</v>
      </c>
      <c r="I255" s="9">
        <f t="shared" si="80"/>
        <v>320765.699</v>
      </c>
      <c r="K255" s="21">
        <f t="shared" si="81"/>
        <v>1.1418736336077042</v>
      </c>
      <c r="M255" s="9">
        <v>1592491.27</v>
      </c>
      <c r="O255" s="9">
        <v>1519621.84</v>
      </c>
      <c r="Q255" s="9">
        <f t="shared" si="82"/>
        <v>72869.42999999993</v>
      </c>
      <c r="S255" s="21">
        <f t="shared" si="83"/>
        <v>0.04795234451223729</v>
      </c>
      <c r="U255" s="9">
        <v>3291897.689</v>
      </c>
      <c r="W255" s="9">
        <v>3044768.728</v>
      </c>
      <c r="Y255" s="9">
        <f t="shared" si="84"/>
        <v>247128.96099999966</v>
      </c>
      <c r="AA255" s="21">
        <f t="shared" si="85"/>
        <v>0.0811651008916956</v>
      </c>
      <c r="AC255" s="9">
        <v>5784682.898</v>
      </c>
      <c r="AE255" s="9">
        <v>6613833.459000001</v>
      </c>
      <c r="AG255" s="9">
        <f t="shared" si="86"/>
        <v>-829150.5610000007</v>
      </c>
      <c r="AI255" s="21">
        <f t="shared" si="87"/>
        <v>-0.1253661081942887</v>
      </c>
    </row>
    <row r="256" spans="1:35" ht="12.75" outlineLevel="1">
      <c r="A256" s="1" t="s">
        <v>565</v>
      </c>
      <c r="B256" s="16" t="s">
        <v>566</v>
      </c>
      <c r="C256" s="1" t="s">
        <v>1232</v>
      </c>
      <c r="E256" s="5">
        <v>0</v>
      </c>
      <c r="G256" s="5">
        <v>0</v>
      </c>
      <c r="I256" s="9">
        <f t="shared" si="80"/>
        <v>0</v>
      </c>
      <c r="K256" s="21">
        <f t="shared" si="81"/>
        <v>0</v>
      </c>
      <c r="M256" s="9">
        <v>0</v>
      </c>
      <c r="O256" s="9">
        <v>0</v>
      </c>
      <c r="Q256" s="9">
        <f t="shared" si="82"/>
        <v>0</v>
      </c>
      <c r="S256" s="21">
        <f t="shared" si="83"/>
        <v>0</v>
      </c>
      <c r="U256" s="9">
        <v>0</v>
      </c>
      <c r="W256" s="9">
        <v>289.48</v>
      </c>
      <c r="Y256" s="9">
        <f t="shared" si="84"/>
        <v>-289.48</v>
      </c>
      <c r="AA256" s="21" t="str">
        <f t="shared" si="85"/>
        <v>N.M.</v>
      </c>
      <c r="AC256" s="9">
        <v>0</v>
      </c>
      <c r="AE256" s="9">
        <v>305.78000000000003</v>
      </c>
      <c r="AG256" s="9">
        <f t="shared" si="86"/>
        <v>-305.78000000000003</v>
      </c>
      <c r="AI256" s="21" t="str">
        <f t="shared" si="87"/>
        <v>N.M.</v>
      </c>
    </row>
    <row r="257" spans="1:35" ht="12.75" outlineLevel="1">
      <c r="A257" s="1" t="s">
        <v>567</v>
      </c>
      <c r="B257" s="16" t="s">
        <v>568</v>
      </c>
      <c r="C257" s="1" t="s">
        <v>1233</v>
      </c>
      <c r="E257" s="5">
        <v>62159.41</v>
      </c>
      <c r="G257" s="5">
        <v>32381.838</v>
      </c>
      <c r="I257" s="9">
        <f t="shared" si="80"/>
        <v>29777.572000000004</v>
      </c>
      <c r="K257" s="21">
        <f t="shared" si="81"/>
        <v>0.9195763378224548</v>
      </c>
      <c r="M257" s="9">
        <v>230984.69</v>
      </c>
      <c r="O257" s="9">
        <v>250386.185</v>
      </c>
      <c r="Q257" s="9">
        <f t="shared" si="82"/>
        <v>-19401.494999999995</v>
      </c>
      <c r="S257" s="21">
        <f t="shared" si="83"/>
        <v>-0.07748628383790422</v>
      </c>
      <c r="U257" s="9">
        <v>458551.11</v>
      </c>
      <c r="W257" s="9">
        <v>580746.924</v>
      </c>
      <c r="Y257" s="9">
        <f t="shared" si="84"/>
        <v>-122195.81400000001</v>
      </c>
      <c r="AA257" s="21">
        <f t="shared" si="85"/>
        <v>-0.2104114700399171</v>
      </c>
      <c r="AC257" s="9">
        <v>722689.732</v>
      </c>
      <c r="AE257" s="9">
        <v>829535.9010000001</v>
      </c>
      <c r="AG257" s="9">
        <f t="shared" si="86"/>
        <v>-106846.16900000011</v>
      </c>
      <c r="AI257" s="21">
        <f t="shared" si="87"/>
        <v>-0.12880234462570908</v>
      </c>
    </row>
    <row r="258" spans="1:35" ht="12.75" outlineLevel="1">
      <c r="A258" s="1" t="s">
        <v>569</v>
      </c>
      <c r="B258" s="16" t="s">
        <v>570</v>
      </c>
      <c r="C258" s="1" t="s">
        <v>1234</v>
      </c>
      <c r="E258" s="5">
        <v>0</v>
      </c>
      <c r="G258" s="5">
        <v>0</v>
      </c>
      <c r="I258" s="9">
        <f t="shared" si="80"/>
        <v>0</v>
      </c>
      <c r="K258" s="21">
        <f t="shared" si="81"/>
        <v>0</v>
      </c>
      <c r="M258" s="9">
        <v>0</v>
      </c>
      <c r="O258" s="9">
        <v>13.040000000000001</v>
      </c>
      <c r="Q258" s="9">
        <f t="shared" si="82"/>
        <v>-13.040000000000001</v>
      </c>
      <c r="S258" s="21" t="str">
        <f t="shared" si="83"/>
        <v>N.M.</v>
      </c>
      <c r="U258" s="9">
        <v>0</v>
      </c>
      <c r="W258" s="9">
        <v>107.21000000000001</v>
      </c>
      <c r="Y258" s="9">
        <f t="shared" si="84"/>
        <v>-107.21000000000001</v>
      </c>
      <c r="AA258" s="21" t="str">
        <f t="shared" si="85"/>
        <v>N.M.</v>
      </c>
      <c r="AC258" s="9">
        <v>8.72</v>
      </c>
      <c r="AE258" s="9">
        <v>359.03</v>
      </c>
      <c r="AG258" s="9">
        <f t="shared" si="86"/>
        <v>-350.30999999999995</v>
      </c>
      <c r="AI258" s="21">
        <f t="shared" si="87"/>
        <v>-0.9757123360164888</v>
      </c>
    </row>
    <row r="259" spans="1:35" ht="12.75" outlineLevel="1">
      <c r="A259" s="1" t="s">
        <v>571</v>
      </c>
      <c r="B259" s="16" t="s">
        <v>572</v>
      </c>
      <c r="C259" s="1" t="s">
        <v>1235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0</v>
      </c>
      <c r="O259" s="9">
        <v>0</v>
      </c>
      <c r="Q259" s="9">
        <f t="shared" si="82"/>
        <v>0</v>
      </c>
      <c r="S259" s="21">
        <f t="shared" si="83"/>
        <v>0</v>
      </c>
      <c r="U259" s="9">
        <v>0</v>
      </c>
      <c r="W259" s="9">
        <v>0</v>
      </c>
      <c r="Y259" s="9">
        <f t="shared" si="84"/>
        <v>0</v>
      </c>
      <c r="AA259" s="21">
        <f t="shared" si="85"/>
        <v>0</v>
      </c>
      <c r="AC259" s="9">
        <v>0</v>
      </c>
      <c r="AE259" s="9">
        <v>0.6900000000000001</v>
      </c>
      <c r="AG259" s="9">
        <f t="shared" si="86"/>
        <v>-0.6900000000000001</v>
      </c>
      <c r="AI259" s="21" t="str">
        <f t="shared" si="87"/>
        <v>N.M.</v>
      </c>
    </row>
    <row r="260" spans="1:35" ht="12.75" outlineLevel="1">
      <c r="A260" s="1" t="s">
        <v>573</v>
      </c>
      <c r="B260" s="16" t="s">
        <v>574</v>
      </c>
      <c r="C260" s="1" t="s">
        <v>1236</v>
      </c>
      <c r="E260" s="5">
        <v>3.69</v>
      </c>
      <c r="G260" s="5">
        <v>0</v>
      </c>
      <c r="I260" s="9">
        <f t="shared" si="80"/>
        <v>3.69</v>
      </c>
      <c r="K260" s="21" t="str">
        <f t="shared" si="81"/>
        <v>N.M.</v>
      </c>
      <c r="M260" s="9">
        <v>3.69</v>
      </c>
      <c r="O260" s="9">
        <v>0</v>
      </c>
      <c r="Q260" s="9">
        <f t="shared" si="82"/>
        <v>3.69</v>
      </c>
      <c r="S260" s="21" t="str">
        <f t="shared" si="83"/>
        <v>N.M.</v>
      </c>
      <c r="U260" s="9">
        <v>3.69</v>
      </c>
      <c r="W260" s="9">
        <v>0</v>
      </c>
      <c r="Y260" s="9">
        <f t="shared" si="84"/>
        <v>3.69</v>
      </c>
      <c r="AA260" s="21" t="str">
        <f t="shared" si="85"/>
        <v>N.M.</v>
      </c>
      <c r="AC260" s="9">
        <v>6.12</v>
      </c>
      <c r="AE260" s="9">
        <v>0</v>
      </c>
      <c r="AG260" s="9">
        <f t="shared" si="86"/>
        <v>6.12</v>
      </c>
      <c r="AI260" s="21" t="str">
        <f t="shared" si="87"/>
        <v>N.M.</v>
      </c>
    </row>
    <row r="261" spans="1:35" ht="12.75" outlineLevel="1">
      <c r="A261" s="1" t="s">
        <v>575</v>
      </c>
      <c r="B261" s="16" t="s">
        <v>576</v>
      </c>
      <c r="C261" s="1" t="s">
        <v>1237</v>
      </c>
      <c r="E261" s="5">
        <v>0</v>
      </c>
      <c r="G261" s="5">
        <v>198.20000000000002</v>
      </c>
      <c r="I261" s="9">
        <f t="shared" si="80"/>
        <v>-198.20000000000002</v>
      </c>
      <c r="K261" s="21" t="str">
        <f t="shared" si="81"/>
        <v>N.M.</v>
      </c>
      <c r="M261" s="9">
        <v>-47.980000000000004</v>
      </c>
      <c r="O261" s="9">
        <v>198.20000000000002</v>
      </c>
      <c r="Q261" s="9">
        <f t="shared" si="82"/>
        <v>-246.18</v>
      </c>
      <c r="S261" s="21">
        <f t="shared" si="83"/>
        <v>-1.2420787083753784</v>
      </c>
      <c r="U261" s="9">
        <v>-61.19</v>
      </c>
      <c r="W261" s="9">
        <v>198.20000000000002</v>
      </c>
      <c r="Y261" s="9">
        <f t="shared" si="84"/>
        <v>-259.39</v>
      </c>
      <c r="AA261" s="21">
        <f t="shared" si="85"/>
        <v>-1.308728557013118</v>
      </c>
      <c r="AC261" s="9">
        <v>-83937.59000000001</v>
      </c>
      <c r="AE261" s="9">
        <v>-2500.8700000000003</v>
      </c>
      <c r="AG261" s="9">
        <f t="shared" si="86"/>
        <v>-81436.72000000002</v>
      </c>
      <c r="AI261" s="21" t="str">
        <f t="shared" si="87"/>
        <v>N.M.</v>
      </c>
    </row>
    <row r="262" spans="1:35" ht="12.75" outlineLevel="1">
      <c r="A262" s="1" t="s">
        <v>577</v>
      </c>
      <c r="B262" s="16" t="s">
        <v>578</v>
      </c>
      <c r="C262" s="1" t="s">
        <v>1238</v>
      </c>
      <c r="E262" s="5">
        <v>-31834.760000000002</v>
      </c>
      <c r="G262" s="5">
        <v>-29750.010000000002</v>
      </c>
      <c r="I262" s="9">
        <f t="shared" si="80"/>
        <v>-2084.75</v>
      </c>
      <c r="K262" s="21">
        <f t="shared" si="81"/>
        <v>-0.07007560669727506</v>
      </c>
      <c r="M262" s="9">
        <v>-115209.76000000001</v>
      </c>
      <c r="O262" s="9">
        <v>-96784.48</v>
      </c>
      <c r="Q262" s="9">
        <f t="shared" si="82"/>
        <v>-18425.280000000013</v>
      </c>
      <c r="S262" s="21">
        <f t="shared" si="83"/>
        <v>-0.19037432447847025</v>
      </c>
      <c r="U262" s="9">
        <v>-236319.93</v>
      </c>
      <c r="W262" s="9">
        <v>-213113.97</v>
      </c>
      <c r="Y262" s="9">
        <f t="shared" si="84"/>
        <v>-23205.959999999992</v>
      </c>
      <c r="AA262" s="21">
        <f t="shared" si="85"/>
        <v>-0.10888990524647442</v>
      </c>
      <c r="AC262" s="9">
        <v>-405098.88</v>
      </c>
      <c r="AE262" s="9">
        <v>-521486.91000000003</v>
      </c>
      <c r="AG262" s="9">
        <f t="shared" si="86"/>
        <v>116388.03000000003</v>
      </c>
      <c r="AI262" s="21">
        <f t="shared" si="87"/>
        <v>0.2231849501265526</v>
      </c>
    </row>
    <row r="263" spans="1:35" ht="12.75" outlineLevel="1">
      <c r="A263" s="1" t="s">
        <v>579</v>
      </c>
      <c r="B263" s="16" t="s">
        <v>580</v>
      </c>
      <c r="C263" s="1" t="s">
        <v>1239</v>
      </c>
      <c r="E263" s="5">
        <v>-435.77</v>
      </c>
      <c r="G263" s="5">
        <v>-778.23</v>
      </c>
      <c r="I263" s="9">
        <f t="shared" si="80"/>
        <v>342.46000000000004</v>
      </c>
      <c r="K263" s="21">
        <f t="shared" si="81"/>
        <v>0.4400498567261607</v>
      </c>
      <c r="M263" s="9">
        <v>-954.4300000000001</v>
      </c>
      <c r="O263" s="9">
        <v>-1589.53</v>
      </c>
      <c r="Q263" s="9">
        <f t="shared" si="82"/>
        <v>635.0999999999999</v>
      </c>
      <c r="S263" s="21">
        <f t="shared" si="83"/>
        <v>0.3995520688505407</v>
      </c>
      <c r="U263" s="9">
        <v>-5407.1900000000005</v>
      </c>
      <c r="W263" s="9">
        <v>-4042.4</v>
      </c>
      <c r="Y263" s="9">
        <f t="shared" si="84"/>
        <v>-1364.7900000000004</v>
      </c>
      <c r="AA263" s="21">
        <f t="shared" si="85"/>
        <v>-0.3376187413417773</v>
      </c>
      <c r="AC263" s="9">
        <v>-17599.6</v>
      </c>
      <c r="AE263" s="9">
        <v>-19537.66</v>
      </c>
      <c r="AG263" s="9">
        <f t="shared" si="86"/>
        <v>1938.0600000000013</v>
      </c>
      <c r="AI263" s="21">
        <f t="shared" si="87"/>
        <v>0.09919611662809166</v>
      </c>
    </row>
    <row r="264" spans="1:35" ht="12.75" outlineLevel="1">
      <c r="A264" s="1" t="s">
        <v>581</v>
      </c>
      <c r="B264" s="16" t="s">
        <v>582</v>
      </c>
      <c r="C264" s="1" t="s">
        <v>1240</v>
      </c>
      <c r="E264" s="5">
        <v>-40519.24</v>
      </c>
      <c r="G264" s="5">
        <v>-47106.22</v>
      </c>
      <c r="I264" s="9">
        <f t="shared" si="80"/>
        <v>6586.980000000003</v>
      </c>
      <c r="K264" s="21">
        <f t="shared" si="81"/>
        <v>0.1398324892126773</v>
      </c>
      <c r="M264" s="9">
        <v>-120931.40000000001</v>
      </c>
      <c r="O264" s="9">
        <v>-152317.28</v>
      </c>
      <c r="Q264" s="9">
        <f t="shared" si="82"/>
        <v>31385.87999999999</v>
      </c>
      <c r="S264" s="21">
        <f t="shared" si="83"/>
        <v>0.20605593797368224</v>
      </c>
      <c r="U264" s="9">
        <v>-246683.76</v>
      </c>
      <c r="W264" s="9">
        <v>-322874.25</v>
      </c>
      <c r="Y264" s="9">
        <f t="shared" si="84"/>
        <v>76190.48999999999</v>
      </c>
      <c r="AA264" s="21">
        <f t="shared" si="85"/>
        <v>0.23597573978104475</v>
      </c>
      <c r="AC264" s="9">
        <v>-552679.8</v>
      </c>
      <c r="AE264" s="9">
        <v>-560716.5</v>
      </c>
      <c r="AG264" s="9">
        <f t="shared" si="86"/>
        <v>8036.699999999953</v>
      </c>
      <c r="AI264" s="21">
        <f t="shared" si="87"/>
        <v>0.014332911551559396</v>
      </c>
    </row>
    <row r="265" spans="1:35" ht="12.75" outlineLevel="1">
      <c r="A265" s="1" t="s">
        <v>583</v>
      </c>
      <c r="B265" s="16" t="s">
        <v>584</v>
      </c>
      <c r="C265" s="1" t="s">
        <v>1241</v>
      </c>
      <c r="E265" s="5">
        <v>0</v>
      </c>
      <c r="G265" s="5">
        <v>0</v>
      </c>
      <c r="I265" s="9">
        <f t="shared" si="80"/>
        <v>0</v>
      </c>
      <c r="K265" s="21">
        <f t="shared" si="81"/>
        <v>0</v>
      </c>
      <c r="M265" s="9">
        <v>0</v>
      </c>
      <c r="O265" s="9">
        <v>0</v>
      </c>
      <c r="Q265" s="9">
        <f t="shared" si="82"/>
        <v>0</v>
      </c>
      <c r="S265" s="21">
        <f t="shared" si="83"/>
        <v>0</v>
      </c>
      <c r="U265" s="9">
        <v>-53</v>
      </c>
      <c r="W265" s="9">
        <v>0</v>
      </c>
      <c r="Y265" s="9">
        <f t="shared" si="84"/>
        <v>-53</v>
      </c>
      <c r="AA265" s="21" t="str">
        <f t="shared" si="85"/>
        <v>N.M.</v>
      </c>
      <c r="AC265" s="9">
        <v>-53</v>
      </c>
      <c r="AE265" s="9">
        <v>0</v>
      </c>
      <c r="AG265" s="9">
        <f t="shared" si="86"/>
        <v>-53</v>
      </c>
      <c r="AI265" s="21" t="str">
        <f t="shared" si="87"/>
        <v>N.M.</v>
      </c>
    </row>
    <row r="266" spans="1:35" ht="12.75" outlineLevel="1">
      <c r="A266" s="1" t="s">
        <v>585</v>
      </c>
      <c r="B266" s="16" t="s">
        <v>586</v>
      </c>
      <c r="C266" s="1" t="s">
        <v>1242</v>
      </c>
      <c r="E266" s="5">
        <v>61768.99</v>
      </c>
      <c r="G266" s="5">
        <v>27371.047</v>
      </c>
      <c r="I266" s="9">
        <f aca="true" t="shared" si="88" ref="I266:I297">+E266-G266</f>
        <v>34397.943</v>
      </c>
      <c r="K266" s="21">
        <f aca="true" t="shared" si="89" ref="K266:K297">IF(G266&lt;0,IF(I266=0,0,IF(OR(G266=0,E266=0),"N.M.",IF(ABS(I266/G266)&gt;=10,"N.M.",I266/(-G266)))),IF(I266=0,0,IF(OR(G266=0,E266=0),"N.M.",IF(ABS(I266/G266)&gt;=10,"N.M.",I266/G266))))</f>
        <v>1.2567273367365157</v>
      </c>
      <c r="M266" s="9">
        <v>136791.48</v>
      </c>
      <c r="O266" s="9">
        <v>146884.206</v>
      </c>
      <c r="Q266" s="9">
        <f aca="true" t="shared" si="90" ref="Q266:Q297">(+M266-O266)</f>
        <v>-10092.725999999995</v>
      </c>
      <c r="S266" s="21">
        <f aca="true" t="shared" si="91" ref="S266:S297">IF(O266&lt;0,IF(Q266=0,0,IF(OR(O266=0,M266=0),"N.M.",IF(ABS(Q266/O266)&gt;=10,"N.M.",Q266/(-O266)))),IF(Q266=0,0,IF(OR(O266=0,M266=0),"N.M.",IF(ABS(Q266/O266)&gt;=10,"N.M.",Q266/O266))))</f>
        <v>-0.06871212552287613</v>
      </c>
      <c r="U266" s="9">
        <v>330056.55</v>
      </c>
      <c r="W266" s="9">
        <v>373827.206</v>
      </c>
      <c r="Y266" s="9">
        <f aca="true" t="shared" si="92" ref="Y266:Y297">(+U266-W266)</f>
        <v>-43770.65600000002</v>
      </c>
      <c r="AA266" s="21">
        <f aca="true" t="shared" si="93" ref="AA266:AA297">IF(W266&lt;0,IF(Y266=0,0,IF(OR(W266=0,U266=0),"N.M.",IF(ABS(Y266/W266)&gt;=10,"N.M.",Y266/(-W266)))),IF(Y266=0,0,IF(OR(W266=0,U266=0),"N.M.",IF(ABS(Y266/W266)&gt;=10,"N.M.",Y266/W266))))</f>
        <v>-0.11708793607707625</v>
      </c>
      <c r="AC266" s="9">
        <v>646057.9099999999</v>
      </c>
      <c r="AE266" s="9">
        <v>1004063.333</v>
      </c>
      <c r="AG266" s="9">
        <f aca="true" t="shared" si="94" ref="AG266:AG297">(+AC266-AE266)</f>
        <v>-358005.42300000007</v>
      </c>
      <c r="AI266" s="21">
        <f aca="true" t="shared" si="95" ref="AI266:AI297">IF(AE266&lt;0,IF(AG266=0,0,IF(OR(AE266=0,AC266=0),"N.M.",IF(ABS(AG266/AE266)&gt;=10,"N.M.",AG266/(-AE266)))),IF(AG266=0,0,IF(OR(AE266=0,AC266=0),"N.M.",IF(ABS(AG266/AE266)&gt;=10,"N.M.",AG266/AE266))))</f>
        <v>-0.35655661474095485</v>
      </c>
    </row>
    <row r="267" spans="1:35" ht="12.75" outlineLevel="1">
      <c r="A267" s="1" t="s">
        <v>587</v>
      </c>
      <c r="B267" s="16" t="s">
        <v>588</v>
      </c>
      <c r="C267" s="1" t="s">
        <v>1243</v>
      </c>
      <c r="E267" s="5">
        <v>304121.81</v>
      </c>
      <c r="G267" s="5">
        <v>232558.9</v>
      </c>
      <c r="I267" s="9">
        <f t="shared" si="88"/>
        <v>71562.91</v>
      </c>
      <c r="K267" s="21">
        <f t="shared" si="89"/>
        <v>0.30771950675721293</v>
      </c>
      <c r="M267" s="9">
        <v>598113.61</v>
      </c>
      <c r="O267" s="9">
        <v>1011493.25</v>
      </c>
      <c r="Q267" s="9">
        <f t="shared" si="90"/>
        <v>-413379.64</v>
      </c>
      <c r="S267" s="21">
        <f t="shared" si="91"/>
        <v>-0.4086825492903685</v>
      </c>
      <c r="U267" s="9">
        <v>1950026.6099999999</v>
      </c>
      <c r="W267" s="9">
        <v>2516016.75</v>
      </c>
      <c r="Y267" s="9">
        <f t="shared" si="92"/>
        <v>-565990.1400000001</v>
      </c>
      <c r="AA267" s="21">
        <f t="shared" si="93"/>
        <v>-0.2249548378404079</v>
      </c>
      <c r="AC267" s="9">
        <v>4629673.266</v>
      </c>
      <c r="AE267" s="9">
        <v>4968874.1</v>
      </c>
      <c r="AG267" s="9">
        <f t="shared" si="94"/>
        <v>-339200.8339999998</v>
      </c>
      <c r="AI267" s="21">
        <f t="shared" si="95"/>
        <v>-0.06826512951897892</v>
      </c>
    </row>
    <row r="268" spans="1:35" ht="12.75" outlineLevel="1">
      <c r="A268" s="1" t="s">
        <v>589</v>
      </c>
      <c r="B268" s="16" t="s">
        <v>590</v>
      </c>
      <c r="C268" s="1" t="s">
        <v>1244</v>
      </c>
      <c r="E268" s="5">
        <v>31481.690000000002</v>
      </c>
      <c r="G268" s="5">
        <v>30362.9</v>
      </c>
      <c r="I268" s="9">
        <f t="shared" si="88"/>
        <v>1118.7900000000009</v>
      </c>
      <c r="K268" s="21">
        <f t="shared" si="89"/>
        <v>0.036847270846987634</v>
      </c>
      <c r="M268" s="9">
        <v>94444.43000000001</v>
      </c>
      <c r="O268" s="9">
        <v>91088.8</v>
      </c>
      <c r="Q268" s="9">
        <f t="shared" si="90"/>
        <v>3355.6300000000047</v>
      </c>
      <c r="S268" s="21">
        <f t="shared" si="91"/>
        <v>0.036839106454361066</v>
      </c>
      <c r="U268" s="9">
        <v>187620.57</v>
      </c>
      <c r="W268" s="9">
        <v>179371.178</v>
      </c>
      <c r="Y268" s="9">
        <f t="shared" si="92"/>
        <v>8249.391999999993</v>
      </c>
      <c r="AA268" s="21">
        <f t="shared" si="93"/>
        <v>0.04599062174860664</v>
      </c>
      <c r="AC268" s="9">
        <v>375772.4</v>
      </c>
      <c r="AE268" s="9">
        <v>376904.248</v>
      </c>
      <c r="AG268" s="9">
        <f t="shared" si="94"/>
        <v>-1131.8479999999981</v>
      </c>
      <c r="AI268" s="21">
        <f t="shared" si="95"/>
        <v>-0.0030030120541384773</v>
      </c>
    </row>
    <row r="269" spans="1:35" ht="12.75" outlineLevel="1">
      <c r="A269" s="1" t="s">
        <v>591</v>
      </c>
      <c r="B269" s="16" t="s">
        <v>592</v>
      </c>
      <c r="C269" s="1" t="s">
        <v>1245</v>
      </c>
      <c r="E269" s="5">
        <v>80801.38</v>
      </c>
      <c r="G269" s="5">
        <v>83427.6</v>
      </c>
      <c r="I269" s="9">
        <f t="shared" si="88"/>
        <v>-2626.220000000001</v>
      </c>
      <c r="K269" s="21">
        <f t="shared" si="89"/>
        <v>-0.031479030920223056</v>
      </c>
      <c r="M269" s="9">
        <v>243300.88</v>
      </c>
      <c r="O269" s="9">
        <v>252771.924</v>
      </c>
      <c r="Q269" s="9">
        <f t="shared" si="90"/>
        <v>-9471.043999999994</v>
      </c>
      <c r="S269" s="21">
        <f t="shared" si="91"/>
        <v>-0.037468734067158484</v>
      </c>
      <c r="U269" s="9">
        <v>487406.97000000003</v>
      </c>
      <c r="W269" s="9">
        <v>478779.344</v>
      </c>
      <c r="Y269" s="9">
        <f t="shared" si="92"/>
        <v>8627.626000000047</v>
      </c>
      <c r="AA269" s="21">
        <f t="shared" si="93"/>
        <v>0.01802004641202743</v>
      </c>
      <c r="AC269" s="9">
        <v>986264.478</v>
      </c>
      <c r="AE269" s="9">
        <v>956006.2139999999</v>
      </c>
      <c r="AG269" s="9">
        <f t="shared" si="94"/>
        <v>30258.264000000083</v>
      </c>
      <c r="AI269" s="21">
        <f t="shared" si="95"/>
        <v>0.03165069803615323</v>
      </c>
    </row>
    <row r="270" spans="1:35" ht="12.75" outlineLevel="1">
      <c r="A270" s="1" t="s">
        <v>593</v>
      </c>
      <c r="B270" s="16" t="s">
        <v>594</v>
      </c>
      <c r="C270" s="1" t="s">
        <v>1246</v>
      </c>
      <c r="E270" s="5">
        <v>0</v>
      </c>
      <c r="G270" s="5">
        <v>0</v>
      </c>
      <c r="I270" s="9">
        <f t="shared" si="88"/>
        <v>0</v>
      </c>
      <c r="K270" s="21">
        <f t="shared" si="89"/>
        <v>0</v>
      </c>
      <c r="M270" s="9">
        <v>0</v>
      </c>
      <c r="O270" s="9">
        <v>0</v>
      </c>
      <c r="Q270" s="9">
        <f t="shared" si="90"/>
        <v>0</v>
      </c>
      <c r="S270" s="21">
        <f t="shared" si="91"/>
        <v>0</v>
      </c>
      <c r="U270" s="9">
        <v>-11.88</v>
      </c>
      <c r="W270" s="9">
        <v>1334.318</v>
      </c>
      <c r="Y270" s="9">
        <f t="shared" si="92"/>
        <v>-1346.198</v>
      </c>
      <c r="AA270" s="21">
        <f t="shared" si="93"/>
        <v>-1.00890342482077</v>
      </c>
      <c r="AC270" s="9">
        <v>2097.63</v>
      </c>
      <c r="AE270" s="9">
        <v>2752.2219999999998</v>
      </c>
      <c r="AG270" s="9">
        <f t="shared" si="94"/>
        <v>-654.5919999999996</v>
      </c>
      <c r="AI270" s="21">
        <f t="shared" si="95"/>
        <v>-0.23784127879219036</v>
      </c>
    </row>
    <row r="271" spans="1:35" ht="12.75" outlineLevel="1">
      <c r="A271" s="1" t="s">
        <v>595</v>
      </c>
      <c r="B271" s="16" t="s">
        <v>596</v>
      </c>
      <c r="C271" s="1" t="s">
        <v>1247</v>
      </c>
      <c r="E271" s="5">
        <v>14066.470000000001</v>
      </c>
      <c r="G271" s="5">
        <v>5800.158</v>
      </c>
      <c r="I271" s="9">
        <f t="shared" si="88"/>
        <v>8266.312000000002</v>
      </c>
      <c r="K271" s="21">
        <f t="shared" si="89"/>
        <v>1.425187382826468</v>
      </c>
      <c r="M271" s="9">
        <v>34561.88</v>
      </c>
      <c r="O271" s="9">
        <v>30239.284</v>
      </c>
      <c r="Q271" s="9">
        <f t="shared" si="90"/>
        <v>4322.595999999998</v>
      </c>
      <c r="S271" s="21">
        <f t="shared" si="91"/>
        <v>0.14294637399483393</v>
      </c>
      <c r="U271" s="9">
        <v>66232.31</v>
      </c>
      <c r="W271" s="9">
        <v>51968.012</v>
      </c>
      <c r="Y271" s="9">
        <f t="shared" si="92"/>
        <v>14264.297999999995</v>
      </c>
      <c r="AA271" s="21">
        <f t="shared" si="93"/>
        <v>0.27448227190218466</v>
      </c>
      <c r="AC271" s="9">
        <v>113543.616</v>
      </c>
      <c r="AE271" s="9">
        <v>114073.443</v>
      </c>
      <c r="AG271" s="9">
        <f t="shared" si="94"/>
        <v>-529.8270000000048</v>
      </c>
      <c r="AI271" s="21">
        <f t="shared" si="95"/>
        <v>-0.004644613032325191</v>
      </c>
    </row>
    <row r="272" spans="1:35" ht="12.75" outlineLevel="1">
      <c r="A272" s="1" t="s">
        <v>597</v>
      </c>
      <c r="B272" s="16" t="s">
        <v>598</v>
      </c>
      <c r="C272" s="1" t="s">
        <v>1248</v>
      </c>
      <c r="E272" s="5">
        <v>117.77</v>
      </c>
      <c r="G272" s="5">
        <v>0</v>
      </c>
      <c r="I272" s="9">
        <f t="shared" si="88"/>
        <v>117.77</v>
      </c>
      <c r="K272" s="21" t="str">
        <f t="shared" si="89"/>
        <v>N.M.</v>
      </c>
      <c r="M272" s="9">
        <v>117.77</v>
      </c>
      <c r="O272" s="9">
        <v>0</v>
      </c>
      <c r="Q272" s="9">
        <f t="shared" si="90"/>
        <v>117.77</v>
      </c>
      <c r="S272" s="21" t="str">
        <f t="shared" si="91"/>
        <v>N.M.</v>
      </c>
      <c r="U272" s="9">
        <v>117.77</v>
      </c>
      <c r="W272" s="9">
        <v>0</v>
      </c>
      <c r="Y272" s="9">
        <f t="shared" si="92"/>
        <v>117.77</v>
      </c>
      <c r="AA272" s="21" t="str">
        <f t="shared" si="93"/>
        <v>N.M.</v>
      </c>
      <c r="AC272" s="9">
        <v>117.77</v>
      </c>
      <c r="AE272" s="9">
        <v>43.82</v>
      </c>
      <c r="AG272" s="9">
        <f t="shared" si="94"/>
        <v>73.94999999999999</v>
      </c>
      <c r="AI272" s="21">
        <f t="shared" si="95"/>
        <v>1.6875855773619348</v>
      </c>
    </row>
    <row r="273" spans="1:35" ht="12.75" outlineLevel="1">
      <c r="A273" s="1" t="s">
        <v>599</v>
      </c>
      <c r="B273" s="16" t="s">
        <v>600</v>
      </c>
      <c r="C273" s="1" t="s">
        <v>1249</v>
      </c>
      <c r="E273" s="5">
        <v>-12819.683</v>
      </c>
      <c r="G273" s="5">
        <v>53449.5</v>
      </c>
      <c r="I273" s="9">
        <f t="shared" si="88"/>
        <v>-66269.183</v>
      </c>
      <c r="K273" s="21">
        <f t="shared" si="89"/>
        <v>-1.2398466402866257</v>
      </c>
      <c r="M273" s="9">
        <v>41878.377</v>
      </c>
      <c r="O273" s="9">
        <v>111386.2</v>
      </c>
      <c r="Q273" s="9">
        <f t="shared" si="90"/>
        <v>-69507.823</v>
      </c>
      <c r="S273" s="21">
        <f t="shared" si="91"/>
        <v>-0.6240254448037549</v>
      </c>
      <c r="U273" s="9">
        <v>42030.337</v>
      </c>
      <c r="W273" s="9">
        <v>216937.5</v>
      </c>
      <c r="Y273" s="9">
        <f t="shared" si="92"/>
        <v>-174907.163</v>
      </c>
      <c r="AA273" s="21">
        <f t="shared" si="93"/>
        <v>-0.8062560092192452</v>
      </c>
      <c r="AC273" s="9">
        <v>177215.887</v>
      </c>
      <c r="AE273" s="9">
        <v>444854.29000000004</v>
      </c>
      <c r="AG273" s="9">
        <f t="shared" si="94"/>
        <v>-267638.40300000005</v>
      </c>
      <c r="AI273" s="21">
        <f t="shared" si="95"/>
        <v>-0.6016316106561544</v>
      </c>
    </row>
    <row r="274" spans="1:35" ht="12.75" outlineLevel="1">
      <c r="A274" s="1" t="s">
        <v>601</v>
      </c>
      <c r="B274" s="16" t="s">
        <v>602</v>
      </c>
      <c r="C274" s="1" t="s">
        <v>1250</v>
      </c>
      <c r="E274" s="5">
        <v>2618.96</v>
      </c>
      <c r="G274" s="5">
        <v>155.214</v>
      </c>
      <c r="I274" s="9">
        <f t="shared" si="88"/>
        <v>2463.746</v>
      </c>
      <c r="K274" s="21" t="str">
        <f t="shared" si="89"/>
        <v>N.M.</v>
      </c>
      <c r="M274" s="9">
        <v>97210.28</v>
      </c>
      <c r="O274" s="9">
        <v>777.235</v>
      </c>
      <c r="Q274" s="9">
        <f t="shared" si="90"/>
        <v>96433.045</v>
      </c>
      <c r="S274" s="21" t="str">
        <f t="shared" si="91"/>
        <v>N.M.</v>
      </c>
      <c r="U274" s="9">
        <v>270312.55</v>
      </c>
      <c r="W274" s="9">
        <v>11860.162</v>
      </c>
      <c r="Y274" s="9">
        <f t="shared" si="92"/>
        <v>258452.38799999998</v>
      </c>
      <c r="AA274" s="21" t="str">
        <f t="shared" si="93"/>
        <v>N.M.</v>
      </c>
      <c r="AC274" s="9">
        <v>359125.24</v>
      </c>
      <c r="AE274" s="9">
        <v>63846.638000000006</v>
      </c>
      <c r="AG274" s="9">
        <f t="shared" si="94"/>
        <v>295278.60199999996</v>
      </c>
      <c r="AI274" s="21">
        <f t="shared" si="95"/>
        <v>4.624810502943005</v>
      </c>
    </row>
    <row r="275" spans="1:35" ht="12.75" outlineLevel="1">
      <c r="A275" s="1" t="s">
        <v>603</v>
      </c>
      <c r="B275" s="16" t="s">
        <v>604</v>
      </c>
      <c r="C275" s="1" t="s">
        <v>1251</v>
      </c>
      <c r="E275" s="5">
        <v>0</v>
      </c>
      <c r="G275" s="5">
        <v>0</v>
      </c>
      <c r="I275" s="9">
        <f t="shared" si="88"/>
        <v>0</v>
      </c>
      <c r="K275" s="21">
        <f t="shared" si="89"/>
        <v>0</v>
      </c>
      <c r="M275" s="9">
        <v>0</v>
      </c>
      <c r="O275" s="9">
        <v>0</v>
      </c>
      <c r="Q275" s="9">
        <f t="shared" si="90"/>
        <v>0</v>
      </c>
      <c r="S275" s="21">
        <f t="shared" si="91"/>
        <v>0</v>
      </c>
      <c r="U275" s="9">
        <v>0</v>
      </c>
      <c r="W275" s="9">
        <v>0</v>
      </c>
      <c r="Y275" s="9">
        <f t="shared" si="92"/>
        <v>0</v>
      </c>
      <c r="AA275" s="21">
        <f t="shared" si="93"/>
        <v>0</v>
      </c>
      <c r="AC275" s="9">
        <v>0</v>
      </c>
      <c r="AE275" s="9">
        <v>198.17000000000002</v>
      </c>
      <c r="AG275" s="9">
        <f t="shared" si="94"/>
        <v>-198.17000000000002</v>
      </c>
      <c r="AI275" s="21" t="str">
        <f t="shared" si="95"/>
        <v>N.M.</v>
      </c>
    </row>
    <row r="276" spans="1:35" ht="12.75" outlineLevel="1">
      <c r="A276" s="1" t="s">
        <v>605</v>
      </c>
      <c r="B276" s="16" t="s">
        <v>606</v>
      </c>
      <c r="C276" s="1" t="s">
        <v>1252</v>
      </c>
      <c r="E276" s="5">
        <v>-8352.42</v>
      </c>
      <c r="G276" s="5">
        <v>-10367.558</v>
      </c>
      <c r="I276" s="9">
        <f t="shared" si="88"/>
        <v>2015.1380000000008</v>
      </c>
      <c r="K276" s="21">
        <f t="shared" si="89"/>
        <v>0.19436959021594097</v>
      </c>
      <c r="M276" s="9">
        <v>-25956.317</v>
      </c>
      <c r="O276" s="9">
        <v>-33231.721</v>
      </c>
      <c r="Q276" s="9">
        <f t="shared" si="90"/>
        <v>7275.403999999999</v>
      </c>
      <c r="S276" s="21">
        <f t="shared" si="91"/>
        <v>0.21892949811416626</v>
      </c>
      <c r="U276" s="9">
        <v>-57054.147</v>
      </c>
      <c r="W276" s="9">
        <v>-75159.336</v>
      </c>
      <c r="Y276" s="9">
        <f t="shared" si="92"/>
        <v>18105.189</v>
      </c>
      <c r="AA276" s="21">
        <f t="shared" si="93"/>
        <v>0.24089075241431085</v>
      </c>
      <c r="AC276" s="9">
        <v>-144854.932</v>
      </c>
      <c r="AE276" s="9">
        <v>-151028.99599999998</v>
      </c>
      <c r="AG276" s="9">
        <f t="shared" si="94"/>
        <v>6174.063999999984</v>
      </c>
      <c r="AI276" s="21">
        <f t="shared" si="95"/>
        <v>0.040879991018413345</v>
      </c>
    </row>
    <row r="277" spans="1:35" ht="12.75" outlineLevel="1">
      <c r="A277" s="1" t="s">
        <v>607</v>
      </c>
      <c r="B277" s="16" t="s">
        <v>608</v>
      </c>
      <c r="C277" s="1" t="s">
        <v>1253</v>
      </c>
      <c r="E277" s="5">
        <v>710.78</v>
      </c>
      <c r="G277" s="5">
        <v>684.91</v>
      </c>
      <c r="I277" s="9">
        <f t="shared" si="88"/>
        <v>25.870000000000005</v>
      </c>
      <c r="K277" s="21">
        <f t="shared" si="89"/>
        <v>0.03777138602152109</v>
      </c>
      <c r="M277" s="9">
        <v>2483.63</v>
      </c>
      <c r="O277" s="9">
        <v>2172.96</v>
      </c>
      <c r="Q277" s="9">
        <f t="shared" si="90"/>
        <v>310.6700000000001</v>
      </c>
      <c r="S277" s="21">
        <f t="shared" si="91"/>
        <v>0.1429708784331051</v>
      </c>
      <c r="U277" s="9">
        <v>4880.56</v>
      </c>
      <c r="W277" s="9">
        <v>4264.82</v>
      </c>
      <c r="Y277" s="9">
        <f t="shared" si="92"/>
        <v>615.7400000000007</v>
      </c>
      <c r="AA277" s="21">
        <f t="shared" si="93"/>
        <v>0.14437655047575296</v>
      </c>
      <c r="AC277" s="9">
        <v>10059.01</v>
      </c>
      <c r="AE277" s="9">
        <v>8249.66</v>
      </c>
      <c r="AG277" s="9">
        <f t="shared" si="94"/>
        <v>1809.3500000000004</v>
      </c>
      <c r="AI277" s="21">
        <f t="shared" si="95"/>
        <v>0.2193241903302682</v>
      </c>
    </row>
    <row r="278" spans="1:35" ht="12.75" outlineLevel="1">
      <c r="A278" s="1" t="s">
        <v>609</v>
      </c>
      <c r="B278" s="16" t="s">
        <v>610</v>
      </c>
      <c r="C278" s="1" t="s">
        <v>1254</v>
      </c>
      <c r="E278" s="5">
        <v>1122.71</v>
      </c>
      <c r="G278" s="5">
        <v>-159.59</v>
      </c>
      <c r="I278" s="9">
        <f t="shared" si="88"/>
        <v>1282.3</v>
      </c>
      <c r="K278" s="21">
        <f t="shared" si="89"/>
        <v>8.034964596779247</v>
      </c>
      <c r="M278" s="9">
        <v>3045.83</v>
      </c>
      <c r="O278" s="9">
        <v>3109.89</v>
      </c>
      <c r="Q278" s="9">
        <f t="shared" si="90"/>
        <v>-64.05999999999995</v>
      </c>
      <c r="S278" s="21">
        <f t="shared" si="91"/>
        <v>-0.02059879931444519</v>
      </c>
      <c r="U278" s="9">
        <v>6203.1900000000005</v>
      </c>
      <c r="W278" s="9">
        <v>7277.03</v>
      </c>
      <c r="Y278" s="9">
        <f t="shared" si="92"/>
        <v>-1073.8399999999992</v>
      </c>
      <c r="AA278" s="21">
        <f t="shared" si="93"/>
        <v>-0.14756569644484072</v>
      </c>
      <c r="AC278" s="9">
        <v>10910.01</v>
      </c>
      <c r="AE278" s="9">
        <v>19315.08</v>
      </c>
      <c r="AG278" s="9">
        <f t="shared" si="94"/>
        <v>-8405.070000000002</v>
      </c>
      <c r="AI278" s="21">
        <f t="shared" si="95"/>
        <v>-0.4351558471411975</v>
      </c>
    </row>
    <row r="279" spans="1:35" ht="12.75" outlineLevel="1">
      <c r="A279" s="1" t="s">
        <v>611</v>
      </c>
      <c r="B279" s="16" t="s">
        <v>612</v>
      </c>
      <c r="C279" s="1" t="s">
        <v>1255</v>
      </c>
      <c r="E279" s="5">
        <v>2265</v>
      </c>
      <c r="G279" s="5">
        <v>0</v>
      </c>
      <c r="I279" s="9">
        <f t="shared" si="88"/>
        <v>2265</v>
      </c>
      <c r="K279" s="21" t="str">
        <f t="shared" si="89"/>
        <v>N.M.</v>
      </c>
      <c r="M279" s="9">
        <v>4841</v>
      </c>
      <c r="O279" s="9">
        <v>3795</v>
      </c>
      <c r="Q279" s="9">
        <f t="shared" si="90"/>
        <v>1046</v>
      </c>
      <c r="S279" s="21">
        <f t="shared" si="91"/>
        <v>0.2756258234519104</v>
      </c>
      <c r="U279" s="9">
        <v>7520</v>
      </c>
      <c r="W279" s="9">
        <v>6953</v>
      </c>
      <c r="Y279" s="9">
        <f t="shared" si="92"/>
        <v>567</v>
      </c>
      <c r="AA279" s="21">
        <f t="shared" si="93"/>
        <v>0.08154753343880339</v>
      </c>
      <c r="AC279" s="9">
        <v>14552</v>
      </c>
      <c r="AE279" s="9">
        <v>13934.32</v>
      </c>
      <c r="AG279" s="9">
        <f t="shared" si="94"/>
        <v>617.6800000000003</v>
      </c>
      <c r="AI279" s="21">
        <f t="shared" si="95"/>
        <v>0.04432796146492978</v>
      </c>
    </row>
    <row r="280" spans="1:35" ht="12.75" outlineLevel="1">
      <c r="A280" s="1" t="s">
        <v>613</v>
      </c>
      <c r="B280" s="16" t="s">
        <v>614</v>
      </c>
      <c r="C280" s="1" t="s">
        <v>1256</v>
      </c>
      <c r="E280" s="5">
        <v>184618.02</v>
      </c>
      <c r="G280" s="5">
        <v>82512.33</v>
      </c>
      <c r="I280" s="9">
        <f t="shared" si="88"/>
        <v>102105.68999999999</v>
      </c>
      <c r="K280" s="21">
        <f t="shared" si="89"/>
        <v>1.2374597832832983</v>
      </c>
      <c r="M280" s="9">
        <v>553854.06</v>
      </c>
      <c r="O280" s="9">
        <v>247536.99</v>
      </c>
      <c r="Q280" s="9">
        <f t="shared" si="90"/>
        <v>306317.07000000007</v>
      </c>
      <c r="S280" s="21">
        <f t="shared" si="91"/>
        <v>1.2374597832832988</v>
      </c>
      <c r="U280" s="9">
        <v>1107708.12</v>
      </c>
      <c r="W280" s="9">
        <v>495073.99</v>
      </c>
      <c r="Y280" s="9">
        <f t="shared" si="92"/>
        <v>612634.1300000001</v>
      </c>
      <c r="AA280" s="21">
        <f t="shared" si="93"/>
        <v>1.2374597380888464</v>
      </c>
      <c r="AC280" s="9">
        <v>1602878.1</v>
      </c>
      <c r="AE280" s="9">
        <v>1002073.9299999999</v>
      </c>
      <c r="AG280" s="9">
        <f t="shared" si="94"/>
        <v>600804.1700000002</v>
      </c>
      <c r="AI280" s="21">
        <f t="shared" si="95"/>
        <v>0.5995607230296872</v>
      </c>
    </row>
    <row r="281" spans="1:35" ht="12.75" outlineLevel="1">
      <c r="A281" s="1" t="s">
        <v>615</v>
      </c>
      <c r="B281" s="16" t="s">
        <v>616</v>
      </c>
      <c r="C281" s="1" t="s">
        <v>1257</v>
      </c>
      <c r="E281" s="5">
        <v>12802.970000000001</v>
      </c>
      <c r="G281" s="5">
        <v>12329.630000000001</v>
      </c>
      <c r="I281" s="9">
        <f t="shared" si="88"/>
        <v>473.34000000000015</v>
      </c>
      <c r="K281" s="21">
        <f t="shared" si="89"/>
        <v>0.03839044642864385</v>
      </c>
      <c r="M281" s="9">
        <v>38726.33</v>
      </c>
      <c r="O281" s="9">
        <v>36634.49</v>
      </c>
      <c r="Q281" s="9">
        <f t="shared" si="90"/>
        <v>2091.840000000004</v>
      </c>
      <c r="S281" s="21">
        <f t="shared" si="91"/>
        <v>0.057100289918052737</v>
      </c>
      <c r="U281" s="9">
        <v>77380.2</v>
      </c>
      <c r="W281" s="9">
        <v>72595.37</v>
      </c>
      <c r="Y281" s="9">
        <f t="shared" si="92"/>
        <v>4784.830000000002</v>
      </c>
      <c r="AA281" s="21">
        <f t="shared" si="93"/>
        <v>0.06591095272329354</v>
      </c>
      <c r="AC281" s="9">
        <v>152143.91</v>
      </c>
      <c r="AE281" s="9">
        <v>146986.57</v>
      </c>
      <c r="AG281" s="9">
        <f t="shared" si="94"/>
        <v>5157.3399999999965</v>
      </c>
      <c r="AI281" s="21">
        <f t="shared" si="95"/>
        <v>0.035087151159456244</v>
      </c>
    </row>
    <row r="282" spans="1:35" ht="12.75" outlineLevel="1">
      <c r="A282" s="1" t="s">
        <v>617</v>
      </c>
      <c r="B282" s="16" t="s">
        <v>618</v>
      </c>
      <c r="C282" s="1" t="s">
        <v>1258</v>
      </c>
      <c r="E282" s="5">
        <v>376122.89</v>
      </c>
      <c r="G282" s="5">
        <v>351876.86</v>
      </c>
      <c r="I282" s="9">
        <f t="shared" si="88"/>
        <v>24246.030000000028</v>
      </c>
      <c r="K282" s="21">
        <f t="shared" si="89"/>
        <v>0.06890487200550792</v>
      </c>
      <c r="M282" s="9">
        <v>1133834.78</v>
      </c>
      <c r="O282" s="9">
        <v>1053534.28</v>
      </c>
      <c r="Q282" s="9">
        <f t="shared" si="90"/>
        <v>80300.5</v>
      </c>
      <c r="S282" s="21">
        <f t="shared" si="91"/>
        <v>0.076220111224098</v>
      </c>
      <c r="U282" s="9">
        <v>2215055.44</v>
      </c>
      <c r="W282" s="9">
        <v>2101090.85</v>
      </c>
      <c r="Y282" s="9">
        <f t="shared" si="92"/>
        <v>113964.58999999985</v>
      </c>
      <c r="AA282" s="21">
        <f t="shared" si="93"/>
        <v>0.05424067693217542</v>
      </c>
      <c r="AC282" s="9">
        <v>4332814.52</v>
      </c>
      <c r="AE282" s="9">
        <v>3997610.48</v>
      </c>
      <c r="AG282" s="9">
        <f t="shared" si="94"/>
        <v>335204.0399999996</v>
      </c>
      <c r="AI282" s="21">
        <f t="shared" si="95"/>
        <v>0.08385110097069777</v>
      </c>
    </row>
    <row r="283" spans="1:35" ht="12.75" outlineLevel="1">
      <c r="A283" s="1" t="s">
        <v>619</v>
      </c>
      <c r="B283" s="16" t="s">
        <v>620</v>
      </c>
      <c r="C283" s="1" t="s">
        <v>1259</v>
      </c>
      <c r="E283" s="5">
        <v>0</v>
      </c>
      <c r="G283" s="5">
        <v>80</v>
      </c>
      <c r="I283" s="9">
        <f t="shared" si="88"/>
        <v>-80</v>
      </c>
      <c r="K283" s="21" t="str">
        <f t="shared" si="89"/>
        <v>N.M.</v>
      </c>
      <c r="M283" s="9">
        <v>0</v>
      </c>
      <c r="O283" s="9">
        <v>320</v>
      </c>
      <c r="Q283" s="9">
        <f t="shared" si="90"/>
        <v>-320</v>
      </c>
      <c r="S283" s="21" t="str">
        <f t="shared" si="91"/>
        <v>N.M.</v>
      </c>
      <c r="U283" s="9">
        <v>125</v>
      </c>
      <c r="W283" s="9">
        <v>320</v>
      </c>
      <c r="Y283" s="9">
        <f t="shared" si="92"/>
        <v>-195</v>
      </c>
      <c r="AA283" s="21">
        <f t="shared" si="93"/>
        <v>-0.609375</v>
      </c>
      <c r="AC283" s="9">
        <v>128.2</v>
      </c>
      <c r="AE283" s="9">
        <v>367.23900000000003</v>
      </c>
      <c r="AG283" s="9">
        <f t="shared" si="94"/>
        <v>-239.03900000000004</v>
      </c>
      <c r="AI283" s="21">
        <f t="shared" si="95"/>
        <v>-0.6509085364027242</v>
      </c>
    </row>
    <row r="284" spans="1:35" ht="12.75" outlineLevel="1">
      <c r="A284" s="1" t="s">
        <v>621</v>
      </c>
      <c r="B284" s="16" t="s">
        <v>622</v>
      </c>
      <c r="C284" s="1" t="s">
        <v>1260</v>
      </c>
      <c r="E284" s="5">
        <v>319.42</v>
      </c>
      <c r="G284" s="5">
        <v>8973.380000000001</v>
      </c>
      <c r="I284" s="9">
        <f t="shared" si="88"/>
        <v>-8653.960000000001</v>
      </c>
      <c r="K284" s="21">
        <f t="shared" si="89"/>
        <v>-0.9644036026558555</v>
      </c>
      <c r="M284" s="9">
        <v>319.42</v>
      </c>
      <c r="O284" s="9">
        <v>41745.35</v>
      </c>
      <c r="Q284" s="9">
        <f t="shared" si="90"/>
        <v>-41425.93</v>
      </c>
      <c r="S284" s="21">
        <f t="shared" si="91"/>
        <v>-0.9923483693393397</v>
      </c>
      <c r="U284" s="9">
        <v>303.81</v>
      </c>
      <c r="W284" s="9">
        <v>88867.88</v>
      </c>
      <c r="Y284" s="9">
        <f t="shared" si="92"/>
        <v>-88564.07</v>
      </c>
      <c r="AA284" s="21">
        <f t="shared" si="93"/>
        <v>-0.9965813294972267</v>
      </c>
      <c r="AC284" s="9">
        <v>34373.46</v>
      </c>
      <c r="AE284" s="9">
        <v>178973.41</v>
      </c>
      <c r="AG284" s="9">
        <f t="shared" si="94"/>
        <v>-144599.95</v>
      </c>
      <c r="AI284" s="21">
        <f t="shared" si="95"/>
        <v>-0.8079409673202294</v>
      </c>
    </row>
    <row r="285" spans="1:35" ht="12.75" outlineLevel="1">
      <c r="A285" s="1" t="s">
        <v>623</v>
      </c>
      <c r="B285" s="16" t="s">
        <v>624</v>
      </c>
      <c r="C285" s="1" t="s">
        <v>1261</v>
      </c>
      <c r="E285" s="5">
        <v>0</v>
      </c>
      <c r="G285" s="5">
        <v>22552.11</v>
      </c>
      <c r="I285" s="9">
        <f t="shared" si="88"/>
        <v>-22552.11</v>
      </c>
      <c r="K285" s="21" t="str">
        <f t="shared" si="89"/>
        <v>N.M.</v>
      </c>
      <c r="M285" s="9">
        <v>0</v>
      </c>
      <c r="O285" s="9">
        <v>67522.65</v>
      </c>
      <c r="Q285" s="9">
        <f t="shared" si="90"/>
        <v>-67522.65</v>
      </c>
      <c r="S285" s="21" t="str">
        <f t="shared" si="91"/>
        <v>N.M.</v>
      </c>
      <c r="U285" s="9">
        <v>57432.450000000004</v>
      </c>
      <c r="W285" s="9">
        <v>134757.08000000002</v>
      </c>
      <c r="Y285" s="9">
        <f t="shared" si="92"/>
        <v>-77324.63</v>
      </c>
      <c r="AA285" s="21">
        <f t="shared" si="93"/>
        <v>-0.5738075505940021</v>
      </c>
      <c r="AC285" s="9">
        <v>193342.37000000002</v>
      </c>
      <c r="AE285" s="9">
        <v>266097.73</v>
      </c>
      <c r="AG285" s="9">
        <f t="shared" si="94"/>
        <v>-72755.35999999996</v>
      </c>
      <c r="AI285" s="21">
        <f t="shared" si="95"/>
        <v>-0.2734159363178332</v>
      </c>
    </row>
    <row r="286" spans="1:35" ht="12.75" outlineLevel="1">
      <c r="A286" s="1" t="s">
        <v>625</v>
      </c>
      <c r="B286" s="16" t="s">
        <v>626</v>
      </c>
      <c r="C286" s="1" t="s">
        <v>1262</v>
      </c>
      <c r="E286" s="5">
        <v>26.84</v>
      </c>
      <c r="G286" s="5">
        <v>2.575</v>
      </c>
      <c r="I286" s="9">
        <f t="shared" si="88"/>
        <v>24.265</v>
      </c>
      <c r="K286" s="21">
        <f t="shared" si="89"/>
        <v>9.423300970873786</v>
      </c>
      <c r="M286" s="9">
        <v>6022.24</v>
      </c>
      <c r="O286" s="9">
        <v>3700.7760000000003</v>
      </c>
      <c r="Q286" s="9">
        <f t="shared" si="90"/>
        <v>2321.4639999999995</v>
      </c>
      <c r="S286" s="21">
        <f t="shared" si="91"/>
        <v>0.6272911411012175</v>
      </c>
      <c r="U286" s="9">
        <v>9031.04</v>
      </c>
      <c r="W286" s="9">
        <v>4005.39</v>
      </c>
      <c r="Y286" s="9">
        <f t="shared" si="92"/>
        <v>5025.6500000000015</v>
      </c>
      <c r="AA286" s="21">
        <f t="shared" si="93"/>
        <v>1.2547217624251326</v>
      </c>
      <c r="AC286" s="9">
        <v>9244.480000000001</v>
      </c>
      <c r="AE286" s="9">
        <v>4056.645</v>
      </c>
      <c r="AG286" s="9">
        <f t="shared" si="94"/>
        <v>5187.835000000001</v>
      </c>
      <c r="AI286" s="21">
        <f t="shared" si="95"/>
        <v>1.2788486544915814</v>
      </c>
    </row>
    <row r="287" spans="1:35" ht="12.75" outlineLevel="1">
      <c r="A287" s="1" t="s">
        <v>627</v>
      </c>
      <c r="B287" s="16" t="s">
        <v>628</v>
      </c>
      <c r="C287" s="1" t="s">
        <v>1263</v>
      </c>
      <c r="E287" s="5">
        <v>-26.93</v>
      </c>
      <c r="G287" s="5">
        <v>239.103</v>
      </c>
      <c r="I287" s="9">
        <f t="shared" si="88"/>
        <v>-266.033</v>
      </c>
      <c r="K287" s="21">
        <f t="shared" si="89"/>
        <v>-1.1126292852870938</v>
      </c>
      <c r="M287" s="9">
        <v>82.59</v>
      </c>
      <c r="O287" s="9">
        <v>239.103</v>
      </c>
      <c r="Q287" s="9">
        <f t="shared" si="90"/>
        <v>-156.513</v>
      </c>
      <c r="S287" s="21">
        <f t="shared" si="91"/>
        <v>-0.6545840077288867</v>
      </c>
      <c r="U287" s="9">
        <v>205.14000000000001</v>
      </c>
      <c r="W287" s="9">
        <v>555.413</v>
      </c>
      <c r="Y287" s="9">
        <f t="shared" si="92"/>
        <v>-350.273</v>
      </c>
      <c r="AA287" s="21">
        <f t="shared" si="93"/>
        <v>-0.6306532256176935</v>
      </c>
      <c r="AC287" s="9">
        <v>2673.43</v>
      </c>
      <c r="AE287" s="9">
        <v>663.243</v>
      </c>
      <c r="AG287" s="9">
        <f t="shared" si="94"/>
        <v>2010.187</v>
      </c>
      <c r="AI287" s="21">
        <f t="shared" si="95"/>
        <v>3.0308454065855197</v>
      </c>
    </row>
    <row r="288" spans="1:35" ht="12.75" outlineLevel="1">
      <c r="A288" s="1" t="s">
        <v>629</v>
      </c>
      <c r="B288" s="16" t="s">
        <v>630</v>
      </c>
      <c r="C288" s="1" t="s">
        <v>1264</v>
      </c>
      <c r="E288" s="5">
        <v>1442.67</v>
      </c>
      <c r="G288" s="5">
        <v>1108.9360000000001</v>
      </c>
      <c r="I288" s="9">
        <f t="shared" si="88"/>
        <v>333.7339999999999</v>
      </c>
      <c r="K288" s="21">
        <f t="shared" si="89"/>
        <v>0.3009497392094764</v>
      </c>
      <c r="M288" s="9">
        <v>2409.33</v>
      </c>
      <c r="O288" s="9">
        <v>2154.837</v>
      </c>
      <c r="Q288" s="9">
        <f t="shared" si="90"/>
        <v>254.49299999999994</v>
      </c>
      <c r="S288" s="21">
        <f t="shared" si="91"/>
        <v>0.11810313262673694</v>
      </c>
      <c r="U288" s="9">
        <v>11038.51</v>
      </c>
      <c r="W288" s="9">
        <v>12794.486</v>
      </c>
      <c r="Y288" s="9">
        <f t="shared" si="92"/>
        <v>-1755.9760000000006</v>
      </c>
      <c r="AA288" s="21">
        <f t="shared" si="93"/>
        <v>-0.13724474746386844</v>
      </c>
      <c r="AC288" s="9">
        <v>14408.77</v>
      </c>
      <c r="AE288" s="9">
        <v>16456.438000000002</v>
      </c>
      <c r="AG288" s="9">
        <f t="shared" si="94"/>
        <v>-2047.6680000000015</v>
      </c>
      <c r="AI288" s="21">
        <f t="shared" si="95"/>
        <v>-0.12442960013582534</v>
      </c>
    </row>
    <row r="289" spans="1:35" ht="12.75" outlineLevel="1">
      <c r="A289" s="1" t="s">
        <v>631</v>
      </c>
      <c r="B289" s="16" t="s">
        <v>632</v>
      </c>
      <c r="C289" s="1" t="s">
        <v>1265</v>
      </c>
      <c r="E289" s="5">
        <v>341630.5</v>
      </c>
      <c r="G289" s="5">
        <v>213913.416</v>
      </c>
      <c r="I289" s="9">
        <f t="shared" si="88"/>
        <v>127717.084</v>
      </c>
      <c r="K289" s="21">
        <f t="shared" si="89"/>
        <v>0.5970503692017148</v>
      </c>
      <c r="M289" s="9">
        <v>1024891.5</v>
      </c>
      <c r="O289" s="9">
        <v>641740.248</v>
      </c>
      <c r="Q289" s="9">
        <f t="shared" si="90"/>
        <v>383151.252</v>
      </c>
      <c r="S289" s="21">
        <f t="shared" si="91"/>
        <v>0.5970503692017147</v>
      </c>
      <c r="U289" s="9">
        <v>2049783</v>
      </c>
      <c r="W289" s="9">
        <v>1283480.504</v>
      </c>
      <c r="Y289" s="9">
        <f t="shared" si="92"/>
        <v>766302.496</v>
      </c>
      <c r="AA289" s="21">
        <f t="shared" si="93"/>
        <v>0.5970503592472177</v>
      </c>
      <c r="AC289" s="9">
        <v>3347564.466</v>
      </c>
      <c r="AE289" s="9">
        <v>2608980.524</v>
      </c>
      <c r="AG289" s="9">
        <f t="shared" si="94"/>
        <v>738583.9419999998</v>
      </c>
      <c r="AI289" s="21">
        <f t="shared" si="95"/>
        <v>0.28309293043998196</v>
      </c>
    </row>
    <row r="290" spans="1:35" ht="12.75" outlineLevel="1">
      <c r="A290" s="1" t="s">
        <v>633</v>
      </c>
      <c r="B290" s="16" t="s">
        <v>634</v>
      </c>
      <c r="C290" s="1" t="s">
        <v>1266</v>
      </c>
      <c r="E290" s="5">
        <v>170769.44</v>
      </c>
      <c r="G290" s="5">
        <v>133994.449</v>
      </c>
      <c r="I290" s="9">
        <f t="shared" si="88"/>
        <v>36774.99100000001</v>
      </c>
      <c r="K290" s="21">
        <f t="shared" si="89"/>
        <v>0.27445160060324597</v>
      </c>
      <c r="M290" s="9">
        <v>386689.87</v>
      </c>
      <c r="O290" s="9">
        <v>378125.325</v>
      </c>
      <c r="Q290" s="9">
        <f t="shared" si="90"/>
        <v>8564.544999999984</v>
      </c>
      <c r="S290" s="21">
        <f t="shared" si="91"/>
        <v>0.022650016895853203</v>
      </c>
      <c r="U290" s="9">
        <v>775809.36</v>
      </c>
      <c r="W290" s="9">
        <v>761453.593</v>
      </c>
      <c r="Y290" s="9">
        <f t="shared" si="92"/>
        <v>14355.766999999993</v>
      </c>
      <c r="AA290" s="21">
        <f t="shared" si="93"/>
        <v>0.018853108228750578</v>
      </c>
      <c r="AC290" s="9">
        <v>1541927.751</v>
      </c>
      <c r="AE290" s="9">
        <v>1556177.2310000001</v>
      </c>
      <c r="AG290" s="9">
        <f t="shared" si="94"/>
        <v>-14249.480000000214</v>
      </c>
      <c r="AI290" s="21">
        <f t="shared" si="95"/>
        <v>-0.009156720530375253</v>
      </c>
    </row>
    <row r="291" spans="1:35" ht="12.75" outlineLevel="1">
      <c r="A291" s="1" t="s">
        <v>635</v>
      </c>
      <c r="B291" s="16" t="s">
        <v>636</v>
      </c>
      <c r="C291" s="1" t="s">
        <v>1267</v>
      </c>
      <c r="E291" s="5">
        <v>5810.61</v>
      </c>
      <c r="G291" s="5">
        <v>0</v>
      </c>
      <c r="I291" s="9">
        <f t="shared" si="88"/>
        <v>5810.61</v>
      </c>
      <c r="K291" s="21" t="str">
        <f t="shared" si="89"/>
        <v>N.M.</v>
      </c>
      <c r="M291" s="9">
        <v>5810.61</v>
      </c>
      <c r="O291" s="9">
        <v>0</v>
      </c>
      <c r="Q291" s="9">
        <f t="shared" si="90"/>
        <v>5810.61</v>
      </c>
      <c r="S291" s="21" t="str">
        <f t="shared" si="91"/>
        <v>N.M.</v>
      </c>
      <c r="U291" s="9">
        <v>5263.33</v>
      </c>
      <c r="W291" s="9">
        <v>0</v>
      </c>
      <c r="Y291" s="9">
        <f t="shared" si="92"/>
        <v>5263.33</v>
      </c>
      <c r="AA291" s="21" t="str">
        <f t="shared" si="93"/>
        <v>N.M.</v>
      </c>
      <c r="AC291" s="9">
        <v>36526.23</v>
      </c>
      <c r="AE291" s="9">
        <v>-471.69</v>
      </c>
      <c r="AG291" s="9">
        <f t="shared" si="94"/>
        <v>36997.920000000006</v>
      </c>
      <c r="AI291" s="21" t="str">
        <f t="shared" si="95"/>
        <v>N.M.</v>
      </c>
    </row>
    <row r="292" spans="1:35" ht="12.75" outlineLevel="1">
      <c r="A292" s="1" t="s">
        <v>637</v>
      </c>
      <c r="B292" s="16" t="s">
        <v>638</v>
      </c>
      <c r="C292" s="1" t="s">
        <v>1268</v>
      </c>
      <c r="E292" s="5">
        <v>233.32</v>
      </c>
      <c r="G292" s="5">
        <v>436.92</v>
      </c>
      <c r="I292" s="9">
        <f t="shared" si="88"/>
        <v>-203.60000000000002</v>
      </c>
      <c r="K292" s="21">
        <f t="shared" si="89"/>
        <v>-0.4659891971070219</v>
      </c>
      <c r="M292" s="9">
        <v>699.96</v>
      </c>
      <c r="O292" s="9">
        <v>1310.76</v>
      </c>
      <c r="Q292" s="9">
        <f t="shared" si="90"/>
        <v>-610.8</v>
      </c>
      <c r="S292" s="21">
        <f t="shared" si="91"/>
        <v>-0.46598919710702186</v>
      </c>
      <c r="U292" s="9">
        <v>1399.93</v>
      </c>
      <c r="W292" s="9">
        <v>2621.51</v>
      </c>
      <c r="Y292" s="9">
        <f t="shared" si="92"/>
        <v>-1221.5800000000002</v>
      </c>
      <c r="AA292" s="21">
        <f t="shared" si="93"/>
        <v>-0.4659833454764621</v>
      </c>
      <c r="AC292" s="9">
        <v>4021.45</v>
      </c>
      <c r="AE292" s="9">
        <v>4621.49</v>
      </c>
      <c r="AG292" s="9">
        <f t="shared" si="94"/>
        <v>-600.04</v>
      </c>
      <c r="AI292" s="21">
        <f t="shared" si="95"/>
        <v>-0.12983691406883927</v>
      </c>
    </row>
    <row r="293" spans="1:35" ht="12.75" outlineLevel="1">
      <c r="A293" s="1" t="s">
        <v>639</v>
      </c>
      <c r="B293" s="16" t="s">
        <v>640</v>
      </c>
      <c r="C293" s="1" t="s">
        <v>1269</v>
      </c>
      <c r="E293" s="5">
        <v>-37721.62</v>
      </c>
      <c r="G293" s="5">
        <v>-27913.006</v>
      </c>
      <c r="I293" s="9">
        <f t="shared" si="88"/>
        <v>-9808.614000000001</v>
      </c>
      <c r="K293" s="21">
        <f t="shared" si="89"/>
        <v>-0.3513994157418947</v>
      </c>
      <c r="M293" s="9">
        <v>-116554.17</v>
      </c>
      <c r="O293" s="9">
        <v>-92249.311</v>
      </c>
      <c r="Q293" s="9">
        <f t="shared" si="90"/>
        <v>-24304.858999999997</v>
      </c>
      <c r="S293" s="21">
        <f t="shared" si="91"/>
        <v>-0.26346927404151554</v>
      </c>
      <c r="U293" s="9">
        <v>-223489.18</v>
      </c>
      <c r="W293" s="9">
        <v>-153485.843</v>
      </c>
      <c r="Y293" s="9">
        <f t="shared" si="92"/>
        <v>-70003.337</v>
      </c>
      <c r="AA293" s="21">
        <f t="shared" si="93"/>
        <v>-0.45608986230736603</v>
      </c>
      <c r="AC293" s="9">
        <v>-445875.19299999997</v>
      </c>
      <c r="AE293" s="9">
        <v>-341670.46499999997</v>
      </c>
      <c r="AG293" s="9">
        <f t="shared" si="94"/>
        <v>-104204.728</v>
      </c>
      <c r="AI293" s="21">
        <f t="shared" si="95"/>
        <v>-0.30498605725256356</v>
      </c>
    </row>
    <row r="294" spans="1:35" ht="12.75" outlineLevel="1">
      <c r="A294" s="1" t="s">
        <v>641</v>
      </c>
      <c r="B294" s="16" t="s">
        <v>642</v>
      </c>
      <c r="C294" s="1" t="s">
        <v>1270</v>
      </c>
      <c r="E294" s="5">
        <v>-135874.18</v>
      </c>
      <c r="G294" s="5">
        <v>-109232.022</v>
      </c>
      <c r="I294" s="9">
        <f t="shared" si="88"/>
        <v>-26642.157999999996</v>
      </c>
      <c r="K294" s="21">
        <f t="shared" si="89"/>
        <v>-0.2439042829400338</v>
      </c>
      <c r="M294" s="9">
        <v>-419135.405</v>
      </c>
      <c r="O294" s="9">
        <v>-354290.261</v>
      </c>
      <c r="Q294" s="9">
        <f t="shared" si="90"/>
        <v>-64845.14400000003</v>
      </c>
      <c r="S294" s="21">
        <f t="shared" si="91"/>
        <v>-0.18302829949931937</v>
      </c>
      <c r="U294" s="9">
        <v>-884017.215</v>
      </c>
      <c r="W294" s="9">
        <v>-802454.178</v>
      </c>
      <c r="Y294" s="9">
        <f t="shared" si="92"/>
        <v>-81563.03700000001</v>
      </c>
      <c r="AA294" s="21">
        <f t="shared" si="93"/>
        <v>-0.10164198684002616</v>
      </c>
      <c r="AC294" s="9">
        <v>-1844995.432</v>
      </c>
      <c r="AE294" s="9">
        <v>-1615296.686</v>
      </c>
      <c r="AG294" s="9">
        <f t="shared" si="94"/>
        <v>-229698.74600000004</v>
      </c>
      <c r="AI294" s="21">
        <f t="shared" si="95"/>
        <v>-0.14220220222751082</v>
      </c>
    </row>
    <row r="295" spans="1:35" ht="12.75" outlineLevel="1">
      <c r="A295" s="1" t="s">
        <v>643</v>
      </c>
      <c r="B295" s="16" t="s">
        <v>644</v>
      </c>
      <c r="C295" s="1" t="s">
        <v>1271</v>
      </c>
      <c r="E295" s="5">
        <v>-36653.53</v>
      </c>
      <c r="G295" s="5">
        <v>-45255.041</v>
      </c>
      <c r="I295" s="9">
        <f t="shared" si="88"/>
        <v>8601.510999999999</v>
      </c>
      <c r="K295" s="21">
        <f t="shared" si="89"/>
        <v>0.19006746673812536</v>
      </c>
      <c r="M295" s="9">
        <v>-112490.969</v>
      </c>
      <c r="O295" s="9">
        <v>-139557.218</v>
      </c>
      <c r="Q295" s="9">
        <f t="shared" si="90"/>
        <v>27066.248999999996</v>
      </c>
      <c r="S295" s="21">
        <f t="shared" si="91"/>
        <v>0.19394374141221415</v>
      </c>
      <c r="U295" s="9">
        <v>-277033.886</v>
      </c>
      <c r="W295" s="9">
        <v>-283672.579</v>
      </c>
      <c r="Y295" s="9">
        <f t="shared" si="92"/>
        <v>6638.693000000028</v>
      </c>
      <c r="AA295" s="21">
        <f t="shared" si="93"/>
        <v>0.023402660290263826</v>
      </c>
      <c r="AC295" s="9">
        <v>-614793.843</v>
      </c>
      <c r="AE295" s="9">
        <v>-570988.741</v>
      </c>
      <c r="AG295" s="9">
        <f t="shared" si="94"/>
        <v>-43805.101999999955</v>
      </c>
      <c r="AI295" s="21">
        <f t="shared" si="95"/>
        <v>-0.0767179785774444</v>
      </c>
    </row>
    <row r="296" spans="1:35" ht="12.75" outlineLevel="1">
      <c r="A296" s="1" t="s">
        <v>645</v>
      </c>
      <c r="B296" s="16" t="s">
        <v>646</v>
      </c>
      <c r="C296" s="1" t="s">
        <v>1272</v>
      </c>
      <c r="E296" s="5">
        <v>-58895.54</v>
      </c>
      <c r="G296" s="5">
        <v>-46255.388</v>
      </c>
      <c r="I296" s="9">
        <f t="shared" si="88"/>
        <v>-12640.152000000002</v>
      </c>
      <c r="K296" s="21">
        <f t="shared" si="89"/>
        <v>-0.27326874871312296</v>
      </c>
      <c r="M296" s="9">
        <v>-181813.452</v>
      </c>
      <c r="O296" s="9">
        <v>-148232.339</v>
      </c>
      <c r="Q296" s="9">
        <f t="shared" si="90"/>
        <v>-33581.11299999998</v>
      </c>
      <c r="S296" s="21">
        <f t="shared" si="91"/>
        <v>-0.22654377058706454</v>
      </c>
      <c r="U296" s="9">
        <v>-433621.652</v>
      </c>
      <c r="W296" s="9">
        <v>-297123.111</v>
      </c>
      <c r="Y296" s="9">
        <f t="shared" si="92"/>
        <v>-136498.54100000003</v>
      </c>
      <c r="AA296" s="21">
        <f t="shared" si="93"/>
        <v>-0.45940061862101345</v>
      </c>
      <c r="AC296" s="9">
        <v>-801927.369</v>
      </c>
      <c r="AE296" s="9">
        <v>-620672.276</v>
      </c>
      <c r="AG296" s="9">
        <f t="shared" si="94"/>
        <v>-181255.093</v>
      </c>
      <c r="AI296" s="21">
        <f t="shared" si="95"/>
        <v>-0.29203027106047186</v>
      </c>
    </row>
    <row r="297" spans="1:35" ht="12.75" outlineLevel="1">
      <c r="A297" s="1" t="s">
        <v>647</v>
      </c>
      <c r="B297" s="16" t="s">
        <v>648</v>
      </c>
      <c r="C297" s="1" t="s">
        <v>1273</v>
      </c>
      <c r="E297" s="5">
        <v>-66954.66</v>
      </c>
      <c r="G297" s="5">
        <v>-107828.78</v>
      </c>
      <c r="I297" s="9">
        <f t="shared" si="88"/>
        <v>40874.119999999995</v>
      </c>
      <c r="K297" s="21">
        <f t="shared" si="89"/>
        <v>0.37906503254511453</v>
      </c>
      <c r="M297" s="9">
        <v>-214696.63</v>
      </c>
      <c r="O297" s="9">
        <v>-229209.526</v>
      </c>
      <c r="Q297" s="9">
        <f t="shared" si="90"/>
        <v>14512.896000000008</v>
      </c>
      <c r="S297" s="21">
        <f t="shared" si="91"/>
        <v>0.0633171589910273</v>
      </c>
      <c r="U297" s="9">
        <v>-479743.73</v>
      </c>
      <c r="W297" s="9">
        <v>-446534.553</v>
      </c>
      <c r="Y297" s="9">
        <f t="shared" si="92"/>
        <v>-33209.17699999997</v>
      </c>
      <c r="AA297" s="21">
        <f t="shared" si="93"/>
        <v>-0.07437090092331548</v>
      </c>
      <c r="AC297" s="9">
        <v>-898261.1699999999</v>
      </c>
      <c r="AE297" s="9">
        <v>-919812.977</v>
      </c>
      <c r="AG297" s="9">
        <f t="shared" si="94"/>
        <v>21551.80700000003</v>
      </c>
      <c r="AI297" s="21">
        <f t="shared" si="95"/>
        <v>0.023430640291999306</v>
      </c>
    </row>
    <row r="298" spans="1:35" ht="12.75" outlineLevel="1">
      <c r="A298" s="1" t="s">
        <v>649</v>
      </c>
      <c r="B298" s="16" t="s">
        <v>650</v>
      </c>
      <c r="C298" s="1" t="s">
        <v>1274</v>
      </c>
      <c r="E298" s="5">
        <v>-72281.72</v>
      </c>
      <c r="G298" s="5">
        <v>-80367.91</v>
      </c>
      <c r="I298" s="9">
        <f aca="true" t="shared" si="96" ref="I298:I325">+E298-G298</f>
        <v>8086.190000000002</v>
      </c>
      <c r="K298" s="21">
        <f aca="true" t="shared" si="97" ref="K298:K325">IF(G298&lt;0,IF(I298=0,0,IF(OR(G298=0,E298=0),"N.M.",IF(ABS(I298/G298)&gt;=10,"N.M.",I298/(-G298)))),IF(I298=0,0,IF(OR(G298=0,E298=0),"N.M.",IF(ABS(I298/G298)&gt;=10,"N.M.",I298/G298))))</f>
        <v>0.10061466075203401</v>
      </c>
      <c r="M298" s="9">
        <v>-225292.07</v>
      </c>
      <c r="O298" s="9">
        <v>-241103.73</v>
      </c>
      <c r="Q298" s="9">
        <f aca="true" t="shared" si="98" ref="Q298:Q325">(+M298-O298)</f>
        <v>15811.660000000003</v>
      </c>
      <c r="S298" s="21">
        <f aca="true" t="shared" si="99" ref="S298:S325">IF(O298&lt;0,IF(Q298=0,0,IF(OR(O298=0,M298=0),"N.M.",IF(ABS(Q298/O298)&gt;=10,"N.M.",Q298/(-O298)))),IF(Q298=0,0,IF(OR(O298=0,M298=0),"N.M.",IF(ABS(Q298/O298)&gt;=10,"N.M.",Q298/O298))))</f>
        <v>0.06558032096807462</v>
      </c>
      <c r="U298" s="9">
        <v>-442137.23</v>
      </c>
      <c r="W298" s="9">
        <v>-482207.48</v>
      </c>
      <c r="Y298" s="9">
        <f aca="true" t="shared" si="100" ref="Y298:Y325">(+U298-W298)</f>
        <v>40070.25</v>
      </c>
      <c r="AA298" s="21">
        <f aca="true" t="shared" si="101" ref="AA298:AA325">IF(W298&lt;0,IF(Y298=0,0,IF(OR(W298=0,U298=0),"N.M.",IF(ABS(Y298/W298)&gt;=10,"N.M.",Y298/(-W298)))),IF(Y298=0,0,IF(OR(W298=0,U298=0),"N.M.",IF(ABS(Y298/W298)&gt;=10,"N.M.",Y298/W298))))</f>
        <v>0.08309752888943159</v>
      </c>
      <c r="AC298" s="9">
        <v>-922775.69</v>
      </c>
      <c r="AE298" s="9">
        <v>-954707.48</v>
      </c>
      <c r="AG298" s="9">
        <f aca="true" t="shared" si="102" ref="AG298:AG325">(+AC298-AE298)</f>
        <v>31931.790000000037</v>
      </c>
      <c r="AI298" s="21">
        <f aca="true" t="shared" si="103" ref="AI298:AI325">IF(AE298&lt;0,IF(AG298=0,0,IF(OR(AE298=0,AC298=0),"N.M.",IF(ABS(AG298/AE298)&gt;=10,"N.M.",AG298/(-AE298)))),IF(AG298=0,0,IF(OR(AE298=0,AC298=0),"N.M.",IF(ABS(AG298/AE298)&gt;=10,"N.M.",AG298/AE298))))</f>
        <v>0.03344667415824587</v>
      </c>
    </row>
    <row r="299" spans="1:35" ht="12.75" outlineLevel="1">
      <c r="A299" s="1" t="s">
        <v>651</v>
      </c>
      <c r="B299" s="16" t="s">
        <v>652</v>
      </c>
      <c r="C299" s="1" t="s">
        <v>1275</v>
      </c>
      <c r="E299" s="5">
        <v>-45941.770000000004</v>
      </c>
      <c r="G299" s="5">
        <v>12812.462</v>
      </c>
      <c r="I299" s="9">
        <f t="shared" si="96"/>
        <v>-58754.232</v>
      </c>
      <c r="K299" s="21">
        <f t="shared" si="97"/>
        <v>-4.58570975664162</v>
      </c>
      <c r="M299" s="9">
        <v>-68185.37</v>
      </c>
      <c r="O299" s="9">
        <v>-79264.097</v>
      </c>
      <c r="Q299" s="9">
        <f t="shared" si="98"/>
        <v>11078.726999999999</v>
      </c>
      <c r="S299" s="21">
        <f t="shared" si="99"/>
        <v>0.1397698001908733</v>
      </c>
      <c r="U299" s="9">
        <v>-18965.39</v>
      </c>
      <c r="W299" s="9">
        <v>45982.106</v>
      </c>
      <c r="Y299" s="9">
        <f t="shared" si="100"/>
        <v>-64947.496</v>
      </c>
      <c r="AA299" s="21">
        <f t="shared" si="101"/>
        <v>-1.4124515306019259</v>
      </c>
      <c r="AC299" s="9">
        <v>-51.04699999999866</v>
      </c>
      <c r="AE299" s="9">
        <v>-8181.783000000003</v>
      </c>
      <c r="AG299" s="9">
        <f t="shared" si="102"/>
        <v>8130.736000000004</v>
      </c>
      <c r="AI299" s="21">
        <f t="shared" si="103"/>
        <v>0.9937608953940725</v>
      </c>
    </row>
    <row r="300" spans="1:35" ht="12.75" outlineLevel="1">
      <c r="A300" s="1" t="s">
        <v>653</v>
      </c>
      <c r="B300" s="16" t="s">
        <v>654</v>
      </c>
      <c r="C300" s="1" t="s">
        <v>1276</v>
      </c>
      <c r="E300" s="5">
        <v>17682.25</v>
      </c>
      <c r="G300" s="5">
        <v>14296</v>
      </c>
      <c r="I300" s="9">
        <f t="shared" si="96"/>
        <v>3386.25</v>
      </c>
      <c r="K300" s="21">
        <f t="shared" si="97"/>
        <v>0.23686695579182987</v>
      </c>
      <c r="M300" s="9">
        <v>44895.340000000004</v>
      </c>
      <c r="O300" s="9">
        <v>42570.24</v>
      </c>
      <c r="Q300" s="9">
        <f t="shared" si="98"/>
        <v>2325.100000000006</v>
      </c>
      <c r="S300" s="21">
        <f t="shared" si="99"/>
        <v>0.054617967857357765</v>
      </c>
      <c r="U300" s="9">
        <v>90842.89</v>
      </c>
      <c r="W300" s="9">
        <v>85048.15000000001</v>
      </c>
      <c r="Y300" s="9">
        <f t="shared" si="100"/>
        <v>5794.739999999991</v>
      </c>
      <c r="AA300" s="21">
        <f t="shared" si="101"/>
        <v>0.06813481539574923</v>
      </c>
      <c r="AC300" s="9">
        <v>188890.81</v>
      </c>
      <c r="AE300" s="9">
        <v>168871.1</v>
      </c>
      <c r="AG300" s="9">
        <f t="shared" si="102"/>
        <v>20019.709999999992</v>
      </c>
      <c r="AI300" s="21">
        <f t="shared" si="103"/>
        <v>0.11855024335128977</v>
      </c>
    </row>
    <row r="301" spans="1:35" ht="12.75" outlineLevel="1">
      <c r="A301" s="1" t="s">
        <v>655</v>
      </c>
      <c r="B301" s="16" t="s">
        <v>656</v>
      </c>
      <c r="C301" s="1" t="s">
        <v>1277</v>
      </c>
      <c r="E301" s="5">
        <v>-34.75</v>
      </c>
      <c r="G301" s="5">
        <v>0</v>
      </c>
      <c r="I301" s="9">
        <f t="shared" si="96"/>
        <v>-34.75</v>
      </c>
      <c r="K301" s="21" t="str">
        <f t="shared" si="97"/>
        <v>N.M.</v>
      </c>
      <c r="M301" s="9">
        <v>48.730000000000004</v>
      </c>
      <c r="O301" s="9">
        <v>0</v>
      </c>
      <c r="Q301" s="9">
        <f t="shared" si="98"/>
        <v>48.730000000000004</v>
      </c>
      <c r="S301" s="21" t="str">
        <f t="shared" si="99"/>
        <v>N.M.</v>
      </c>
      <c r="U301" s="9">
        <v>107.55</v>
      </c>
      <c r="W301" s="9">
        <v>0</v>
      </c>
      <c r="Y301" s="9">
        <f t="shared" si="100"/>
        <v>107.55</v>
      </c>
      <c r="AA301" s="21" t="str">
        <f t="shared" si="101"/>
        <v>N.M.</v>
      </c>
      <c r="AC301" s="9">
        <v>110.66</v>
      </c>
      <c r="AE301" s="9">
        <v>0</v>
      </c>
      <c r="AG301" s="9">
        <f t="shared" si="102"/>
        <v>110.66</v>
      </c>
      <c r="AI301" s="21" t="str">
        <f t="shared" si="103"/>
        <v>N.M.</v>
      </c>
    </row>
    <row r="302" spans="1:35" ht="12.75" outlineLevel="1">
      <c r="A302" s="1" t="s">
        <v>657</v>
      </c>
      <c r="B302" s="16" t="s">
        <v>658</v>
      </c>
      <c r="C302" s="1" t="s">
        <v>1278</v>
      </c>
      <c r="E302" s="5">
        <v>181.73</v>
      </c>
      <c r="G302" s="5">
        <v>0</v>
      </c>
      <c r="I302" s="9">
        <f t="shared" si="96"/>
        <v>181.73</v>
      </c>
      <c r="K302" s="21" t="str">
        <f t="shared" si="97"/>
        <v>N.M.</v>
      </c>
      <c r="M302" s="9">
        <v>242.93</v>
      </c>
      <c r="O302" s="9">
        <v>0</v>
      </c>
      <c r="Q302" s="9">
        <f t="shared" si="98"/>
        <v>242.93</v>
      </c>
      <c r="S302" s="21" t="str">
        <f t="shared" si="99"/>
        <v>N.M.</v>
      </c>
      <c r="U302" s="9">
        <v>249.18</v>
      </c>
      <c r="W302" s="9">
        <v>0</v>
      </c>
      <c r="Y302" s="9">
        <f t="shared" si="100"/>
        <v>249.18</v>
      </c>
      <c r="AA302" s="21" t="str">
        <f t="shared" si="101"/>
        <v>N.M.</v>
      </c>
      <c r="AC302" s="9">
        <v>262.17</v>
      </c>
      <c r="AE302" s="9">
        <v>0</v>
      </c>
      <c r="AG302" s="9">
        <f t="shared" si="102"/>
        <v>262.17</v>
      </c>
      <c r="AI302" s="21" t="str">
        <f t="shared" si="103"/>
        <v>N.M.</v>
      </c>
    </row>
    <row r="303" spans="1:35" ht="12.75" outlineLevel="1">
      <c r="A303" s="1" t="s">
        <v>659</v>
      </c>
      <c r="B303" s="16" t="s">
        <v>660</v>
      </c>
      <c r="C303" s="1" t="s">
        <v>1279</v>
      </c>
      <c r="E303" s="5">
        <v>657.41</v>
      </c>
      <c r="G303" s="5">
        <v>0</v>
      </c>
      <c r="I303" s="9">
        <f t="shared" si="96"/>
        <v>657.41</v>
      </c>
      <c r="K303" s="21" t="str">
        <f t="shared" si="97"/>
        <v>N.M.</v>
      </c>
      <c r="M303" s="9">
        <v>954.28</v>
      </c>
      <c r="O303" s="9">
        <v>0</v>
      </c>
      <c r="Q303" s="9">
        <f t="shared" si="98"/>
        <v>954.28</v>
      </c>
      <c r="S303" s="21" t="str">
        <f t="shared" si="99"/>
        <v>N.M.</v>
      </c>
      <c r="U303" s="9">
        <v>-409.88</v>
      </c>
      <c r="W303" s="9">
        <v>28.84</v>
      </c>
      <c r="Y303" s="9">
        <f t="shared" si="100"/>
        <v>-438.71999999999997</v>
      </c>
      <c r="AA303" s="21" t="str">
        <f t="shared" si="101"/>
        <v>N.M.</v>
      </c>
      <c r="AC303" s="9">
        <v>1571.35</v>
      </c>
      <c r="AE303" s="9">
        <v>1135</v>
      </c>
      <c r="AG303" s="9">
        <f t="shared" si="102"/>
        <v>436.3499999999999</v>
      </c>
      <c r="AI303" s="21">
        <f t="shared" si="103"/>
        <v>0.3844493392070484</v>
      </c>
    </row>
    <row r="304" spans="1:35" ht="12.75" outlineLevel="1">
      <c r="A304" s="1" t="s">
        <v>661</v>
      </c>
      <c r="B304" s="16" t="s">
        <v>662</v>
      </c>
      <c r="C304" s="1" t="s">
        <v>1280</v>
      </c>
      <c r="E304" s="5">
        <v>0</v>
      </c>
      <c r="G304" s="5">
        <v>0</v>
      </c>
      <c r="I304" s="9">
        <f t="shared" si="96"/>
        <v>0</v>
      </c>
      <c r="K304" s="21">
        <f t="shared" si="97"/>
        <v>0</v>
      </c>
      <c r="M304" s="9">
        <v>0</v>
      </c>
      <c r="O304" s="9">
        <v>0</v>
      </c>
      <c r="Q304" s="9">
        <f t="shared" si="98"/>
        <v>0</v>
      </c>
      <c r="S304" s="21">
        <f t="shared" si="99"/>
        <v>0</v>
      </c>
      <c r="U304" s="9">
        <v>0</v>
      </c>
      <c r="W304" s="9">
        <v>52.06</v>
      </c>
      <c r="Y304" s="9">
        <f t="shared" si="100"/>
        <v>-52.06</v>
      </c>
      <c r="AA304" s="21" t="str">
        <f t="shared" si="101"/>
        <v>N.M.</v>
      </c>
      <c r="AC304" s="9">
        <v>25.54</v>
      </c>
      <c r="AE304" s="9">
        <v>52.06</v>
      </c>
      <c r="AG304" s="9">
        <f t="shared" si="102"/>
        <v>-26.520000000000003</v>
      </c>
      <c r="AI304" s="21">
        <f t="shared" si="103"/>
        <v>-0.5094122166730696</v>
      </c>
    </row>
    <row r="305" spans="1:35" ht="12.75" outlineLevel="1">
      <c r="A305" s="1" t="s">
        <v>663</v>
      </c>
      <c r="B305" s="16" t="s">
        <v>664</v>
      </c>
      <c r="C305" s="1" t="s">
        <v>1281</v>
      </c>
      <c r="E305" s="5">
        <v>574</v>
      </c>
      <c r="G305" s="5">
        <v>0</v>
      </c>
      <c r="I305" s="9">
        <f t="shared" si="96"/>
        <v>574</v>
      </c>
      <c r="K305" s="21" t="str">
        <f t="shared" si="97"/>
        <v>N.M.</v>
      </c>
      <c r="M305" s="9">
        <v>3664.44</v>
      </c>
      <c r="O305" s="9">
        <v>2525.65</v>
      </c>
      <c r="Q305" s="9">
        <f t="shared" si="98"/>
        <v>1138.79</v>
      </c>
      <c r="S305" s="21">
        <f t="shared" si="99"/>
        <v>0.4508898699344723</v>
      </c>
      <c r="U305" s="9">
        <v>16341.62</v>
      </c>
      <c r="W305" s="9">
        <v>5139.01</v>
      </c>
      <c r="Y305" s="9">
        <f t="shared" si="100"/>
        <v>11202.61</v>
      </c>
      <c r="AA305" s="21">
        <f t="shared" si="101"/>
        <v>2.1799159760342945</v>
      </c>
      <c r="AC305" s="9">
        <v>22159.47</v>
      </c>
      <c r="AE305" s="9">
        <v>12247.964</v>
      </c>
      <c r="AG305" s="9">
        <f t="shared" si="102"/>
        <v>9911.506000000001</v>
      </c>
      <c r="AI305" s="21">
        <f t="shared" si="103"/>
        <v>0.8092370291094912</v>
      </c>
    </row>
    <row r="306" spans="1:35" ht="12.75" outlineLevel="1">
      <c r="A306" s="1" t="s">
        <v>665</v>
      </c>
      <c r="B306" s="16" t="s">
        <v>666</v>
      </c>
      <c r="C306" s="1" t="s">
        <v>1282</v>
      </c>
      <c r="E306" s="5">
        <v>0</v>
      </c>
      <c r="G306" s="5">
        <v>0</v>
      </c>
      <c r="I306" s="9">
        <f t="shared" si="96"/>
        <v>0</v>
      </c>
      <c r="K306" s="21">
        <f t="shared" si="97"/>
        <v>0</v>
      </c>
      <c r="M306" s="9">
        <v>1500</v>
      </c>
      <c r="O306" s="9">
        <v>1500</v>
      </c>
      <c r="Q306" s="9">
        <f t="shared" si="98"/>
        <v>0</v>
      </c>
      <c r="S306" s="21">
        <f t="shared" si="99"/>
        <v>0</v>
      </c>
      <c r="U306" s="9">
        <v>1500</v>
      </c>
      <c r="W306" s="9">
        <v>2072.5</v>
      </c>
      <c r="Y306" s="9">
        <f t="shared" si="100"/>
        <v>-572.5</v>
      </c>
      <c r="AA306" s="21">
        <f t="shared" si="101"/>
        <v>-0.2762364294330519</v>
      </c>
      <c r="AC306" s="9">
        <v>1500</v>
      </c>
      <c r="AE306" s="9">
        <v>2072.5</v>
      </c>
      <c r="AG306" s="9">
        <f t="shared" si="102"/>
        <v>-572.5</v>
      </c>
      <c r="AI306" s="21">
        <f t="shared" si="103"/>
        <v>-0.2762364294330519</v>
      </c>
    </row>
    <row r="307" spans="1:35" ht="12.75" outlineLevel="1">
      <c r="A307" s="1" t="s">
        <v>667</v>
      </c>
      <c r="B307" s="16" t="s">
        <v>668</v>
      </c>
      <c r="C307" s="1" t="s">
        <v>1283</v>
      </c>
      <c r="E307" s="5">
        <v>0</v>
      </c>
      <c r="G307" s="5">
        <v>0</v>
      </c>
      <c r="I307" s="9">
        <f t="shared" si="96"/>
        <v>0</v>
      </c>
      <c r="K307" s="21">
        <f t="shared" si="97"/>
        <v>0</v>
      </c>
      <c r="M307" s="9">
        <v>0</v>
      </c>
      <c r="O307" s="9">
        <v>0</v>
      </c>
      <c r="Q307" s="9">
        <f t="shared" si="98"/>
        <v>0</v>
      </c>
      <c r="S307" s="21">
        <f t="shared" si="99"/>
        <v>0</v>
      </c>
      <c r="U307" s="9">
        <v>0</v>
      </c>
      <c r="W307" s="9">
        <v>0</v>
      </c>
      <c r="Y307" s="9">
        <f t="shared" si="100"/>
        <v>0</v>
      </c>
      <c r="AA307" s="21">
        <f t="shared" si="101"/>
        <v>0</v>
      </c>
      <c r="AC307" s="9">
        <v>0</v>
      </c>
      <c r="AE307" s="9">
        <v>74.38</v>
      </c>
      <c r="AG307" s="9">
        <f t="shared" si="102"/>
        <v>-74.38</v>
      </c>
      <c r="AI307" s="21" t="str">
        <f t="shared" si="103"/>
        <v>N.M.</v>
      </c>
    </row>
    <row r="308" spans="1:35" ht="12.75" outlineLevel="1">
      <c r="A308" s="1" t="s">
        <v>669</v>
      </c>
      <c r="B308" s="16" t="s">
        <v>670</v>
      </c>
      <c r="C308" s="1" t="s">
        <v>1284</v>
      </c>
      <c r="E308" s="5">
        <v>0</v>
      </c>
      <c r="G308" s="5">
        <v>0</v>
      </c>
      <c r="I308" s="9">
        <f t="shared" si="96"/>
        <v>0</v>
      </c>
      <c r="K308" s="21">
        <f t="shared" si="97"/>
        <v>0</v>
      </c>
      <c r="M308" s="9">
        <v>0</v>
      </c>
      <c r="O308" s="9">
        <v>0</v>
      </c>
      <c r="Q308" s="9">
        <f t="shared" si="98"/>
        <v>0</v>
      </c>
      <c r="S308" s="21">
        <f t="shared" si="99"/>
        <v>0</v>
      </c>
      <c r="U308" s="9">
        <v>0</v>
      </c>
      <c r="W308" s="9">
        <v>0</v>
      </c>
      <c r="Y308" s="9">
        <f t="shared" si="100"/>
        <v>0</v>
      </c>
      <c r="AA308" s="21">
        <f t="shared" si="101"/>
        <v>0</v>
      </c>
      <c r="AC308" s="9">
        <v>2.36</v>
      </c>
      <c r="AE308" s="9">
        <v>5.5200000000000005</v>
      </c>
      <c r="AG308" s="9">
        <f t="shared" si="102"/>
        <v>-3.1600000000000006</v>
      </c>
      <c r="AI308" s="21">
        <f t="shared" si="103"/>
        <v>-0.5724637681159421</v>
      </c>
    </row>
    <row r="309" spans="1:35" ht="12.75" outlineLevel="1">
      <c r="A309" s="1" t="s">
        <v>671</v>
      </c>
      <c r="B309" s="16" t="s">
        <v>672</v>
      </c>
      <c r="C309" s="1" t="s">
        <v>1285</v>
      </c>
      <c r="E309" s="5">
        <v>0</v>
      </c>
      <c r="G309" s="5">
        <v>0</v>
      </c>
      <c r="I309" s="9">
        <f t="shared" si="96"/>
        <v>0</v>
      </c>
      <c r="K309" s="21">
        <f t="shared" si="97"/>
        <v>0</v>
      </c>
      <c r="M309" s="9">
        <v>0</v>
      </c>
      <c r="O309" s="9">
        <v>30</v>
      </c>
      <c r="Q309" s="9">
        <f t="shared" si="98"/>
        <v>-30</v>
      </c>
      <c r="S309" s="21" t="str">
        <f t="shared" si="99"/>
        <v>N.M.</v>
      </c>
      <c r="U309" s="9">
        <v>0</v>
      </c>
      <c r="W309" s="9">
        <v>30</v>
      </c>
      <c r="Y309" s="9">
        <f t="shared" si="100"/>
        <v>-30</v>
      </c>
      <c r="AA309" s="21" t="str">
        <f t="shared" si="101"/>
        <v>N.M.</v>
      </c>
      <c r="AC309" s="9">
        <v>0</v>
      </c>
      <c r="AE309" s="9">
        <v>280</v>
      </c>
      <c r="AG309" s="9">
        <f t="shared" si="102"/>
        <v>-280</v>
      </c>
      <c r="AI309" s="21" t="str">
        <f t="shared" si="103"/>
        <v>N.M.</v>
      </c>
    </row>
    <row r="310" spans="1:35" ht="12.75" outlineLevel="1">
      <c r="A310" s="1" t="s">
        <v>673</v>
      </c>
      <c r="B310" s="16" t="s">
        <v>674</v>
      </c>
      <c r="C310" s="1" t="s">
        <v>1286</v>
      </c>
      <c r="E310" s="5">
        <v>0</v>
      </c>
      <c r="G310" s="5">
        <v>0</v>
      </c>
      <c r="I310" s="9">
        <f t="shared" si="96"/>
        <v>0</v>
      </c>
      <c r="K310" s="21">
        <f t="shared" si="97"/>
        <v>0</v>
      </c>
      <c r="M310" s="9">
        <v>0</v>
      </c>
      <c r="O310" s="9">
        <v>150.42000000000002</v>
      </c>
      <c r="Q310" s="9">
        <f t="shared" si="98"/>
        <v>-150.42000000000002</v>
      </c>
      <c r="S310" s="21" t="str">
        <f t="shared" si="99"/>
        <v>N.M.</v>
      </c>
      <c r="U310" s="9">
        <v>0</v>
      </c>
      <c r="W310" s="9">
        <v>150.42000000000002</v>
      </c>
      <c r="Y310" s="9">
        <f t="shared" si="100"/>
        <v>-150.42000000000002</v>
      </c>
      <c r="AA310" s="21" t="str">
        <f t="shared" si="101"/>
        <v>N.M.</v>
      </c>
      <c r="AC310" s="9">
        <v>554.47</v>
      </c>
      <c r="AE310" s="9">
        <v>150.42000000000002</v>
      </c>
      <c r="AG310" s="9">
        <f t="shared" si="102"/>
        <v>404.05</v>
      </c>
      <c r="AI310" s="21">
        <f t="shared" si="103"/>
        <v>2.6861454593804015</v>
      </c>
    </row>
    <row r="311" spans="1:35" ht="12.75" outlineLevel="1">
      <c r="A311" s="1" t="s">
        <v>675</v>
      </c>
      <c r="B311" s="16" t="s">
        <v>676</v>
      </c>
      <c r="C311" s="1" t="s">
        <v>1287</v>
      </c>
      <c r="E311" s="5">
        <v>0</v>
      </c>
      <c r="G311" s="5">
        <v>0</v>
      </c>
      <c r="I311" s="9">
        <f t="shared" si="96"/>
        <v>0</v>
      </c>
      <c r="K311" s="21">
        <f t="shared" si="97"/>
        <v>0</v>
      </c>
      <c r="M311" s="9">
        <v>0</v>
      </c>
      <c r="O311" s="9">
        <v>12.44</v>
      </c>
      <c r="Q311" s="9">
        <f t="shared" si="98"/>
        <v>-12.44</v>
      </c>
      <c r="S311" s="21" t="str">
        <f t="shared" si="99"/>
        <v>N.M.</v>
      </c>
      <c r="U311" s="9">
        <v>517.46</v>
      </c>
      <c r="W311" s="9">
        <v>200.81900000000002</v>
      </c>
      <c r="Y311" s="9">
        <f t="shared" si="100"/>
        <v>316.641</v>
      </c>
      <c r="AA311" s="21">
        <f t="shared" si="101"/>
        <v>1.5767482160552537</v>
      </c>
      <c r="AC311" s="9">
        <v>1154.6100000000001</v>
      </c>
      <c r="AE311" s="9">
        <v>1372.676</v>
      </c>
      <c r="AG311" s="9">
        <f t="shared" si="102"/>
        <v>-218.0659999999998</v>
      </c>
      <c r="AI311" s="21">
        <f t="shared" si="103"/>
        <v>-0.15886196014208728</v>
      </c>
    </row>
    <row r="312" spans="1:35" ht="12.75" outlineLevel="1">
      <c r="A312" s="1" t="s">
        <v>677</v>
      </c>
      <c r="B312" s="16" t="s">
        <v>678</v>
      </c>
      <c r="C312" s="1" t="s">
        <v>1288</v>
      </c>
      <c r="E312" s="5">
        <v>40.31</v>
      </c>
      <c r="G312" s="5">
        <v>96.01</v>
      </c>
      <c r="I312" s="9">
        <f t="shared" si="96"/>
        <v>-55.7</v>
      </c>
      <c r="K312" s="21">
        <f t="shared" si="97"/>
        <v>-0.5801479012602854</v>
      </c>
      <c r="M312" s="9">
        <v>470.51</v>
      </c>
      <c r="O312" s="9">
        <v>245.91</v>
      </c>
      <c r="Q312" s="9">
        <f t="shared" si="98"/>
        <v>224.6</v>
      </c>
      <c r="S312" s="21">
        <f t="shared" si="99"/>
        <v>0.9133422796958237</v>
      </c>
      <c r="U312" s="9">
        <v>708.59</v>
      </c>
      <c r="W312" s="9">
        <v>623.527</v>
      </c>
      <c r="Y312" s="9">
        <f t="shared" si="100"/>
        <v>85.06299999999999</v>
      </c>
      <c r="AA312" s="21">
        <f t="shared" si="101"/>
        <v>0.13642232012406838</v>
      </c>
      <c r="AC312" s="9">
        <v>1266.68</v>
      </c>
      <c r="AE312" s="9">
        <v>1209.439</v>
      </c>
      <c r="AG312" s="9">
        <f t="shared" si="102"/>
        <v>57.240999999999985</v>
      </c>
      <c r="AI312" s="21">
        <f t="shared" si="103"/>
        <v>0.04732855480929587</v>
      </c>
    </row>
    <row r="313" spans="1:35" ht="12.75" outlineLevel="1">
      <c r="A313" s="1" t="s">
        <v>679</v>
      </c>
      <c r="B313" s="16" t="s">
        <v>680</v>
      </c>
      <c r="C313" s="1" t="s">
        <v>1289</v>
      </c>
      <c r="E313" s="5">
        <v>0</v>
      </c>
      <c r="G313" s="5">
        <v>1.95</v>
      </c>
      <c r="I313" s="9">
        <f t="shared" si="96"/>
        <v>-1.95</v>
      </c>
      <c r="K313" s="21" t="str">
        <f t="shared" si="97"/>
        <v>N.M.</v>
      </c>
      <c r="M313" s="9">
        <v>0</v>
      </c>
      <c r="O313" s="9">
        <v>1.95</v>
      </c>
      <c r="Q313" s="9">
        <f t="shared" si="98"/>
        <v>-1.95</v>
      </c>
      <c r="S313" s="21" t="str">
        <f t="shared" si="99"/>
        <v>N.M.</v>
      </c>
      <c r="U313" s="9">
        <v>0</v>
      </c>
      <c r="W313" s="9">
        <v>1.95</v>
      </c>
      <c r="Y313" s="9">
        <f t="shared" si="100"/>
        <v>-1.95</v>
      </c>
      <c r="AA313" s="21" t="str">
        <f t="shared" si="101"/>
        <v>N.M.</v>
      </c>
      <c r="AC313" s="9">
        <v>3.69</v>
      </c>
      <c r="AE313" s="9">
        <v>3.65</v>
      </c>
      <c r="AG313" s="9">
        <f t="shared" si="102"/>
        <v>0.040000000000000036</v>
      </c>
      <c r="AI313" s="21">
        <f t="shared" si="103"/>
        <v>0.010958904109589052</v>
      </c>
    </row>
    <row r="314" spans="1:35" ht="12.75" outlineLevel="1">
      <c r="A314" s="1" t="s">
        <v>681</v>
      </c>
      <c r="B314" s="16" t="s">
        <v>682</v>
      </c>
      <c r="C314" s="1" t="s">
        <v>1290</v>
      </c>
      <c r="E314" s="5">
        <v>7040.62</v>
      </c>
      <c r="G314" s="5">
        <v>0</v>
      </c>
      <c r="I314" s="9">
        <f t="shared" si="96"/>
        <v>7040.62</v>
      </c>
      <c r="K314" s="21" t="str">
        <f t="shared" si="97"/>
        <v>N.M.</v>
      </c>
      <c r="M314" s="9">
        <v>7855.14</v>
      </c>
      <c r="O314" s="9">
        <v>0</v>
      </c>
      <c r="Q314" s="9">
        <f t="shared" si="98"/>
        <v>7855.14</v>
      </c>
      <c r="S314" s="21" t="str">
        <f t="shared" si="99"/>
        <v>N.M.</v>
      </c>
      <c r="U314" s="9">
        <v>14614.65</v>
      </c>
      <c r="W314" s="9">
        <v>0</v>
      </c>
      <c r="Y314" s="9">
        <f t="shared" si="100"/>
        <v>14614.65</v>
      </c>
      <c r="AA314" s="21" t="str">
        <f t="shared" si="101"/>
        <v>N.M.</v>
      </c>
      <c r="AC314" s="9">
        <v>37496.44</v>
      </c>
      <c r="AE314" s="9">
        <v>338.32</v>
      </c>
      <c r="AG314" s="9">
        <f t="shared" si="102"/>
        <v>37158.12</v>
      </c>
      <c r="AI314" s="21" t="str">
        <f t="shared" si="103"/>
        <v>N.M.</v>
      </c>
    </row>
    <row r="315" spans="1:35" ht="12.75" outlineLevel="1">
      <c r="A315" s="1" t="s">
        <v>683</v>
      </c>
      <c r="B315" s="16" t="s">
        <v>684</v>
      </c>
      <c r="C315" s="1" t="s">
        <v>1291</v>
      </c>
      <c r="E315" s="5">
        <v>0</v>
      </c>
      <c r="G315" s="5">
        <v>0</v>
      </c>
      <c r="I315" s="9">
        <f t="shared" si="96"/>
        <v>0</v>
      </c>
      <c r="K315" s="21">
        <f t="shared" si="97"/>
        <v>0</v>
      </c>
      <c r="M315" s="9">
        <v>3083.9700000000003</v>
      </c>
      <c r="O315" s="9">
        <v>3553.784</v>
      </c>
      <c r="Q315" s="9">
        <f t="shared" si="98"/>
        <v>-469.81399999999985</v>
      </c>
      <c r="S315" s="21">
        <f t="shared" si="99"/>
        <v>-0.13220105667648901</v>
      </c>
      <c r="U315" s="9">
        <v>23151.09</v>
      </c>
      <c r="W315" s="9">
        <v>22505.222999999998</v>
      </c>
      <c r="Y315" s="9">
        <f t="shared" si="100"/>
        <v>645.867000000002</v>
      </c>
      <c r="AA315" s="21">
        <f t="shared" si="101"/>
        <v>0.0286985381126862</v>
      </c>
      <c r="AC315" s="9">
        <v>30280.11</v>
      </c>
      <c r="AE315" s="9">
        <v>29436.596999999998</v>
      </c>
      <c r="AG315" s="9">
        <f t="shared" si="102"/>
        <v>843.5130000000026</v>
      </c>
      <c r="AI315" s="21">
        <f t="shared" si="103"/>
        <v>0.028655248431060244</v>
      </c>
    </row>
    <row r="316" spans="1:35" ht="12.75" outlineLevel="1">
      <c r="A316" s="1" t="s">
        <v>685</v>
      </c>
      <c r="B316" s="16" t="s">
        <v>686</v>
      </c>
      <c r="C316" s="1" t="s">
        <v>1292</v>
      </c>
      <c r="E316" s="5">
        <v>0</v>
      </c>
      <c r="G316" s="5">
        <v>18.32</v>
      </c>
      <c r="I316" s="9">
        <f t="shared" si="96"/>
        <v>-18.32</v>
      </c>
      <c r="K316" s="21" t="str">
        <f t="shared" si="97"/>
        <v>N.M.</v>
      </c>
      <c r="M316" s="9">
        <v>35.95</v>
      </c>
      <c r="O316" s="9">
        <v>68.38</v>
      </c>
      <c r="Q316" s="9">
        <f t="shared" si="98"/>
        <v>-32.42999999999999</v>
      </c>
      <c r="S316" s="21">
        <f t="shared" si="99"/>
        <v>-0.4742614799649019</v>
      </c>
      <c r="U316" s="9">
        <v>40.79</v>
      </c>
      <c r="W316" s="9">
        <v>128.15</v>
      </c>
      <c r="Y316" s="9">
        <f t="shared" si="100"/>
        <v>-87.36000000000001</v>
      </c>
      <c r="AA316" s="21">
        <f t="shared" si="101"/>
        <v>-0.6817011314865393</v>
      </c>
      <c r="AC316" s="9">
        <v>91.32</v>
      </c>
      <c r="AE316" s="9">
        <v>284.19</v>
      </c>
      <c r="AG316" s="9">
        <f t="shared" si="102"/>
        <v>-192.87</v>
      </c>
      <c r="AI316" s="21">
        <f t="shared" si="103"/>
        <v>-0.6786656814103241</v>
      </c>
    </row>
    <row r="317" spans="1:35" ht="12.75" outlineLevel="1">
      <c r="A317" s="1" t="s">
        <v>687</v>
      </c>
      <c r="B317" s="16" t="s">
        <v>688</v>
      </c>
      <c r="C317" s="1" t="s">
        <v>1293</v>
      </c>
      <c r="E317" s="5">
        <v>8487.3</v>
      </c>
      <c r="G317" s="5">
        <v>5212.1320000000005</v>
      </c>
      <c r="I317" s="9">
        <f t="shared" si="96"/>
        <v>3275.1679999999988</v>
      </c>
      <c r="K317" s="21">
        <f t="shared" si="97"/>
        <v>0.6283739552259994</v>
      </c>
      <c r="M317" s="9">
        <v>20012.75</v>
      </c>
      <c r="O317" s="9">
        <v>17335.835</v>
      </c>
      <c r="Q317" s="9">
        <f t="shared" si="98"/>
        <v>2676.915000000001</v>
      </c>
      <c r="S317" s="21">
        <f t="shared" si="99"/>
        <v>0.15441511758735596</v>
      </c>
      <c r="U317" s="9">
        <v>39936.98</v>
      </c>
      <c r="W317" s="9">
        <v>39235.549</v>
      </c>
      <c r="Y317" s="9">
        <f t="shared" si="100"/>
        <v>701.4310000000041</v>
      </c>
      <c r="AA317" s="21">
        <f t="shared" si="101"/>
        <v>0.017877435587813597</v>
      </c>
      <c r="AC317" s="9">
        <v>86936.81</v>
      </c>
      <c r="AE317" s="9">
        <v>71228.145</v>
      </c>
      <c r="AG317" s="9">
        <f t="shared" si="102"/>
        <v>15708.664999999994</v>
      </c>
      <c r="AI317" s="21">
        <f t="shared" si="103"/>
        <v>0.22054013901386865</v>
      </c>
    </row>
    <row r="318" spans="1:35" ht="12.75" outlineLevel="1">
      <c r="A318" s="1" t="s">
        <v>689</v>
      </c>
      <c r="B318" s="16" t="s">
        <v>690</v>
      </c>
      <c r="C318" s="1" t="s">
        <v>1294</v>
      </c>
      <c r="E318" s="5">
        <v>8895.85</v>
      </c>
      <c r="G318" s="5">
        <v>61185.18</v>
      </c>
      <c r="I318" s="9">
        <f t="shared" si="96"/>
        <v>-52289.33</v>
      </c>
      <c r="K318" s="21">
        <f t="shared" si="97"/>
        <v>-0.8546077661289875</v>
      </c>
      <c r="M318" s="9">
        <v>20749.3</v>
      </c>
      <c r="O318" s="9">
        <v>91816.383</v>
      </c>
      <c r="Q318" s="9">
        <f t="shared" si="98"/>
        <v>-71067.083</v>
      </c>
      <c r="S318" s="21">
        <f t="shared" si="99"/>
        <v>-0.7740130974229293</v>
      </c>
      <c r="U318" s="9">
        <v>109418.05</v>
      </c>
      <c r="W318" s="9">
        <v>182769.637</v>
      </c>
      <c r="Y318" s="9">
        <f t="shared" si="100"/>
        <v>-73351.58699999998</v>
      </c>
      <c r="AA318" s="21">
        <f t="shared" si="101"/>
        <v>-0.4013335486353239</v>
      </c>
      <c r="AC318" s="9">
        <v>161305.39</v>
      </c>
      <c r="AE318" s="9">
        <v>373312.24399999995</v>
      </c>
      <c r="AG318" s="9">
        <f t="shared" si="102"/>
        <v>-212006.85399999993</v>
      </c>
      <c r="AI318" s="21">
        <f t="shared" si="103"/>
        <v>-0.5679075824794002</v>
      </c>
    </row>
    <row r="319" spans="1:35" ht="12.75" outlineLevel="1">
      <c r="A319" s="1" t="s">
        <v>691</v>
      </c>
      <c r="B319" s="16" t="s">
        <v>692</v>
      </c>
      <c r="C319" s="1" t="s">
        <v>1295</v>
      </c>
      <c r="E319" s="5">
        <v>359.40000000000003</v>
      </c>
      <c r="G319" s="5">
        <v>1054.684</v>
      </c>
      <c r="I319" s="9">
        <f t="shared" si="96"/>
        <v>-695.2839999999999</v>
      </c>
      <c r="K319" s="21">
        <f t="shared" si="97"/>
        <v>-0.6592344247186834</v>
      </c>
      <c r="M319" s="9">
        <v>4377.63</v>
      </c>
      <c r="O319" s="9">
        <v>7429.608</v>
      </c>
      <c r="Q319" s="9">
        <f t="shared" si="98"/>
        <v>-3051.978</v>
      </c>
      <c r="S319" s="21">
        <f t="shared" si="99"/>
        <v>-0.41078587187910853</v>
      </c>
      <c r="U319" s="9">
        <v>7453.225</v>
      </c>
      <c r="W319" s="9">
        <v>13883.807</v>
      </c>
      <c r="Y319" s="9">
        <f t="shared" si="100"/>
        <v>-6430.582</v>
      </c>
      <c r="AA319" s="21">
        <f t="shared" si="101"/>
        <v>-0.4631713765539956</v>
      </c>
      <c r="AC319" s="9">
        <v>22773.926</v>
      </c>
      <c r="AE319" s="9">
        <v>28586.075</v>
      </c>
      <c r="AG319" s="9">
        <f t="shared" si="102"/>
        <v>-5812.149000000001</v>
      </c>
      <c r="AI319" s="21">
        <f t="shared" si="103"/>
        <v>-0.20332098757874248</v>
      </c>
    </row>
    <row r="320" spans="1:35" ht="12.75" outlineLevel="1">
      <c r="A320" s="1" t="s">
        <v>693</v>
      </c>
      <c r="B320" s="16" t="s">
        <v>694</v>
      </c>
      <c r="C320" s="1" t="s">
        <v>1296</v>
      </c>
      <c r="E320" s="5">
        <v>44.68</v>
      </c>
      <c r="G320" s="5">
        <v>2306.8</v>
      </c>
      <c r="I320" s="9">
        <f t="shared" si="96"/>
        <v>-2262.1200000000003</v>
      </c>
      <c r="K320" s="21">
        <f t="shared" si="97"/>
        <v>-0.9806311773885903</v>
      </c>
      <c r="M320" s="9">
        <v>795.54</v>
      </c>
      <c r="O320" s="9">
        <v>2897.2400000000002</v>
      </c>
      <c r="Q320" s="9">
        <f t="shared" si="98"/>
        <v>-2101.7000000000003</v>
      </c>
      <c r="S320" s="21">
        <f t="shared" si="99"/>
        <v>-0.7254145324515746</v>
      </c>
      <c r="U320" s="9">
        <v>1075.63</v>
      </c>
      <c r="W320" s="9">
        <v>3144.413</v>
      </c>
      <c r="Y320" s="9">
        <f t="shared" si="100"/>
        <v>-2068.783</v>
      </c>
      <c r="AA320" s="21">
        <f t="shared" si="101"/>
        <v>-0.6579234343580185</v>
      </c>
      <c r="AC320" s="9">
        <v>4051.6000000000004</v>
      </c>
      <c r="AE320" s="9">
        <v>7058.9130000000005</v>
      </c>
      <c r="AG320" s="9">
        <f t="shared" si="102"/>
        <v>-3007.313</v>
      </c>
      <c r="AI320" s="21">
        <f t="shared" si="103"/>
        <v>-0.42603060839537193</v>
      </c>
    </row>
    <row r="321" spans="1:35" ht="12.75" outlineLevel="1">
      <c r="A321" s="1" t="s">
        <v>695</v>
      </c>
      <c r="B321" s="16" t="s">
        <v>696</v>
      </c>
      <c r="C321" s="1" t="s">
        <v>1297</v>
      </c>
      <c r="E321" s="5">
        <v>-6321.03</v>
      </c>
      <c r="G321" s="5">
        <v>97422.715</v>
      </c>
      <c r="I321" s="9">
        <f t="shared" si="96"/>
        <v>-103743.745</v>
      </c>
      <c r="K321" s="21">
        <f t="shared" si="97"/>
        <v>-1.0648825071237236</v>
      </c>
      <c r="M321" s="9">
        <v>113300.18000000001</v>
      </c>
      <c r="O321" s="9">
        <v>142970.675</v>
      </c>
      <c r="Q321" s="9">
        <f t="shared" si="98"/>
        <v>-29670.49499999998</v>
      </c>
      <c r="S321" s="21">
        <f t="shared" si="99"/>
        <v>-0.20752853688352513</v>
      </c>
      <c r="U321" s="9">
        <v>268902.074</v>
      </c>
      <c r="W321" s="9">
        <v>269820.731</v>
      </c>
      <c r="Y321" s="9">
        <f t="shared" si="100"/>
        <v>-918.6570000000065</v>
      </c>
      <c r="AA321" s="21">
        <f t="shared" si="101"/>
        <v>-0.003404693911380762</v>
      </c>
      <c r="AC321" s="9">
        <v>1939775.108</v>
      </c>
      <c r="AE321" s="9">
        <v>397703.477</v>
      </c>
      <c r="AG321" s="9">
        <f t="shared" si="102"/>
        <v>1542071.631</v>
      </c>
      <c r="AI321" s="21">
        <f t="shared" si="103"/>
        <v>3.8774406566226727</v>
      </c>
    </row>
    <row r="322" spans="1:35" ht="12.75" outlineLevel="1">
      <c r="A322" s="1" t="s">
        <v>697</v>
      </c>
      <c r="B322" s="16" t="s">
        <v>698</v>
      </c>
      <c r="C322" s="1" t="s">
        <v>1298</v>
      </c>
      <c r="E322" s="5">
        <v>0</v>
      </c>
      <c r="G322" s="5">
        <v>0</v>
      </c>
      <c r="I322" s="9">
        <f t="shared" si="96"/>
        <v>0</v>
      </c>
      <c r="K322" s="21">
        <f t="shared" si="97"/>
        <v>0</v>
      </c>
      <c r="M322" s="9">
        <v>550</v>
      </c>
      <c r="O322" s="9">
        <v>0</v>
      </c>
      <c r="Q322" s="9">
        <f t="shared" si="98"/>
        <v>550</v>
      </c>
      <c r="S322" s="21" t="str">
        <f t="shared" si="99"/>
        <v>N.M.</v>
      </c>
      <c r="U322" s="9">
        <v>1379.25</v>
      </c>
      <c r="W322" s="9">
        <v>0</v>
      </c>
      <c r="Y322" s="9">
        <f t="shared" si="100"/>
        <v>1379.25</v>
      </c>
      <c r="AA322" s="21" t="str">
        <f t="shared" si="101"/>
        <v>N.M.</v>
      </c>
      <c r="AC322" s="9">
        <v>2279.25</v>
      </c>
      <c r="AE322" s="9">
        <v>0</v>
      </c>
      <c r="AG322" s="9">
        <f t="shared" si="102"/>
        <v>2279.25</v>
      </c>
      <c r="AI322" s="21" t="str">
        <f t="shared" si="103"/>
        <v>N.M.</v>
      </c>
    </row>
    <row r="323" spans="1:35" ht="12.75" outlineLevel="1">
      <c r="A323" s="1" t="s">
        <v>699</v>
      </c>
      <c r="B323" s="16" t="s">
        <v>700</v>
      </c>
      <c r="C323" s="1" t="s">
        <v>1299</v>
      </c>
      <c r="E323" s="5">
        <v>7748.110000000001</v>
      </c>
      <c r="G323" s="5">
        <v>7748.110000000001</v>
      </c>
      <c r="I323" s="9">
        <f t="shared" si="96"/>
        <v>0</v>
      </c>
      <c r="K323" s="21">
        <f t="shared" si="97"/>
        <v>0</v>
      </c>
      <c r="M323" s="9">
        <v>23244.350000000002</v>
      </c>
      <c r="O323" s="9">
        <v>23244.350000000002</v>
      </c>
      <c r="Q323" s="9">
        <f t="shared" si="98"/>
        <v>0</v>
      </c>
      <c r="S323" s="21">
        <f t="shared" si="99"/>
        <v>0</v>
      </c>
      <c r="U323" s="9">
        <v>46488.700000000004</v>
      </c>
      <c r="W323" s="9">
        <v>47028.41</v>
      </c>
      <c r="Y323" s="9">
        <f t="shared" si="100"/>
        <v>-539.7099999999991</v>
      </c>
      <c r="AA323" s="21">
        <f t="shared" si="101"/>
        <v>-0.011476254459804172</v>
      </c>
      <c r="AC323" s="9">
        <v>92977.40000000001</v>
      </c>
      <c r="AE323" s="9">
        <v>95496.53</v>
      </c>
      <c r="AG323" s="9">
        <f t="shared" si="102"/>
        <v>-2519.12999999999</v>
      </c>
      <c r="AI323" s="21">
        <f t="shared" si="103"/>
        <v>-0.026379283100652875</v>
      </c>
    </row>
    <row r="324" spans="1:35" ht="12.75" outlineLevel="1">
      <c r="A324" s="1" t="s">
        <v>701</v>
      </c>
      <c r="B324" s="16" t="s">
        <v>702</v>
      </c>
      <c r="C324" s="1" t="s">
        <v>1300</v>
      </c>
      <c r="E324" s="5">
        <v>22493.11</v>
      </c>
      <c r="G324" s="5">
        <v>23084.3</v>
      </c>
      <c r="I324" s="9">
        <f t="shared" si="96"/>
        <v>-591.1899999999987</v>
      </c>
      <c r="K324" s="21">
        <f t="shared" si="97"/>
        <v>-0.02561004665508587</v>
      </c>
      <c r="M324" s="9">
        <v>65400.62</v>
      </c>
      <c r="O324" s="9">
        <v>70644.47</v>
      </c>
      <c r="Q324" s="9">
        <f t="shared" si="98"/>
        <v>-5243.8499999999985</v>
      </c>
      <c r="S324" s="21">
        <f t="shared" si="99"/>
        <v>-0.0742287400556618</v>
      </c>
      <c r="U324" s="9">
        <v>132017.44</v>
      </c>
      <c r="W324" s="9">
        <v>144529.99</v>
      </c>
      <c r="Y324" s="9">
        <f t="shared" si="100"/>
        <v>-12512.549999999988</v>
      </c>
      <c r="AA324" s="21">
        <f t="shared" si="101"/>
        <v>-0.08657407365765395</v>
      </c>
      <c r="AC324" s="9">
        <v>271867.04000000004</v>
      </c>
      <c r="AE324" s="9">
        <v>299060.47</v>
      </c>
      <c r="AG324" s="9">
        <f t="shared" si="102"/>
        <v>-27193.429999999935</v>
      </c>
      <c r="AI324" s="21">
        <f t="shared" si="103"/>
        <v>-0.09092953675890343</v>
      </c>
    </row>
    <row r="325" spans="1:35" ht="12.75" outlineLevel="1">
      <c r="A325" s="1" t="s">
        <v>703</v>
      </c>
      <c r="B325" s="16" t="s">
        <v>704</v>
      </c>
      <c r="C325" s="1" t="s">
        <v>1301</v>
      </c>
      <c r="E325" s="5">
        <v>0</v>
      </c>
      <c r="G325" s="5">
        <v>23046.18</v>
      </c>
      <c r="I325" s="9">
        <f t="shared" si="96"/>
        <v>-23046.18</v>
      </c>
      <c r="K325" s="21" t="str">
        <f t="shared" si="97"/>
        <v>N.M.</v>
      </c>
      <c r="M325" s="9">
        <v>0</v>
      </c>
      <c r="O325" s="9">
        <v>69138.54000000001</v>
      </c>
      <c r="Q325" s="9">
        <f t="shared" si="98"/>
        <v>-69138.54000000001</v>
      </c>
      <c r="S325" s="21" t="str">
        <f t="shared" si="99"/>
        <v>N.M.</v>
      </c>
      <c r="U325" s="9">
        <v>0</v>
      </c>
      <c r="W325" s="9">
        <v>138277.08000000002</v>
      </c>
      <c r="Y325" s="9">
        <f t="shared" si="100"/>
        <v>-138277.08000000002</v>
      </c>
      <c r="AA325" s="21" t="str">
        <f t="shared" si="101"/>
        <v>N.M.</v>
      </c>
      <c r="AC325" s="9">
        <v>138277.08000000002</v>
      </c>
      <c r="AE325" s="9">
        <v>281938.98</v>
      </c>
      <c r="AG325" s="9">
        <f t="shared" si="102"/>
        <v>-143661.89999999997</v>
      </c>
      <c r="AI325" s="21">
        <f t="shared" si="103"/>
        <v>-0.5095496195666168</v>
      </c>
    </row>
    <row r="326" spans="1:68" s="90" customFormat="1" ht="12.75">
      <c r="A326" s="90" t="s">
        <v>33</v>
      </c>
      <c r="B326" s="91"/>
      <c r="C326" s="77" t="s">
        <v>1302</v>
      </c>
      <c r="D326" s="105"/>
      <c r="E326" s="105">
        <v>4703052.829000002</v>
      </c>
      <c r="F326" s="105"/>
      <c r="G326" s="105">
        <v>4591650.572000001</v>
      </c>
      <c r="H326" s="105"/>
      <c r="I326" s="9">
        <f>+E326-G326</f>
        <v>111402.25700000115</v>
      </c>
      <c r="J326" s="37" t="str">
        <f>IF((+E326-G326)=(I326),"  ",$AO$521)</f>
        <v>  </v>
      </c>
      <c r="K326" s="38">
        <f>IF(G326&lt;0,IF(I326=0,0,IF(OR(G326=0,E326=0),"N.M.",IF(ABS(I326/G326)&gt;=10,"N.M.",I326/(-G326)))),IF(I326=0,0,IF(OR(G326=0,E326=0),"N.M.",IF(ABS(I326/G326)&gt;=10,"N.M.",I326/G326))))</f>
        <v>0.024261919598005756</v>
      </c>
      <c r="L326" s="39"/>
      <c r="M326" s="5">
        <v>13306606.317999998</v>
      </c>
      <c r="N326" s="9"/>
      <c r="O326" s="5">
        <v>14541417.917999996</v>
      </c>
      <c r="P326" s="9"/>
      <c r="Q326" s="9">
        <f>(+M326-O326)</f>
        <v>-1234811.5999999978</v>
      </c>
      <c r="R326" s="37" t="str">
        <f>IF((+M326-O326)=(Q326),"  ",$AO$521)</f>
        <v>  </v>
      </c>
      <c r="S326" s="38">
        <f>IF(O326&lt;0,IF(Q326=0,0,IF(OR(O326=0,M326=0),"N.M.",IF(ABS(Q326/O326)&gt;=10,"N.M.",Q326/(-O326)))),IF(Q326=0,0,IF(OR(O326=0,M326=0),"N.M.",IF(ABS(Q326/O326)&gt;=10,"N.M.",Q326/O326))))</f>
        <v>-0.08491686346979235</v>
      </c>
      <c r="T326" s="39"/>
      <c r="U326" s="9">
        <v>26602588.743</v>
      </c>
      <c r="V326" s="9"/>
      <c r="W326" s="9">
        <v>30383086.22999999</v>
      </c>
      <c r="X326" s="9"/>
      <c r="Y326" s="9">
        <f>(+U326-W326)</f>
        <v>-3780497.4869999886</v>
      </c>
      <c r="Z326" s="37" t="str">
        <f>IF((+U326-W326)=(Y326),"  ",$AO$521)</f>
        <v>  </v>
      </c>
      <c r="AA326" s="38">
        <f>IF(W326&lt;0,IF(Y326=0,0,IF(OR(W326=0,U326=0),"N.M.",IF(ABS(Y326/W326)&gt;=10,"N.M.",Y326/(-W326)))),IF(Y326=0,0,IF(OR(W326=0,U326=0),"N.M.",IF(ABS(Y326/W326)&gt;=10,"N.M.",Y326/W326))))</f>
        <v>-0.12442769830495887</v>
      </c>
      <c r="AB326" s="39"/>
      <c r="AC326" s="9">
        <v>62444202.74700001</v>
      </c>
      <c r="AD326" s="9"/>
      <c r="AE326" s="9">
        <v>66018557.34200009</v>
      </c>
      <c r="AF326" s="9"/>
      <c r="AG326" s="9">
        <f>(+AC326-AE326)</f>
        <v>-3574354.5950000808</v>
      </c>
      <c r="AH326" s="37" t="str">
        <f>IF((+AC326-AE326)=(AG326),"  ",$AO$521)</f>
        <v>  </v>
      </c>
      <c r="AI326" s="38">
        <f>IF(AE326&lt;0,IF(AG326=0,0,IF(OR(AE326=0,AC326=0),"N.M.",IF(ABS(AG326/AE326)&gt;=10,"N.M.",AG326/(-AE326)))),IF(AG326=0,0,IF(OR(AE326=0,AC326=0),"N.M.",IF(ABS(AG326/AE326)&gt;=10,"N.M.",AG326/AE326))))</f>
        <v>-0.05414166469109021</v>
      </c>
      <c r="AJ326" s="105"/>
      <c r="AK326" s="105"/>
      <c r="AL326" s="105"/>
      <c r="AM326" s="105"/>
      <c r="AN326" s="105"/>
      <c r="AO326" s="105"/>
      <c r="AP326" s="106"/>
      <c r="AQ326" s="107"/>
      <c r="AR326" s="108"/>
      <c r="AS326" s="105"/>
      <c r="AT326" s="105"/>
      <c r="AU326" s="105"/>
      <c r="AV326" s="105"/>
      <c r="AW326" s="105"/>
      <c r="AX326" s="106"/>
      <c r="AY326" s="107"/>
      <c r="AZ326" s="108"/>
      <c r="BA326" s="105"/>
      <c r="BB326" s="105"/>
      <c r="BC326" s="105"/>
      <c r="BD326" s="106"/>
      <c r="BE326" s="107"/>
      <c r="BF326" s="108"/>
      <c r="BG326" s="105"/>
      <c r="BH326" s="109"/>
      <c r="BI326" s="105"/>
      <c r="BJ326" s="109"/>
      <c r="BK326" s="105"/>
      <c r="BL326" s="109"/>
      <c r="BM326" s="105"/>
      <c r="BN326" s="97"/>
      <c r="BO326" s="97"/>
      <c r="BP326" s="97"/>
    </row>
    <row r="327" spans="1:35" ht="12.75" outlineLevel="1">
      <c r="A327" s="1" t="s">
        <v>705</v>
      </c>
      <c r="B327" s="16" t="s">
        <v>706</v>
      </c>
      <c r="C327" s="1" t="s">
        <v>1303</v>
      </c>
      <c r="E327" s="5">
        <v>40975.26</v>
      </c>
      <c r="G327" s="5">
        <v>91366.231</v>
      </c>
      <c r="I327" s="9">
        <f aca="true" t="shared" si="104" ref="I327:I358">+E327-G327</f>
        <v>-50390.971</v>
      </c>
      <c r="K327" s="21">
        <f aca="true" t="shared" si="105" ref="K327:K358">IF(G327&lt;0,IF(I327=0,0,IF(OR(G327=0,E327=0),"N.M.",IF(ABS(I327/G327)&gt;=10,"N.M.",I327/(-G327)))),IF(I327=0,0,IF(OR(G327=0,E327=0),"N.M.",IF(ABS(I327/G327)&gt;=10,"N.M.",I327/G327))))</f>
        <v>-0.5515273033425226</v>
      </c>
      <c r="M327" s="9">
        <v>102487.76000000001</v>
      </c>
      <c r="O327" s="9">
        <v>226014.52000000002</v>
      </c>
      <c r="Q327" s="9">
        <f aca="true" t="shared" si="106" ref="Q327:Q358">(+M327-O327)</f>
        <v>-123526.76000000001</v>
      </c>
      <c r="S327" s="21">
        <f aca="true" t="shared" si="107" ref="S327:S358">IF(O327&lt;0,IF(Q327=0,0,IF(OR(O327=0,M327=0),"N.M.",IF(ABS(Q327/O327)&gt;=10,"N.M.",Q327/(-O327)))),IF(Q327=0,0,IF(OR(O327=0,M327=0),"N.M.",IF(ABS(Q327/O327)&gt;=10,"N.M.",Q327/O327))))</f>
        <v>-0.5465434698620248</v>
      </c>
      <c r="U327" s="9">
        <v>208558.9</v>
      </c>
      <c r="W327" s="9">
        <v>365812.823</v>
      </c>
      <c r="Y327" s="9">
        <f aca="true" t="shared" si="108" ref="Y327:Y358">(+U327-W327)</f>
        <v>-157253.92299999998</v>
      </c>
      <c r="AA327" s="21">
        <f aca="true" t="shared" si="109" ref="AA327:AA358">IF(W327&lt;0,IF(Y327=0,0,IF(OR(W327=0,U327=0),"N.M.",IF(ABS(Y327/W327)&gt;=10,"N.M.",Y327/(-W327)))),IF(Y327=0,0,IF(OR(W327=0,U327=0),"N.M.",IF(ABS(Y327/W327)&gt;=10,"N.M.",Y327/W327))))</f>
        <v>-0.42987537098993384</v>
      </c>
      <c r="AC327" s="9">
        <v>455477.61100000003</v>
      </c>
      <c r="AE327" s="9">
        <v>680416.145</v>
      </c>
      <c r="AG327" s="9">
        <f aca="true" t="shared" si="110" ref="AG327:AG358">(+AC327-AE327)</f>
        <v>-224938.53399999999</v>
      </c>
      <c r="AI327" s="21">
        <f aca="true" t="shared" si="111" ref="AI327:AI358">IF(AE327&lt;0,IF(AG327=0,0,IF(OR(AE327=0,AC327=0),"N.M.",IF(ABS(AG327/AE327)&gt;=10,"N.M.",AG327/(-AE327)))),IF(AG327=0,0,IF(OR(AE327=0,AC327=0),"N.M.",IF(ABS(AG327/AE327)&gt;=10,"N.M.",AG327/AE327))))</f>
        <v>-0.3305896481924308</v>
      </c>
    </row>
    <row r="328" spans="1:35" ht="12.75" outlineLevel="1">
      <c r="A328" s="1" t="s">
        <v>707</v>
      </c>
      <c r="B328" s="16" t="s">
        <v>708</v>
      </c>
      <c r="C328" s="1" t="s">
        <v>1304</v>
      </c>
      <c r="E328" s="5">
        <v>27057.690000000002</v>
      </c>
      <c r="G328" s="5">
        <v>62094.559</v>
      </c>
      <c r="I328" s="9">
        <f t="shared" si="104"/>
        <v>-35036.869</v>
      </c>
      <c r="K328" s="21">
        <f t="shared" si="105"/>
        <v>-0.5642502268193901</v>
      </c>
      <c r="M328" s="9">
        <v>135465.3</v>
      </c>
      <c r="O328" s="9">
        <v>226382.143</v>
      </c>
      <c r="Q328" s="9">
        <f t="shared" si="106"/>
        <v>-90916.84300000002</v>
      </c>
      <c r="S328" s="21">
        <f t="shared" si="107"/>
        <v>-0.40160783794682964</v>
      </c>
      <c r="U328" s="9">
        <v>266861.49</v>
      </c>
      <c r="W328" s="9">
        <v>418577.043</v>
      </c>
      <c r="Y328" s="9">
        <f t="shared" si="108"/>
        <v>-151715.553</v>
      </c>
      <c r="AA328" s="21">
        <f t="shared" si="109"/>
        <v>-0.3624555038007663</v>
      </c>
      <c r="AC328" s="9">
        <v>491603.043</v>
      </c>
      <c r="AE328" s="9">
        <v>771229.5260000001</v>
      </c>
      <c r="AG328" s="9">
        <f t="shared" si="110"/>
        <v>-279626.48300000007</v>
      </c>
      <c r="AI328" s="21">
        <f t="shared" si="111"/>
        <v>-0.36257232584220334</v>
      </c>
    </row>
    <row r="329" spans="1:35" ht="12.75" outlineLevel="1">
      <c r="A329" s="1" t="s">
        <v>709</v>
      </c>
      <c r="B329" s="16" t="s">
        <v>710</v>
      </c>
      <c r="C329" s="1" t="s">
        <v>1305</v>
      </c>
      <c r="E329" s="5">
        <v>539892.15</v>
      </c>
      <c r="G329" s="5">
        <v>1403873.006</v>
      </c>
      <c r="I329" s="9">
        <f t="shared" si="104"/>
        <v>-863980.856</v>
      </c>
      <c r="K329" s="21">
        <f t="shared" si="105"/>
        <v>-0.6154266463614873</v>
      </c>
      <c r="M329" s="9">
        <v>1576676.88</v>
      </c>
      <c r="O329" s="9">
        <v>7015809.88</v>
      </c>
      <c r="Q329" s="9">
        <f t="shared" si="106"/>
        <v>-5439133</v>
      </c>
      <c r="S329" s="21">
        <f t="shared" si="107"/>
        <v>-0.7752680151019143</v>
      </c>
      <c r="U329" s="9">
        <v>3484919.6</v>
      </c>
      <c r="W329" s="9">
        <v>9693185.052</v>
      </c>
      <c r="Y329" s="9">
        <f t="shared" si="108"/>
        <v>-6208265.452</v>
      </c>
      <c r="AA329" s="21">
        <f t="shared" si="109"/>
        <v>-0.6404773476102208</v>
      </c>
      <c r="AC329" s="9">
        <v>9556094.558</v>
      </c>
      <c r="AE329" s="9">
        <v>13229917.168</v>
      </c>
      <c r="AG329" s="9">
        <f t="shared" si="110"/>
        <v>-3673822.6099999994</v>
      </c>
      <c r="AI329" s="21">
        <f t="shared" si="111"/>
        <v>-0.27769052242338266</v>
      </c>
    </row>
    <row r="330" spans="1:35" ht="12.75" outlineLevel="1">
      <c r="A330" s="1" t="s">
        <v>711</v>
      </c>
      <c r="B330" s="16" t="s">
        <v>712</v>
      </c>
      <c r="C330" s="1" t="s">
        <v>1306</v>
      </c>
      <c r="E330" s="5">
        <v>132592.4</v>
      </c>
      <c r="G330" s="5">
        <v>1427132.748</v>
      </c>
      <c r="I330" s="9">
        <f t="shared" si="104"/>
        <v>-1294540.348</v>
      </c>
      <c r="K330" s="21">
        <f t="shared" si="105"/>
        <v>-0.9070917542983886</v>
      </c>
      <c r="M330" s="9">
        <v>517205.11</v>
      </c>
      <c r="O330" s="9">
        <v>2857164.493</v>
      </c>
      <c r="Q330" s="9">
        <f t="shared" si="106"/>
        <v>-2339959.383</v>
      </c>
      <c r="S330" s="21">
        <f t="shared" si="107"/>
        <v>-0.8189795822861642</v>
      </c>
      <c r="U330" s="9">
        <v>1120986.7</v>
      </c>
      <c r="W330" s="9">
        <v>3231096.731</v>
      </c>
      <c r="Y330" s="9">
        <f t="shared" si="108"/>
        <v>-2110110.0310000004</v>
      </c>
      <c r="AA330" s="21">
        <f t="shared" si="109"/>
        <v>-0.6530630948789136</v>
      </c>
      <c r="AC330" s="9">
        <v>4794271.216</v>
      </c>
      <c r="AE330" s="9">
        <v>3955451.7010000004</v>
      </c>
      <c r="AG330" s="9">
        <f t="shared" si="110"/>
        <v>838819.5149999997</v>
      </c>
      <c r="AI330" s="21">
        <f t="shared" si="111"/>
        <v>0.21206668123085232</v>
      </c>
    </row>
    <row r="331" spans="1:35" ht="12.75" outlineLevel="1">
      <c r="A331" s="1" t="s">
        <v>713</v>
      </c>
      <c r="B331" s="16" t="s">
        <v>714</v>
      </c>
      <c r="C331" s="1" t="s">
        <v>1307</v>
      </c>
      <c r="E331" s="5">
        <v>18507.08</v>
      </c>
      <c r="G331" s="5">
        <v>74310.05</v>
      </c>
      <c r="I331" s="9">
        <f t="shared" si="104"/>
        <v>-55802.97</v>
      </c>
      <c r="K331" s="21">
        <f t="shared" si="105"/>
        <v>-0.7509478193057332</v>
      </c>
      <c r="M331" s="9">
        <v>139445.05</v>
      </c>
      <c r="O331" s="9">
        <v>176491.264</v>
      </c>
      <c r="Q331" s="9">
        <f t="shared" si="106"/>
        <v>-37046.21400000001</v>
      </c>
      <c r="S331" s="21">
        <f t="shared" si="107"/>
        <v>-0.20990395309311177</v>
      </c>
      <c r="U331" s="9">
        <v>353952.47000000003</v>
      </c>
      <c r="W331" s="9">
        <v>366046.35000000003</v>
      </c>
      <c r="Y331" s="9">
        <f t="shared" si="108"/>
        <v>-12093.880000000005</v>
      </c>
      <c r="AA331" s="21">
        <f t="shared" si="109"/>
        <v>-0.03303920391502334</v>
      </c>
      <c r="AC331" s="9">
        <v>697855.831</v>
      </c>
      <c r="AE331" s="9">
        <v>687221.801</v>
      </c>
      <c r="AG331" s="9">
        <f t="shared" si="110"/>
        <v>10634.030000000028</v>
      </c>
      <c r="AI331" s="21">
        <f t="shared" si="111"/>
        <v>0.015473941578288242</v>
      </c>
    </row>
    <row r="332" spans="1:35" ht="12.75" outlineLevel="1">
      <c r="A332" s="1" t="s">
        <v>715</v>
      </c>
      <c r="B332" s="16" t="s">
        <v>716</v>
      </c>
      <c r="C332" s="1" t="s">
        <v>1303</v>
      </c>
      <c r="E332" s="5">
        <v>7618.29</v>
      </c>
      <c r="G332" s="5">
        <v>11883.39</v>
      </c>
      <c r="I332" s="9">
        <f t="shared" si="104"/>
        <v>-4265.099999999999</v>
      </c>
      <c r="K332" s="21">
        <f t="shared" si="105"/>
        <v>-0.35891273449747924</v>
      </c>
      <c r="M332" s="9">
        <v>23559.54</v>
      </c>
      <c r="O332" s="9">
        <v>41509.821</v>
      </c>
      <c r="Q332" s="9">
        <f t="shared" si="106"/>
        <v>-17950.281000000003</v>
      </c>
      <c r="S332" s="21">
        <f t="shared" si="107"/>
        <v>-0.43243455566816347</v>
      </c>
      <c r="U332" s="9">
        <v>57885.24</v>
      </c>
      <c r="W332" s="9">
        <v>87189.871</v>
      </c>
      <c r="Y332" s="9">
        <f t="shared" si="108"/>
        <v>-29304.631</v>
      </c>
      <c r="AA332" s="21">
        <f t="shared" si="109"/>
        <v>-0.336101323053913</v>
      </c>
      <c r="AC332" s="9">
        <v>134691.55</v>
      </c>
      <c r="AE332" s="9">
        <v>184225.557</v>
      </c>
      <c r="AG332" s="9">
        <f t="shared" si="110"/>
        <v>-49534.00700000001</v>
      </c>
      <c r="AI332" s="21">
        <f t="shared" si="111"/>
        <v>-0.26887695608921414</v>
      </c>
    </row>
    <row r="333" spans="1:35" ht="12.75" outlineLevel="1">
      <c r="A333" s="1" t="s">
        <v>717</v>
      </c>
      <c r="B333" s="16" t="s">
        <v>718</v>
      </c>
      <c r="C333" s="1" t="s">
        <v>1304</v>
      </c>
      <c r="E333" s="5">
        <v>1366.71</v>
      </c>
      <c r="G333" s="5">
        <v>561.041</v>
      </c>
      <c r="I333" s="9">
        <f t="shared" si="104"/>
        <v>805.669</v>
      </c>
      <c r="K333" s="21">
        <f t="shared" si="105"/>
        <v>1.4360251746307309</v>
      </c>
      <c r="M333" s="9">
        <v>2403.06</v>
      </c>
      <c r="O333" s="9">
        <v>2656.3720000000003</v>
      </c>
      <c r="Q333" s="9">
        <f t="shared" si="106"/>
        <v>-253.31200000000035</v>
      </c>
      <c r="S333" s="21">
        <f t="shared" si="107"/>
        <v>-0.09536013781202343</v>
      </c>
      <c r="U333" s="9">
        <v>5468.76</v>
      </c>
      <c r="W333" s="9">
        <v>14627.231</v>
      </c>
      <c r="Y333" s="9">
        <f t="shared" si="108"/>
        <v>-9158.471</v>
      </c>
      <c r="AA333" s="21">
        <f t="shared" si="109"/>
        <v>-0.6261247258623317</v>
      </c>
      <c r="AC333" s="9">
        <v>10037.03</v>
      </c>
      <c r="AE333" s="9">
        <v>50954.398</v>
      </c>
      <c r="AG333" s="9">
        <f t="shared" si="110"/>
        <v>-40917.368</v>
      </c>
      <c r="AI333" s="21">
        <f t="shared" si="111"/>
        <v>-0.8030193586037461</v>
      </c>
    </row>
    <row r="334" spans="1:35" ht="12.75" outlineLevel="1">
      <c r="A334" s="1" t="s">
        <v>719</v>
      </c>
      <c r="B334" s="16" t="s">
        <v>720</v>
      </c>
      <c r="C334" s="1" t="s">
        <v>1308</v>
      </c>
      <c r="E334" s="5">
        <v>3846.02</v>
      </c>
      <c r="G334" s="5">
        <v>3086.51</v>
      </c>
      <c r="I334" s="9">
        <f t="shared" si="104"/>
        <v>759.5099999999998</v>
      </c>
      <c r="K334" s="21">
        <f t="shared" si="105"/>
        <v>0.2460740447949301</v>
      </c>
      <c r="M334" s="9">
        <v>12609.18</v>
      </c>
      <c r="O334" s="9">
        <v>10085.97</v>
      </c>
      <c r="Q334" s="9">
        <f t="shared" si="106"/>
        <v>2523.210000000001</v>
      </c>
      <c r="S334" s="21">
        <f t="shared" si="107"/>
        <v>0.2501702860508212</v>
      </c>
      <c r="U334" s="9">
        <v>24569.08</v>
      </c>
      <c r="W334" s="9">
        <v>21312.73</v>
      </c>
      <c r="Y334" s="9">
        <f t="shared" si="108"/>
        <v>3256.350000000002</v>
      </c>
      <c r="AA334" s="21">
        <f t="shared" si="109"/>
        <v>0.1527889669695061</v>
      </c>
      <c r="AC334" s="9">
        <v>43805.06</v>
      </c>
      <c r="AE334" s="9">
        <v>27101.85</v>
      </c>
      <c r="AG334" s="9">
        <f t="shared" si="110"/>
        <v>16703.21</v>
      </c>
      <c r="AI334" s="21">
        <f t="shared" si="111"/>
        <v>0.6163125395498831</v>
      </c>
    </row>
    <row r="335" spans="1:35" ht="12.75" outlineLevel="1">
      <c r="A335" s="1" t="s">
        <v>721</v>
      </c>
      <c r="B335" s="16" t="s">
        <v>722</v>
      </c>
      <c r="C335" s="1" t="s">
        <v>1309</v>
      </c>
      <c r="E335" s="5">
        <v>17989.13</v>
      </c>
      <c r="G335" s="5">
        <v>15420.27</v>
      </c>
      <c r="I335" s="9">
        <f t="shared" si="104"/>
        <v>2568.8600000000006</v>
      </c>
      <c r="K335" s="21">
        <f t="shared" si="105"/>
        <v>0.1665898197632078</v>
      </c>
      <c r="M335" s="9">
        <v>60531.66</v>
      </c>
      <c r="O335" s="9">
        <v>56897.18</v>
      </c>
      <c r="Q335" s="9">
        <f t="shared" si="106"/>
        <v>3634.480000000003</v>
      </c>
      <c r="S335" s="21">
        <f t="shared" si="107"/>
        <v>0.06387803402558796</v>
      </c>
      <c r="U335" s="9">
        <v>136436.72</v>
      </c>
      <c r="W335" s="9">
        <v>120761.89</v>
      </c>
      <c r="Y335" s="9">
        <f t="shared" si="108"/>
        <v>15674.830000000002</v>
      </c>
      <c r="AA335" s="21">
        <f t="shared" si="109"/>
        <v>0.12979947564583497</v>
      </c>
      <c r="AC335" s="9">
        <v>261168.69</v>
      </c>
      <c r="AE335" s="9">
        <v>184747.55</v>
      </c>
      <c r="AG335" s="9">
        <f t="shared" si="110"/>
        <v>76421.14000000001</v>
      </c>
      <c r="AI335" s="21">
        <f t="shared" si="111"/>
        <v>0.4136517101309328</v>
      </c>
    </row>
    <row r="336" spans="1:35" ht="12.75" outlineLevel="1">
      <c r="A336" s="1" t="s">
        <v>723</v>
      </c>
      <c r="B336" s="16" t="s">
        <v>724</v>
      </c>
      <c r="C336" s="1" t="s">
        <v>1310</v>
      </c>
      <c r="E336" s="5">
        <v>20975.91</v>
      </c>
      <c r="G336" s="5">
        <v>17913.39</v>
      </c>
      <c r="I336" s="9">
        <f t="shared" si="104"/>
        <v>3062.5200000000004</v>
      </c>
      <c r="K336" s="21">
        <f t="shared" si="105"/>
        <v>0.1709626151164018</v>
      </c>
      <c r="M336" s="9">
        <v>52917.82</v>
      </c>
      <c r="O336" s="9">
        <v>55442.6</v>
      </c>
      <c r="Q336" s="9">
        <f t="shared" si="106"/>
        <v>-2524.779999999999</v>
      </c>
      <c r="S336" s="21">
        <f t="shared" si="107"/>
        <v>-0.04553862914076899</v>
      </c>
      <c r="U336" s="9">
        <v>104728.81</v>
      </c>
      <c r="W336" s="9">
        <v>117998.6</v>
      </c>
      <c r="Y336" s="9">
        <f t="shared" si="108"/>
        <v>-13269.790000000008</v>
      </c>
      <c r="AA336" s="21">
        <f t="shared" si="109"/>
        <v>-0.11245718169537611</v>
      </c>
      <c r="AC336" s="9">
        <v>200106.74</v>
      </c>
      <c r="AE336" s="9">
        <v>120730.07</v>
      </c>
      <c r="AG336" s="9">
        <f t="shared" si="110"/>
        <v>79376.66999999998</v>
      </c>
      <c r="AI336" s="21">
        <f t="shared" si="111"/>
        <v>0.6574722436589325</v>
      </c>
    </row>
    <row r="337" spans="1:35" ht="12.75" outlineLevel="1">
      <c r="A337" s="1" t="s">
        <v>725</v>
      </c>
      <c r="B337" s="16" t="s">
        <v>726</v>
      </c>
      <c r="C337" s="1" t="s">
        <v>1311</v>
      </c>
      <c r="E337" s="5">
        <v>43907.700000000004</v>
      </c>
      <c r="G337" s="5">
        <v>100821.319</v>
      </c>
      <c r="I337" s="9">
        <f t="shared" si="104"/>
        <v>-56913.619</v>
      </c>
      <c r="K337" s="21">
        <f t="shared" si="105"/>
        <v>-0.5644998455138243</v>
      </c>
      <c r="M337" s="9">
        <v>189935.32</v>
      </c>
      <c r="O337" s="9">
        <v>246428.34</v>
      </c>
      <c r="Q337" s="9">
        <f t="shared" si="106"/>
        <v>-56493.01999999999</v>
      </c>
      <c r="S337" s="21">
        <f t="shared" si="107"/>
        <v>-0.22924725297423174</v>
      </c>
      <c r="U337" s="9">
        <v>369662.56</v>
      </c>
      <c r="W337" s="9">
        <v>477259.134</v>
      </c>
      <c r="Y337" s="9">
        <f t="shared" si="108"/>
        <v>-107596.57400000002</v>
      </c>
      <c r="AA337" s="21">
        <f t="shared" si="109"/>
        <v>-0.2254468617461809</v>
      </c>
      <c r="AC337" s="9">
        <v>691073.619</v>
      </c>
      <c r="AE337" s="9">
        <v>1025105.1710000001</v>
      </c>
      <c r="AG337" s="9">
        <f t="shared" si="110"/>
        <v>-334031.55200000014</v>
      </c>
      <c r="AI337" s="21">
        <f t="shared" si="111"/>
        <v>-0.3258510067548963</v>
      </c>
    </row>
    <row r="338" spans="1:35" ht="12.75" outlineLevel="1">
      <c r="A338" s="1" t="s">
        <v>727</v>
      </c>
      <c r="B338" s="16" t="s">
        <v>728</v>
      </c>
      <c r="C338" s="1" t="s">
        <v>1312</v>
      </c>
      <c r="E338" s="5">
        <v>154486.45</v>
      </c>
      <c r="G338" s="5">
        <v>555903.696</v>
      </c>
      <c r="I338" s="9">
        <f t="shared" si="104"/>
        <v>-401417.246</v>
      </c>
      <c r="K338" s="21">
        <f t="shared" si="105"/>
        <v>-0.7220985377294559</v>
      </c>
      <c r="M338" s="9">
        <v>373755.82</v>
      </c>
      <c r="O338" s="9">
        <v>908231.119</v>
      </c>
      <c r="Q338" s="9">
        <f t="shared" si="106"/>
        <v>-534475.2989999999</v>
      </c>
      <c r="S338" s="21">
        <f t="shared" si="107"/>
        <v>-0.5884793945273306</v>
      </c>
      <c r="U338" s="9">
        <v>763001.89</v>
      </c>
      <c r="W338" s="9">
        <v>1452448.068</v>
      </c>
      <c r="Y338" s="9">
        <f t="shared" si="108"/>
        <v>-689446.178</v>
      </c>
      <c r="AA338" s="21">
        <f t="shared" si="109"/>
        <v>-0.4746787118863103</v>
      </c>
      <c r="AC338" s="9">
        <v>1603327.259</v>
      </c>
      <c r="AE338" s="9">
        <v>3223854.427</v>
      </c>
      <c r="AG338" s="9">
        <f t="shared" si="110"/>
        <v>-1620527.168</v>
      </c>
      <c r="AI338" s="21">
        <f t="shared" si="111"/>
        <v>-0.5026676001335466</v>
      </c>
    </row>
    <row r="339" spans="1:35" ht="12.75" outlineLevel="1">
      <c r="A339" s="1" t="s">
        <v>729</v>
      </c>
      <c r="B339" s="16" t="s">
        <v>730</v>
      </c>
      <c r="C339" s="1" t="s">
        <v>1313</v>
      </c>
      <c r="E339" s="5">
        <v>0</v>
      </c>
      <c r="G339" s="5">
        <v>0</v>
      </c>
      <c r="I339" s="9">
        <f t="shared" si="104"/>
        <v>0</v>
      </c>
      <c r="K339" s="21">
        <f t="shared" si="105"/>
        <v>0</v>
      </c>
      <c r="M339" s="9">
        <v>0</v>
      </c>
      <c r="O339" s="9">
        <v>0</v>
      </c>
      <c r="Q339" s="9">
        <f t="shared" si="106"/>
        <v>0</v>
      </c>
      <c r="S339" s="21">
        <f t="shared" si="107"/>
        <v>0</v>
      </c>
      <c r="U339" s="9">
        <v>-6.7700000000000005</v>
      </c>
      <c r="W339" s="9">
        <v>0</v>
      </c>
      <c r="Y339" s="9">
        <f t="shared" si="108"/>
        <v>-6.7700000000000005</v>
      </c>
      <c r="AA339" s="21" t="str">
        <f t="shared" si="109"/>
        <v>N.M.</v>
      </c>
      <c r="AC339" s="9">
        <v>0.05999999999999961</v>
      </c>
      <c r="AE339" s="9">
        <v>332.962</v>
      </c>
      <c r="AG339" s="9">
        <f t="shared" si="110"/>
        <v>-332.902</v>
      </c>
      <c r="AI339" s="21">
        <f t="shared" si="111"/>
        <v>-0.9998197992563715</v>
      </c>
    </row>
    <row r="340" spans="1:35" ht="12.75" outlineLevel="1">
      <c r="A340" s="1" t="s">
        <v>731</v>
      </c>
      <c r="B340" s="16" t="s">
        <v>732</v>
      </c>
      <c r="C340" s="1" t="s">
        <v>1314</v>
      </c>
      <c r="E340" s="5">
        <v>0</v>
      </c>
      <c r="G340" s="5">
        <v>2723.271</v>
      </c>
      <c r="I340" s="9">
        <f t="shared" si="104"/>
        <v>-2723.271</v>
      </c>
      <c r="K340" s="21" t="str">
        <f t="shared" si="105"/>
        <v>N.M.</v>
      </c>
      <c r="M340" s="9">
        <v>448.37</v>
      </c>
      <c r="O340" s="9">
        <v>2978.911</v>
      </c>
      <c r="Q340" s="9">
        <f t="shared" si="106"/>
        <v>-2530.541</v>
      </c>
      <c r="S340" s="21">
        <f t="shared" si="107"/>
        <v>-0.8494852649172802</v>
      </c>
      <c r="U340" s="9">
        <v>448.36600000000004</v>
      </c>
      <c r="W340" s="9">
        <v>3206.061</v>
      </c>
      <c r="Y340" s="9">
        <f t="shared" si="108"/>
        <v>-2757.695</v>
      </c>
      <c r="AA340" s="21">
        <f t="shared" si="109"/>
        <v>-0.8601505086771587</v>
      </c>
      <c r="AC340" s="9">
        <v>714.4660000000001</v>
      </c>
      <c r="AE340" s="9">
        <v>3289.1710000000003</v>
      </c>
      <c r="AG340" s="9">
        <f t="shared" si="110"/>
        <v>-2574.705</v>
      </c>
      <c r="AI340" s="21">
        <f t="shared" si="111"/>
        <v>-0.7827823485005796</v>
      </c>
    </row>
    <row r="341" spans="1:35" ht="12.75" outlineLevel="1">
      <c r="A341" s="1" t="s">
        <v>733</v>
      </c>
      <c r="B341" s="16" t="s">
        <v>734</v>
      </c>
      <c r="C341" s="1" t="s">
        <v>1303</v>
      </c>
      <c r="E341" s="5">
        <v>352.90000000000003</v>
      </c>
      <c r="G341" s="5">
        <v>468.09000000000003</v>
      </c>
      <c r="I341" s="9">
        <f t="shared" si="104"/>
        <v>-115.19</v>
      </c>
      <c r="K341" s="21">
        <f t="shared" si="105"/>
        <v>-0.24608515456429317</v>
      </c>
      <c r="M341" s="9">
        <v>1986.07</v>
      </c>
      <c r="O341" s="9">
        <v>1440.2150000000001</v>
      </c>
      <c r="Q341" s="9">
        <f t="shared" si="106"/>
        <v>545.8549999999998</v>
      </c>
      <c r="S341" s="21">
        <f t="shared" si="107"/>
        <v>0.3790093840155808</v>
      </c>
      <c r="U341" s="9">
        <v>7323.08</v>
      </c>
      <c r="W341" s="9">
        <v>2866.04</v>
      </c>
      <c r="Y341" s="9">
        <f t="shared" si="108"/>
        <v>4457.04</v>
      </c>
      <c r="AA341" s="21">
        <f t="shared" si="109"/>
        <v>1.5551213521095308</v>
      </c>
      <c r="AC341" s="9">
        <v>10393.26</v>
      </c>
      <c r="AE341" s="9">
        <v>6669.768</v>
      </c>
      <c r="AG341" s="9">
        <f t="shared" si="110"/>
        <v>3723.492</v>
      </c>
      <c r="AI341" s="21">
        <f t="shared" si="111"/>
        <v>0.5582640955427536</v>
      </c>
    </row>
    <row r="342" spans="1:35" ht="12.75" outlineLevel="1">
      <c r="A342" s="1" t="s">
        <v>735</v>
      </c>
      <c r="B342" s="16" t="s">
        <v>736</v>
      </c>
      <c r="C342" s="1" t="s">
        <v>1304</v>
      </c>
      <c r="E342" s="5">
        <v>590.27</v>
      </c>
      <c r="G342" s="5">
        <v>1903.1940000000002</v>
      </c>
      <c r="I342" s="9">
        <f t="shared" si="104"/>
        <v>-1312.9240000000002</v>
      </c>
      <c r="K342" s="21">
        <f t="shared" si="105"/>
        <v>-0.6898529524578156</v>
      </c>
      <c r="M342" s="9">
        <v>1538.72</v>
      </c>
      <c r="O342" s="9">
        <v>4575.348</v>
      </c>
      <c r="Q342" s="9">
        <f t="shared" si="106"/>
        <v>-3036.6279999999997</v>
      </c>
      <c r="S342" s="21">
        <f t="shared" si="107"/>
        <v>-0.6636933409218271</v>
      </c>
      <c r="U342" s="9">
        <v>4283.9400000000005</v>
      </c>
      <c r="W342" s="9">
        <v>11873.915</v>
      </c>
      <c r="Y342" s="9">
        <f t="shared" si="108"/>
        <v>-7589.975</v>
      </c>
      <c r="AA342" s="21">
        <f t="shared" si="109"/>
        <v>-0.6392141934652555</v>
      </c>
      <c r="AC342" s="9">
        <v>2225.2860000000005</v>
      </c>
      <c r="AE342" s="9">
        <v>41424.169</v>
      </c>
      <c r="AG342" s="9">
        <f t="shared" si="110"/>
        <v>-39198.883</v>
      </c>
      <c r="AI342" s="21">
        <f t="shared" si="111"/>
        <v>-0.94628049146864</v>
      </c>
    </row>
    <row r="343" spans="1:35" ht="12.75" outlineLevel="1">
      <c r="A343" s="1" t="s">
        <v>737</v>
      </c>
      <c r="B343" s="16" t="s">
        <v>738</v>
      </c>
      <c r="C343" s="1" t="s">
        <v>1311</v>
      </c>
      <c r="E343" s="5">
        <v>40127.72</v>
      </c>
      <c r="G343" s="5">
        <v>79040.826</v>
      </c>
      <c r="I343" s="9">
        <f t="shared" si="104"/>
        <v>-38913.106</v>
      </c>
      <c r="K343" s="21">
        <f t="shared" si="105"/>
        <v>-0.4923165403155073</v>
      </c>
      <c r="M343" s="9">
        <v>129560.53</v>
      </c>
      <c r="O343" s="9">
        <v>180171.947</v>
      </c>
      <c r="Q343" s="9">
        <f t="shared" si="106"/>
        <v>-50611.41699999999</v>
      </c>
      <c r="S343" s="21">
        <f t="shared" si="107"/>
        <v>-0.2809062001200442</v>
      </c>
      <c r="U343" s="9">
        <v>297962.53</v>
      </c>
      <c r="W343" s="9">
        <v>447393.208</v>
      </c>
      <c r="Y343" s="9">
        <f t="shared" si="108"/>
        <v>-149430.67799999996</v>
      </c>
      <c r="AA343" s="21">
        <f t="shared" si="109"/>
        <v>-0.3340030097193607</v>
      </c>
      <c r="AC343" s="9">
        <v>644126.505</v>
      </c>
      <c r="AE343" s="9">
        <v>911306.209</v>
      </c>
      <c r="AG343" s="9">
        <f t="shared" si="110"/>
        <v>-267179.704</v>
      </c>
      <c r="AI343" s="21">
        <f t="shared" si="111"/>
        <v>-0.2931832367225757</v>
      </c>
    </row>
    <row r="344" spans="1:35" ht="12.75" outlineLevel="1">
      <c r="A344" s="1" t="s">
        <v>739</v>
      </c>
      <c r="B344" s="16" t="s">
        <v>740</v>
      </c>
      <c r="C344" s="1" t="s">
        <v>1312</v>
      </c>
      <c r="E344" s="5">
        <v>2242314.995</v>
      </c>
      <c r="G344" s="5">
        <v>1331649.428</v>
      </c>
      <c r="I344" s="9">
        <f t="shared" si="104"/>
        <v>910665.567</v>
      </c>
      <c r="K344" s="21">
        <f t="shared" si="105"/>
        <v>0.683862845469566</v>
      </c>
      <c r="M344" s="9">
        <v>1622855.792</v>
      </c>
      <c r="O344" s="9">
        <v>3738023.928</v>
      </c>
      <c r="Q344" s="9">
        <f t="shared" si="106"/>
        <v>-2115168.136</v>
      </c>
      <c r="S344" s="21">
        <f t="shared" si="107"/>
        <v>-0.5658519519246908</v>
      </c>
      <c r="U344" s="9">
        <v>18405181.988</v>
      </c>
      <c r="W344" s="9">
        <v>7894291.124</v>
      </c>
      <c r="Y344" s="9">
        <f t="shared" si="108"/>
        <v>10510890.864000002</v>
      </c>
      <c r="AA344" s="21">
        <f t="shared" si="109"/>
        <v>1.3314546802112592</v>
      </c>
      <c r="AC344" s="9">
        <v>26123544.729000002</v>
      </c>
      <c r="AE344" s="9">
        <v>15890399.269</v>
      </c>
      <c r="AG344" s="9">
        <f t="shared" si="110"/>
        <v>10233145.460000003</v>
      </c>
      <c r="AI344" s="21">
        <f t="shared" si="111"/>
        <v>0.6439829035613645</v>
      </c>
    </row>
    <row r="345" spans="1:35" ht="12.75" outlineLevel="1">
      <c r="A345" s="1" t="s">
        <v>741</v>
      </c>
      <c r="B345" s="16" t="s">
        <v>742</v>
      </c>
      <c r="C345" s="1" t="s">
        <v>1315</v>
      </c>
      <c r="E345" s="5">
        <v>9298.28</v>
      </c>
      <c r="G345" s="5">
        <v>9495.803</v>
      </c>
      <c r="I345" s="9">
        <f t="shared" si="104"/>
        <v>-197.52299999999923</v>
      </c>
      <c r="K345" s="21">
        <f t="shared" si="105"/>
        <v>-0.020801084436987503</v>
      </c>
      <c r="M345" s="9">
        <v>28599.940000000002</v>
      </c>
      <c r="O345" s="9">
        <v>30514.29</v>
      </c>
      <c r="Q345" s="9">
        <f t="shared" si="106"/>
        <v>-1914.3499999999985</v>
      </c>
      <c r="S345" s="21">
        <f t="shared" si="107"/>
        <v>-0.06273618032731544</v>
      </c>
      <c r="U345" s="9">
        <v>79863.16</v>
      </c>
      <c r="W345" s="9">
        <v>65552.765</v>
      </c>
      <c r="Y345" s="9">
        <f t="shared" si="108"/>
        <v>14310.395000000004</v>
      </c>
      <c r="AA345" s="21">
        <f t="shared" si="109"/>
        <v>0.2183034537139662</v>
      </c>
      <c r="AC345" s="9">
        <v>153144.385</v>
      </c>
      <c r="AE345" s="9">
        <v>105795.301</v>
      </c>
      <c r="AG345" s="9">
        <f t="shared" si="110"/>
        <v>47349.084</v>
      </c>
      <c r="AI345" s="21">
        <f t="shared" si="111"/>
        <v>0.4475537528835992</v>
      </c>
    </row>
    <row r="346" spans="1:35" ht="12.75" outlineLevel="1">
      <c r="A346" s="1" t="s">
        <v>743</v>
      </c>
      <c r="B346" s="16" t="s">
        <v>744</v>
      </c>
      <c r="C346" s="1" t="s">
        <v>1313</v>
      </c>
      <c r="E346" s="5">
        <v>12912.04</v>
      </c>
      <c r="G346" s="5">
        <v>25824.111</v>
      </c>
      <c r="I346" s="9">
        <f t="shared" si="104"/>
        <v>-12912.071</v>
      </c>
      <c r="K346" s="21">
        <f t="shared" si="105"/>
        <v>-0.5000006002142726</v>
      </c>
      <c r="M346" s="9">
        <v>39833.87</v>
      </c>
      <c r="O346" s="9">
        <v>54433.073000000004</v>
      </c>
      <c r="Q346" s="9">
        <f t="shared" si="106"/>
        <v>-14599.203000000001</v>
      </c>
      <c r="S346" s="21">
        <f t="shared" si="107"/>
        <v>-0.2682046446284596</v>
      </c>
      <c r="U346" s="9">
        <v>83056.12</v>
      </c>
      <c r="W346" s="9">
        <v>134646.224</v>
      </c>
      <c r="Y346" s="9">
        <f t="shared" si="108"/>
        <v>-51590.10399999999</v>
      </c>
      <c r="AA346" s="21">
        <f t="shared" si="109"/>
        <v>-0.3831529950665382</v>
      </c>
      <c r="AC346" s="9">
        <v>185022.528</v>
      </c>
      <c r="AE346" s="9">
        <v>307480.392</v>
      </c>
      <c r="AG346" s="9">
        <f t="shared" si="110"/>
        <v>-122457.864</v>
      </c>
      <c r="AI346" s="21">
        <f t="shared" si="111"/>
        <v>-0.3982623516363931</v>
      </c>
    </row>
    <row r="347" spans="1:35" ht="12.75" outlineLevel="1">
      <c r="A347" s="1" t="s">
        <v>745</v>
      </c>
      <c r="B347" s="16" t="s">
        <v>746</v>
      </c>
      <c r="C347" s="1" t="s">
        <v>1316</v>
      </c>
      <c r="E347" s="5">
        <v>4451.59</v>
      </c>
      <c r="G347" s="5">
        <v>83256.5</v>
      </c>
      <c r="I347" s="9">
        <f t="shared" si="104"/>
        <v>-78804.91</v>
      </c>
      <c r="K347" s="21">
        <f t="shared" si="105"/>
        <v>-0.9465316221556276</v>
      </c>
      <c r="M347" s="9">
        <v>29230.25</v>
      </c>
      <c r="O347" s="9">
        <v>199484.977</v>
      </c>
      <c r="Q347" s="9">
        <f t="shared" si="106"/>
        <v>-170254.727</v>
      </c>
      <c r="S347" s="21">
        <f t="shared" si="107"/>
        <v>-0.8534714220610207</v>
      </c>
      <c r="U347" s="9">
        <v>90134.87</v>
      </c>
      <c r="W347" s="9">
        <v>337814.30700000003</v>
      </c>
      <c r="Y347" s="9">
        <f t="shared" si="108"/>
        <v>-247679.43700000003</v>
      </c>
      <c r="AA347" s="21">
        <f t="shared" si="109"/>
        <v>-0.733182200598745</v>
      </c>
      <c r="AC347" s="9">
        <v>307725.896</v>
      </c>
      <c r="AE347" s="9">
        <v>679573.635</v>
      </c>
      <c r="AG347" s="9">
        <f t="shared" si="110"/>
        <v>-371847.739</v>
      </c>
      <c r="AI347" s="21">
        <f t="shared" si="111"/>
        <v>-0.5471779949203003</v>
      </c>
    </row>
    <row r="348" spans="1:35" ht="12.75" outlineLevel="1">
      <c r="A348" s="1" t="s">
        <v>747</v>
      </c>
      <c r="B348" s="16" t="s">
        <v>748</v>
      </c>
      <c r="C348" s="1" t="s">
        <v>1317</v>
      </c>
      <c r="E348" s="5">
        <v>2338.73</v>
      </c>
      <c r="G348" s="5">
        <v>3485.25</v>
      </c>
      <c r="I348" s="9">
        <f t="shared" si="104"/>
        <v>-1146.52</v>
      </c>
      <c r="K348" s="21">
        <f t="shared" si="105"/>
        <v>-0.3289634889893121</v>
      </c>
      <c r="M348" s="9">
        <v>7013.76</v>
      </c>
      <c r="O348" s="9">
        <v>10190.003</v>
      </c>
      <c r="Q348" s="9">
        <f t="shared" si="106"/>
        <v>-3176.2430000000004</v>
      </c>
      <c r="S348" s="21">
        <f t="shared" si="107"/>
        <v>-0.3117018709415493</v>
      </c>
      <c r="U348" s="9">
        <v>17473.760000000002</v>
      </c>
      <c r="W348" s="9">
        <v>23624.347</v>
      </c>
      <c r="Y348" s="9">
        <f t="shared" si="108"/>
        <v>-6150.5869999999995</v>
      </c>
      <c r="AA348" s="21">
        <f t="shared" si="109"/>
        <v>-0.26034950299367</v>
      </c>
      <c r="AC348" s="9">
        <v>47274.351</v>
      </c>
      <c r="AE348" s="9">
        <v>57267.909</v>
      </c>
      <c r="AG348" s="9">
        <f t="shared" si="110"/>
        <v>-9993.557999999997</v>
      </c>
      <c r="AI348" s="21">
        <f t="shared" si="111"/>
        <v>-0.1745053761260953</v>
      </c>
    </row>
    <row r="349" spans="1:35" ht="12.75" outlineLevel="1">
      <c r="A349" s="1" t="s">
        <v>749</v>
      </c>
      <c r="B349" s="16" t="s">
        <v>750</v>
      </c>
      <c r="C349" s="1" t="s">
        <v>1318</v>
      </c>
      <c r="E349" s="5">
        <v>4897.35</v>
      </c>
      <c r="G349" s="5">
        <v>11040.514</v>
      </c>
      <c r="I349" s="9">
        <f t="shared" si="104"/>
        <v>-6143.163999999999</v>
      </c>
      <c r="K349" s="21">
        <f t="shared" si="105"/>
        <v>-0.5564201087014607</v>
      </c>
      <c r="M349" s="9">
        <v>11380.68</v>
      </c>
      <c r="O349" s="9">
        <v>41419.722</v>
      </c>
      <c r="Q349" s="9">
        <f t="shared" si="106"/>
        <v>-30039.042</v>
      </c>
      <c r="S349" s="21">
        <f t="shared" si="107"/>
        <v>-0.7252352393866863</v>
      </c>
      <c r="U349" s="9">
        <v>24996.33</v>
      </c>
      <c r="W349" s="9">
        <v>92160.184</v>
      </c>
      <c r="Y349" s="9">
        <f t="shared" si="108"/>
        <v>-67163.85399999999</v>
      </c>
      <c r="AA349" s="21">
        <f t="shared" si="109"/>
        <v>-0.7287730024497346</v>
      </c>
      <c r="AC349" s="9">
        <v>90956.763</v>
      </c>
      <c r="AE349" s="9">
        <v>146062.505</v>
      </c>
      <c r="AG349" s="9">
        <f t="shared" si="110"/>
        <v>-55105.742</v>
      </c>
      <c r="AI349" s="21">
        <f t="shared" si="111"/>
        <v>-0.37727507138125554</v>
      </c>
    </row>
    <row r="350" spans="1:35" ht="12.75" outlineLevel="1">
      <c r="A350" s="1" t="s">
        <v>751</v>
      </c>
      <c r="B350" s="16" t="s">
        <v>752</v>
      </c>
      <c r="C350" s="1" t="s">
        <v>1319</v>
      </c>
      <c r="E350" s="5">
        <v>38645.020000000004</v>
      </c>
      <c r="G350" s="5">
        <v>60547.85</v>
      </c>
      <c r="I350" s="9">
        <f t="shared" si="104"/>
        <v>-21902.829999999994</v>
      </c>
      <c r="K350" s="21">
        <f t="shared" si="105"/>
        <v>-0.3617441412040229</v>
      </c>
      <c r="M350" s="9">
        <v>140868.98</v>
      </c>
      <c r="O350" s="9">
        <v>164984.395</v>
      </c>
      <c r="Q350" s="9">
        <f t="shared" si="106"/>
        <v>-24115.41499999998</v>
      </c>
      <c r="S350" s="21">
        <f t="shared" si="107"/>
        <v>-0.14616785423857803</v>
      </c>
      <c r="U350" s="9">
        <v>279464.34</v>
      </c>
      <c r="W350" s="9">
        <v>418967.971</v>
      </c>
      <c r="Y350" s="9">
        <f t="shared" si="108"/>
        <v>-139503.631</v>
      </c>
      <c r="AA350" s="21">
        <f t="shared" si="109"/>
        <v>-0.33296967944120004</v>
      </c>
      <c r="AC350" s="9">
        <v>389196.64400000003</v>
      </c>
      <c r="AE350" s="9">
        <v>862796.1780000001</v>
      </c>
      <c r="AG350" s="9">
        <f t="shared" si="110"/>
        <v>-473599.53400000004</v>
      </c>
      <c r="AI350" s="21">
        <f t="shared" si="111"/>
        <v>-0.5489124153259751</v>
      </c>
    </row>
    <row r="351" spans="1:35" ht="12.75" outlineLevel="1">
      <c r="A351" s="1" t="s">
        <v>753</v>
      </c>
      <c r="B351" s="16" t="s">
        <v>754</v>
      </c>
      <c r="C351" s="1" t="s">
        <v>1320</v>
      </c>
      <c r="E351" s="5">
        <v>0</v>
      </c>
      <c r="G351" s="5">
        <v>317.65000000000003</v>
      </c>
      <c r="I351" s="9">
        <f t="shared" si="104"/>
        <v>-317.65000000000003</v>
      </c>
      <c r="K351" s="21" t="str">
        <f t="shared" si="105"/>
        <v>N.M.</v>
      </c>
      <c r="M351" s="9">
        <v>0</v>
      </c>
      <c r="O351" s="9">
        <v>317.65000000000003</v>
      </c>
      <c r="Q351" s="9">
        <f t="shared" si="106"/>
        <v>-317.65000000000003</v>
      </c>
      <c r="S351" s="21" t="str">
        <f t="shared" si="107"/>
        <v>N.M.</v>
      </c>
      <c r="U351" s="9">
        <v>0</v>
      </c>
      <c r="W351" s="9">
        <v>317.65000000000003</v>
      </c>
      <c r="Y351" s="9">
        <f t="shared" si="108"/>
        <v>-317.65000000000003</v>
      </c>
      <c r="AA351" s="21" t="str">
        <f t="shared" si="109"/>
        <v>N.M.</v>
      </c>
      <c r="AC351" s="9">
        <v>216.68</v>
      </c>
      <c r="AE351" s="9">
        <v>317.65000000000003</v>
      </c>
      <c r="AG351" s="9">
        <f t="shared" si="110"/>
        <v>-100.97000000000003</v>
      </c>
      <c r="AI351" s="21">
        <f t="shared" si="111"/>
        <v>-0.3178655753187471</v>
      </c>
    </row>
    <row r="352" spans="1:35" ht="12.75" outlineLevel="1">
      <c r="A352" s="1" t="s">
        <v>755</v>
      </c>
      <c r="B352" s="16" t="s">
        <v>756</v>
      </c>
      <c r="C352" s="1" t="s">
        <v>1321</v>
      </c>
      <c r="E352" s="5">
        <v>19884.2</v>
      </c>
      <c r="G352" s="5">
        <v>21412.124</v>
      </c>
      <c r="I352" s="9">
        <f t="shared" si="104"/>
        <v>-1527.923999999999</v>
      </c>
      <c r="K352" s="21">
        <f t="shared" si="105"/>
        <v>-0.07135789051100204</v>
      </c>
      <c r="M352" s="9">
        <v>67724.99</v>
      </c>
      <c r="O352" s="9">
        <v>48901.691</v>
      </c>
      <c r="Q352" s="9">
        <f t="shared" si="106"/>
        <v>18823.299000000006</v>
      </c>
      <c r="S352" s="21">
        <f t="shared" si="107"/>
        <v>0.3849212290020811</v>
      </c>
      <c r="U352" s="9">
        <v>137892.77</v>
      </c>
      <c r="W352" s="9">
        <v>137507.008</v>
      </c>
      <c r="Y352" s="9">
        <f t="shared" si="108"/>
        <v>385.7619999999879</v>
      </c>
      <c r="AA352" s="21">
        <f t="shared" si="109"/>
        <v>0.0028053988346542157</v>
      </c>
      <c r="AC352" s="9">
        <v>293070.50899999996</v>
      </c>
      <c r="AE352" s="9">
        <v>384407.929</v>
      </c>
      <c r="AG352" s="9">
        <f t="shared" si="110"/>
        <v>-91337.42000000004</v>
      </c>
      <c r="AI352" s="21">
        <f t="shared" si="111"/>
        <v>-0.23760545272207442</v>
      </c>
    </row>
    <row r="353" spans="1:35" ht="12.75" outlineLevel="1">
      <c r="A353" s="1" t="s">
        <v>757</v>
      </c>
      <c r="B353" s="16" t="s">
        <v>758</v>
      </c>
      <c r="C353" s="1" t="s">
        <v>1322</v>
      </c>
      <c r="E353" s="5">
        <v>3202.04</v>
      </c>
      <c r="G353" s="5">
        <v>12152.208</v>
      </c>
      <c r="I353" s="9">
        <f t="shared" si="104"/>
        <v>-8950.168000000001</v>
      </c>
      <c r="K353" s="21">
        <f t="shared" si="105"/>
        <v>-0.7365054976017528</v>
      </c>
      <c r="M353" s="9">
        <v>14490.68</v>
      </c>
      <c r="O353" s="9">
        <v>25912.498</v>
      </c>
      <c r="Q353" s="9">
        <f t="shared" si="106"/>
        <v>-11421.818</v>
      </c>
      <c r="S353" s="21">
        <f t="shared" si="107"/>
        <v>-0.44078413435864033</v>
      </c>
      <c r="U353" s="9">
        <v>22717.2</v>
      </c>
      <c r="W353" s="9">
        <v>35394.22</v>
      </c>
      <c r="Y353" s="9">
        <f t="shared" si="108"/>
        <v>-12677.02</v>
      </c>
      <c r="AA353" s="21">
        <f t="shared" si="109"/>
        <v>-0.3581663898794775</v>
      </c>
      <c r="AC353" s="9">
        <v>52471.28600000001</v>
      </c>
      <c r="AE353" s="9">
        <v>51251.557</v>
      </c>
      <c r="AG353" s="9">
        <f t="shared" si="110"/>
        <v>1219.7290000000066</v>
      </c>
      <c r="AI353" s="21">
        <f t="shared" si="111"/>
        <v>0.02379886722270714</v>
      </c>
    </row>
    <row r="354" spans="1:35" ht="12.75" outlineLevel="1">
      <c r="A354" s="1" t="s">
        <v>759</v>
      </c>
      <c r="B354" s="16" t="s">
        <v>760</v>
      </c>
      <c r="C354" s="1" t="s">
        <v>1323</v>
      </c>
      <c r="E354" s="5">
        <v>0</v>
      </c>
      <c r="G354" s="5">
        <v>0</v>
      </c>
      <c r="I354" s="9">
        <f t="shared" si="104"/>
        <v>0</v>
      </c>
      <c r="K354" s="21">
        <f t="shared" si="105"/>
        <v>0</v>
      </c>
      <c r="M354" s="9">
        <v>0</v>
      </c>
      <c r="O354" s="9">
        <v>0</v>
      </c>
      <c r="Q354" s="9">
        <f t="shared" si="106"/>
        <v>0</v>
      </c>
      <c r="S354" s="21">
        <f t="shared" si="107"/>
        <v>0</v>
      </c>
      <c r="U354" s="9">
        <v>0</v>
      </c>
      <c r="W354" s="9">
        <v>3572.5</v>
      </c>
      <c r="Y354" s="9">
        <f t="shared" si="108"/>
        <v>-3572.5</v>
      </c>
      <c r="AA354" s="21" t="str">
        <f t="shared" si="109"/>
        <v>N.M.</v>
      </c>
      <c r="AC354" s="9">
        <v>0</v>
      </c>
      <c r="AE354" s="9">
        <v>3572.5</v>
      </c>
      <c r="AG354" s="9">
        <f t="shared" si="110"/>
        <v>-3572.5</v>
      </c>
      <c r="AI354" s="21" t="str">
        <f t="shared" si="111"/>
        <v>N.M.</v>
      </c>
    </row>
    <row r="355" spans="1:35" ht="12.75" outlineLevel="1">
      <c r="A355" s="1" t="s">
        <v>761</v>
      </c>
      <c r="B355" s="16" t="s">
        <v>762</v>
      </c>
      <c r="C355" s="1" t="s">
        <v>1324</v>
      </c>
      <c r="E355" s="5">
        <v>-1368.59</v>
      </c>
      <c r="G355" s="5">
        <v>0</v>
      </c>
      <c r="I355" s="9">
        <f t="shared" si="104"/>
        <v>-1368.59</v>
      </c>
      <c r="K355" s="21" t="str">
        <f t="shared" si="105"/>
        <v>N.M.</v>
      </c>
      <c r="M355" s="9">
        <v>28762.27</v>
      </c>
      <c r="O355" s="9">
        <v>0</v>
      </c>
      <c r="Q355" s="9">
        <f t="shared" si="106"/>
        <v>28762.27</v>
      </c>
      <c r="S355" s="21" t="str">
        <f t="shared" si="107"/>
        <v>N.M.</v>
      </c>
      <c r="U355" s="9">
        <v>54487.85</v>
      </c>
      <c r="W355" s="9">
        <v>0</v>
      </c>
      <c r="Y355" s="9">
        <f t="shared" si="108"/>
        <v>54487.85</v>
      </c>
      <c r="AA355" s="21" t="str">
        <f t="shared" si="109"/>
        <v>N.M.</v>
      </c>
      <c r="AC355" s="9">
        <v>54487.85</v>
      </c>
      <c r="AE355" s="9">
        <v>0</v>
      </c>
      <c r="AG355" s="9">
        <f t="shared" si="110"/>
        <v>54487.85</v>
      </c>
      <c r="AI355" s="21" t="str">
        <f t="shared" si="111"/>
        <v>N.M.</v>
      </c>
    </row>
    <row r="356" spans="1:35" ht="12.75" outlineLevel="1">
      <c r="A356" s="1" t="s">
        <v>763</v>
      </c>
      <c r="B356" s="16" t="s">
        <v>764</v>
      </c>
      <c r="C356" s="1" t="s">
        <v>1325</v>
      </c>
      <c r="E356" s="5">
        <v>2.95</v>
      </c>
      <c r="G356" s="5">
        <v>9.22</v>
      </c>
      <c r="I356" s="9">
        <f t="shared" si="104"/>
        <v>-6.2700000000000005</v>
      </c>
      <c r="K356" s="21">
        <f t="shared" si="105"/>
        <v>-0.6800433839479393</v>
      </c>
      <c r="M356" s="9">
        <v>8.81</v>
      </c>
      <c r="O356" s="9">
        <v>21.35</v>
      </c>
      <c r="Q356" s="9">
        <f t="shared" si="106"/>
        <v>-12.540000000000001</v>
      </c>
      <c r="S356" s="21">
        <f t="shared" si="107"/>
        <v>-0.5873536299765808</v>
      </c>
      <c r="U356" s="9">
        <v>122.24000000000001</v>
      </c>
      <c r="W356" s="9">
        <v>49.07</v>
      </c>
      <c r="Y356" s="9">
        <f t="shared" si="108"/>
        <v>73.17000000000002</v>
      </c>
      <c r="AA356" s="21">
        <f t="shared" si="109"/>
        <v>1.4911351131037296</v>
      </c>
      <c r="AC356" s="9">
        <v>224.35000000000002</v>
      </c>
      <c r="AE356" s="9">
        <v>298.91</v>
      </c>
      <c r="AG356" s="9">
        <f t="shared" si="110"/>
        <v>-74.56</v>
      </c>
      <c r="AI356" s="21">
        <f t="shared" si="111"/>
        <v>-0.2494396306580576</v>
      </c>
    </row>
    <row r="357" spans="1:35" ht="12.75" outlineLevel="1">
      <c r="A357" s="1" t="s">
        <v>765</v>
      </c>
      <c r="B357" s="16" t="s">
        <v>766</v>
      </c>
      <c r="C357" s="1" t="s">
        <v>1326</v>
      </c>
      <c r="E357" s="5">
        <v>108004.81</v>
      </c>
      <c r="G357" s="5">
        <v>114909.201</v>
      </c>
      <c r="I357" s="9">
        <f t="shared" si="104"/>
        <v>-6904.391000000003</v>
      </c>
      <c r="K357" s="21">
        <f t="shared" si="105"/>
        <v>-0.060085623604675516</v>
      </c>
      <c r="M357" s="9">
        <v>270814.65</v>
      </c>
      <c r="O357" s="9">
        <v>276433.498</v>
      </c>
      <c r="Q357" s="9">
        <f t="shared" si="106"/>
        <v>-5618.847999999998</v>
      </c>
      <c r="S357" s="21">
        <f t="shared" si="107"/>
        <v>-0.02032621965374109</v>
      </c>
      <c r="U357" s="9">
        <v>524876.77</v>
      </c>
      <c r="W357" s="9">
        <v>547181.022</v>
      </c>
      <c r="Y357" s="9">
        <f t="shared" si="108"/>
        <v>-22304.25199999998</v>
      </c>
      <c r="AA357" s="21">
        <f t="shared" si="109"/>
        <v>-0.04076210815659462</v>
      </c>
      <c r="AC357" s="9">
        <v>1024087.3</v>
      </c>
      <c r="AE357" s="9">
        <v>1245440.588</v>
      </c>
      <c r="AG357" s="9">
        <f t="shared" si="110"/>
        <v>-221353.28799999994</v>
      </c>
      <c r="AI357" s="21">
        <f t="shared" si="111"/>
        <v>-0.17773090915196665</v>
      </c>
    </row>
    <row r="358" spans="1:35" ht="12.75" outlineLevel="1">
      <c r="A358" s="1" t="s">
        <v>767</v>
      </c>
      <c r="B358" s="16" t="s">
        <v>768</v>
      </c>
      <c r="C358" s="1" t="s">
        <v>1327</v>
      </c>
      <c r="E358" s="5">
        <v>0</v>
      </c>
      <c r="G358" s="5">
        <v>0</v>
      </c>
      <c r="I358" s="9">
        <f t="shared" si="104"/>
        <v>0</v>
      </c>
      <c r="K358" s="21">
        <f t="shared" si="105"/>
        <v>0</v>
      </c>
      <c r="M358" s="9">
        <v>4.0200000000000005</v>
      </c>
      <c r="O358" s="9">
        <v>0</v>
      </c>
      <c r="Q358" s="9">
        <f t="shared" si="106"/>
        <v>4.0200000000000005</v>
      </c>
      <c r="S358" s="21" t="str">
        <f t="shared" si="107"/>
        <v>N.M.</v>
      </c>
      <c r="U358" s="9">
        <v>32.5</v>
      </c>
      <c r="W358" s="9">
        <v>0</v>
      </c>
      <c r="Y358" s="9">
        <f t="shared" si="108"/>
        <v>32.5</v>
      </c>
      <c r="AA358" s="21" t="str">
        <f t="shared" si="109"/>
        <v>N.M.</v>
      </c>
      <c r="AC358" s="9">
        <v>6664.58</v>
      </c>
      <c r="AE358" s="9">
        <v>17040.053</v>
      </c>
      <c r="AG358" s="9">
        <f t="shared" si="110"/>
        <v>-10375.473</v>
      </c>
      <c r="AI358" s="21">
        <f t="shared" si="111"/>
        <v>-0.6088873667235659</v>
      </c>
    </row>
    <row r="359" spans="1:68" s="90" customFormat="1" ht="12.75">
      <c r="A359" s="90" t="s">
        <v>34</v>
      </c>
      <c r="B359" s="91"/>
      <c r="C359" s="77" t="s">
        <v>1328</v>
      </c>
      <c r="D359" s="105"/>
      <c r="E359" s="105">
        <v>3494869.0950000007</v>
      </c>
      <c r="F359" s="105"/>
      <c r="G359" s="105">
        <v>5522601.45</v>
      </c>
      <c r="H359" s="105"/>
      <c r="I359" s="9">
        <f aca="true" t="shared" si="112" ref="I359:I366">+E359-G359</f>
        <v>-2027732.3549999995</v>
      </c>
      <c r="J359" s="37" t="str">
        <f>IF((+E359-G359)=(I359),"  ",$AO$521)</f>
        <v>  </v>
      </c>
      <c r="K359" s="38">
        <f aca="true" t="shared" si="113" ref="K359:K366">IF(G359&lt;0,IF(I359=0,0,IF(OR(G359=0,E359=0),"N.M.",IF(ABS(I359/G359)&gt;=10,"N.M.",I359/(-G359)))),IF(I359=0,0,IF(OR(G359=0,E359=0),"N.M.",IF(ABS(I359/G359)&gt;=10,"N.M.",I359/G359))))</f>
        <v>-0.3671697791988954</v>
      </c>
      <c r="L359" s="39"/>
      <c r="M359" s="5">
        <v>5582114.881999998</v>
      </c>
      <c r="N359" s="9"/>
      <c r="O359" s="5">
        <v>16602917.197999997</v>
      </c>
      <c r="P359" s="9"/>
      <c r="Q359" s="9">
        <f aca="true" t="shared" si="114" ref="Q359:Q366">(+M359-O359)</f>
        <v>-11020802.316</v>
      </c>
      <c r="R359" s="37" t="str">
        <f>IF((+M359-O359)=(Q359),"  ",$AO$521)</f>
        <v>  </v>
      </c>
      <c r="S359" s="38">
        <f aca="true" t="shared" si="115" ref="S359:S366">IF(O359&lt;0,IF(Q359=0,0,IF(OR(O359=0,M359=0),"N.M.",IF(ABS(Q359/O359)&gt;=10,"N.M.",Q359/(-O359)))),IF(Q359=0,0,IF(OR(O359=0,M359=0),"N.M.",IF(ABS(Q359/O359)&gt;=10,"N.M.",Q359/O359))))</f>
        <v>-0.6637871034692371</v>
      </c>
      <c r="T359" s="39"/>
      <c r="U359" s="9">
        <v>26927343.264000002</v>
      </c>
      <c r="V359" s="9"/>
      <c r="W359" s="9">
        <v>26522733.139</v>
      </c>
      <c r="X359" s="9"/>
      <c r="Y359" s="9">
        <f aca="true" t="shared" si="116" ref="Y359:Y366">(+U359-W359)</f>
        <v>404610.1250000037</v>
      </c>
      <c r="Z359" s="37" t="str">
        <f>IF((+U359-W359)=(Y359),"  ",$AO$521)</f>
        <v>  </v>
      </c>
      <c r="AA359" s="38">
        <f aca="true" t="shared" si="117" ref="AA359:AA366">IF(W359&lt;0,IF(Y359=0,0,IF(OR(W359=0,U359=0),"N.M.",IF(ABS(Y359/W359)&gt;=10,"N.M.",Y359/(-W359)))),IF(Y359=0,0,IF(OR(W359=0,U359=0),"N.M.",IF(ABS(Y359/W359)&gt;=10,"N.M.",Y359/W359))))</f>
        <v>0.01525521984780106</v>
      </c>
      <c r="AB359" s="39"/>
      <c r="AC359" s="9">
        <v>48325059.635</v>
      </c>
      <c r="AD359" s="9"/>
      <c r="AE359" s="9">
        <v>44855682.018999994</v>
      </c>
      <c r="AF359" s="9"/>
      <c r="AG359" s="9">
        <f aca="true" t="shared" si="118" ref="AG359:AG366">(+AC359-AE359)</f>
        <v>3469377.616000004</v>
      </c>
      <c r="AH359" s="37" t="str">
        <f>IF((+AC359-AE359)=(AG359),"  ",$AO$521)</f>
        <v>  </v>
      </c>
      <c r="AI359" s="38">
        <f aca="true" t="shared" si="119" ref="AI359:AI366">IF(AE359&lt;0,IF(AG359=0,0,IF(OR(AE359=0,AC359=0),"N.M.",IF(ABS(AG359/AE359)&gt;=10,"N.M.",AG359/(-AE359)))),IF(AG359=0,0,IF(OR(AE359=0,AC359=0),"N.M.",IF(ABS(AG359/AE359)&gt;=10,"N.M.",AG359/AE359))))</f>
        <v>0.07734533195884623</v>
      </c>
      <c r="AJ359" s="105"/>
      <c r="AK359" s="105"/>
      <c r="AL359" s="105"/>
      <c r="AM359" s="105"/>
      <c r="AN359" s="105"/>
      <c r="AO359" s="105"/>
      <c r="AP359" s="106"/>
      <c r="AQ359" s="107"/>
      <c r="AR359" s="108"/>
      <c r="AS359" s="105"/>
      <c r="AT359" s="105"/>
      <c r="AU359" s="105"/>
      <c r="AV359" s="105"/>
      <c r="AW359" s="105"/>
      <c r="AX359" s="106"/>
      <c r="AY359" s="107"/>
      <c r="AZ359" s="108"/>
      <c r="BA359" s="105"/>
      <c r="BB359" s="105"/>
      <c r="BC359" s="105"/>
      <c r="BD359" s="106"/>
      <c r="BE359" s="107"/>
      <c r="BF359" s="108"/>
      <c r="BG359" s="105"/>
      <c r="BH359" s="109"/>
      <c r="BI359" s="105"/>
      <c r="BJ359" s="109"/>
      <c r="BK359" s="105"/>
      <c r="BL359" s="109"/>
      <c r="BM359" s="105"/>
      <c r="BN359" s="97"/>
      <c r="BO359" s="97"/>
      <c r="BP359" s="97"/>
    </row>
    <row r="360" spans="1:68" s="17" customFormat="1" ht="12.75">
      <c r="A360" s="17" t="s">
        <v>35</v>
      </c>
      <c r="B360" s="98"/>
      <c r="C360" s="17" t="s">
        <v>36</v>
      </c>
      <c r="D360" s="18"/>
      <c r="E360" s="18">
        <v>46424546.02599998</v>
      </c>
      <c r="F360" s="18"/>
      <c r="G360" s="18">
        <v>38908525.81099999</v>
      </c>
      <c r="H360" s="18"/>
      <c r="I360" s="18">
        <f t="shared" si="112"/>
        <v>7516020.214999989</v>
      </c>
      <c r="J360" s="37" t="str">
        <f>IF((+E360-G360)=(I360),"  ",$AO$521)</f>
        <v>  </v>
      </c>
      <c r="K360" s="40">
        <f t="shared" si="113"/>
        <v>0.19317154937993317</v>
      </c>
      <c r="L360" s="39"/>
      <c r="M360" s="8">
        <v>124607072.50200003</v>
      </c>
      <c r="N360" s="18"/>
      <c r="O360" s="8">
        <v>119008649.21699995</v>
      </c>
      <c r="P360" s="18"/>
      <c r="Q360" s="18">
        <f t="shared" si="114"/>
        <v>5598423.285000086</v>
      </c>
      <c r="R360" s="37" t="str">
        <f>IF((+M360-O360)=(Q360),"  ",$AO$521)</f>
        <v>  </v>
      </c>
      <c r="S360" s="40">
        <f t="shared" si="115"/>
        <v>0.04704215468232011</v>
      </c>
      <c r="T360" s="39"/>
      <c r="U360" s="18">
        <v>274780736.14900005</v>
      </c>
      <c r="V360" s="18"/>
      <c r="W360" s="18">
        <v>258760899.22199988</v>
      </c>
      <c r="X360" s="18"/>
      <c r="Y360" s="18">
        <f t="shared" si="116"/>
        <v>16019836.927000165</v>
      </c>
      <c r="Z360" s="37" t="str">
        <f>IF((+U360-W360)=(Y360),"  ",$AO$521)</f>
        <v>  </v>
      </c>
      <c r="AA360" s="40">
        <f t="shared" si="117"/>
        <v>0.06190980544265382</v>
      </c>
      <c r="AB360" s="39"/>
      <c r="AC360" s="18">
        <v>584267728.5750006</v>
      </c>
      <c r="AD360" s="18"/>
      <c r="AE360" s="18">
        <v>507366056.5460001</v>
      </c>
      <c r="AF360" s="18"/>
      <c r="AG360" s="18">
        <f t="shared" si="118"/>
        <v>76901672.02900052</v>
      </c>
      <c r="AH360" s="37" t="str">
        <f>IF((+AC360-AE360)=(AG360),"  ",$AO$521)</f>
        <v>  </v>
      </c>
      <c r="AI360" s="40">
        <f t="shared" si="119"/>
        <v>0.151570391903086</v>
      </c>
      <c r="AJ360" s="18"/>
      <c r="AK360" s="18"/>
      <c r="AL360" s="18"/>
      <c r="AM360" s="18"/>
      <c r="AN360" s="18"/>
      <c r="AO360" s="18"/>
      <c r="AP360" s="85"/>
      <c r="AQ360" s="117"/>
      <c r="AR360" s="39"/>
      <c r="AS360" s="18"/>
      <c r="AT360" s="18"/>
      <c r="AU360" s="18"/>
      <c r="AV360" s="18"/>
      <c r="AW360" s="18"/>
      <c r="AX360" s="85"/>
      <c r="AY360" s="117"/>
      <c r="AZ360" s="39"/>
      <c r="BA360" s="18"/>
      <c r="BB360" s="18"/>
      <c r="BC360" s="18"/>
      <c r="BD360" s="85"/>
      <c r="BE360" s="117"/>
      <c r="BF360" s="39"/>
      <c r="BG360" s="18"/>
      <c r="BH360" s="104"/>
      <c r="BI360" s="18"/>
      <c r="BJ360" s="104"/>
      <c r="BK360" s="18"/>
      <c r="BL360" s="104"/>
      <c r="BM360" s="18"/>
      <c r="BN360" s="104"/>
      <c r="BO360" s="104"/>
      <c r="BP360" s="104"/>
    </row>
    <row r="361" spans="1:35" ht="12.75" outlineLevel="1">
      <c r="A361" s="1" t="s">
        <v>769</v>
      </c>
      <c r="B361" s="16" t="s">
        <v>770</v>
      </c>
      <c r="C361" s="1" t="s">
        <v>1329</v>
      </c>
      <c r="E361" s="5">
        <v>3984375.2199999997</v>
      </c>
      <c r="G361" s="5">
        <v>3607931.0700000003</v>
      </c>
      <c r="I361" s="9">
        <f t="shared" si="112"/>
        <v>376444.14999999944</v>
      </c>
      <c r="K361" s="21">
        <f t="shared" si="113"/>
        <v>0.10433795510400352</v>
      </c>
      <c r="M361" s="9">
        <v>11801743.21</v>
      </c>
      <c r="O361" s="9">
        <v>12153480.81</v>
      </c>
      <c r="Q361" s="9">
        <f t="shared" si="114"/>
        <v>-351737.5999999996</v>
      </c>
      <c r="S361" s="21">
        <f t="shared" si="115"/>
        <v>-0.028941305416847043</v>
      </c>
      <c r="U361" s="9">
        <v>23462351.49</v>
      </c>
      <c r="W361" s="9">
        <v>21551727.57</v>
      </c>
      <c r="Y361" s="9">
        <f t="shared" si="116"/>
        <v>1910623.919999998</v>
      </c>
      <c r="AA361" s="21">
        <f t="shared" si="117"/>
        <v>0.0886529357701972</v>
      </c>
      <c r="AC361" s="9">
        <v>45465636.61</v>
      </c>
      <c r="AE361" s="9">
        <v>40219957.25</v>
      </c>
      <c r="AG361" s="9">
        <f t="shared" si="118"/>
        <v>5245679.359999999</v>
      </c>
      <c r="AI361" s="21">
        <f t="shared" si="119"/>
        <v>0.1304247870626466</v>
      </c>
    </row>
    <row r="362" spans="1:35" ht="12.75" outlineLevel="1">
      <c r="A362" s="1" t="s">
        <v>771</v>
      </c>
      <c r="B362" s="16" t="s">
        <v>772</v>
      </c>
      <c r="C362" s="1" t="s">
        <v>1330</v>
      </c>
      <c r="E362" s="5">
        <v>0</v>
      </c>
      <c r="G362" s="5">
        <v>0</v>
      </c>
      <c r="I362" s="9">
        <f t="shared" si="112"/>
        <v>0</v>
      </c>
      <c r="K362" s="21">
        <f t="shared" si="113"/>
        <v>0</v>
      </c>
      <c r="M362" s="9">
        <v>0</v>
      </c>
      <c r="O362" s="9">
        <v>-1352040.5</v>
      </c>
      <c r="Q362" s="9">
        <f t="shared" si="114"/>
        <v>1352040.5</v>
      </c>
      <c r="S362" s="21" t="str">
        <f t="shared" si="115"/>
        <v>N.M.</v>
      </c>
      <c r="U362" s="9">
        <v>0</v>
      </c>
      <c r="W362" s="9">
        <v>0</v>
      </c>
      <c r="Y362" s="9">
        <f t="shared" si="116"/>
        <v>0</v>
      </c>
      <c r="AA362" s="21">
        <f t="shared" si="117"/>
        <v>0</v>
      </c>
      <c r="AC362" s="9">
        <v>0</v>
      </c>
      <c r="AE362" s="9">
        <v>2699311.91</v>
      </c>
      <c r="AG362" s="9">
        <f t="shared" si="118"/>
        <v>-2699311.91</v>
      </c>
      <c r="AI362" s="21" t="str">
        <f t="shared" si="119"/>
        <v>N.M.</v>
      </c>
    </row>
    <row r="363" spans="1:35" ht="12.75" outlineLevel="1">
      <c r="A363" s="1" t="s">
        <v>773</v>
      </c>
      <c r="B363" s="16" t="s">
        <v>774</v>
      </c>
      <c r="C363" s="1" t="s">
        <v>1331</v>
      </c>
      <c r="E363" s="5">
        <v>362627.7</v>
      </c>
      <c r="G363" s="5">
        <v>306253.89</v>
      </c>
      <c r="I363" s="9">
        <f t="shared" si="112"/>
        <v>56373.81</v>
      </c>
      <c r="K363" s="21">
        <f t="shared" si="113"/>
        <v>0.18407540880541956</v>
      </c>
      <c r="M363" s="9">
        <v>1081974.52</v>
      </c>
      <c r="O363" s="9">
        <v>924506.8300000001</v>
      </c>
      <c r="Q363" s="9">
        <f t="shared" si="114"/>
        <v>157467.68999999994</v>
      </c>
      <c r="S363" s="21">
        <f t="shared" si="115"/>
        <v>0.17032615107884053</v>
      </c>
      <c r="U363" s="9">
        <v>2140580.67</v>
      </c>
      <c r="W363" s="9">
        <v>1916443.79</v>
      </c>
      <c r="Y363" s="9">
        <f t="shared" si="116"/>
        <v>224136.8799999999</v>
      </c>
      <c r="AA363" s="21">
        <f t="shared" si="117"/>
        <v>0.11695458075501389</v>
      </c>
      <c r="AC363" s="9">
        <v>4088158.69</v>
      </c>
      <c r="AE363" s="9">
        <v>3785839.96</v>
      </c>
      <c r="AG363" s="9">
        <f t="shared" si="118"/>
        <v>302318.73</v>
      </c>
      <c r="AI363" s="21">
        <f t="shared" si="119"/>
        <v>0.07985512678671182</v>
      </c>
    </row>
    <row r="364" spans="1:35" ht="12.75" outlineLevel="1">
      <c r="A364" s="1" t="s">
        <v>775</v>
      </c>
      <c r="B364" s="16" t="s">
        <v>776</v>
      </c>
      <c r="C364" s="1" t="s">
        <v>1332</v>
      </c>
      <c r="E364" s="5">
        <v>3218</v>
      </c>
      <c r="G364" s="5">
        <v>3218</v>
      </c>
      <c r="I364" s="9">
        <f t="shared" si="112"/>
        <v>0</v>
      </c>
      <c r="K364" s="21">
        <f t="shared" si="113"/>
        <v>0</v>
      </c>
      <c r="M364" s="9">
        <v>9654</v>
      </c>
      <c r="O364" s="9">
        <v>9654</v>
      </c>
      <c r="Q364" s="9">
        <f t="shared" si="114"/>
        <v>0</v>
      </c>
      <c r="S364" s="21">
        <f t="shared" si="115"/>
        <v>0</v>
      </c>
      <c r="U364" s="9">
        <v>19308</v>
      </c>
      <c r="W364" s="9">
        <v>19308</v>
      </c>
      <c r="Y364" s="9">
        <f t="shared" si="116"/>
        <v>0</v>
      </c>
      <c r="AA364" s="21">
        <f t="shared" si="117"/>
        <v>0</v>
      </c>
      <c r="AC364" s="9">
        <v>38616</v>
      </c>
      <c r="AE364" s="9">
        <v>38616</v>
      </c>
      <c r="AG364" s="9">
        <f t="shared" si="118"/>
        <v>0</v>
      </c>
      <c r="AI364" s="21">
        <f t="shared" si="119"/>
        <v>0</v>
      </c>
    </row>
    <row r="365" spans="1:35" ht="12.75" outlineLevel="1">
      <c r="A365" s="1" t="s">
        <v>777</v>
      </c>
      <c r="B365" s="16" t="s">
        <v>778</v>
      </c>
      <c r="C365" s="1" t="s">
        <v>1333</v>
      </c>
      <c r="E365" s="5">
        <v>25959.56</v>
      </c>
      <c r="G365" s="5">
        <v>68532.47</v>
      </c>
      <c r="I365" s="9">
        <f t="shared" si="112"/>
        <v>-42572.91</v>
      </c>
      <c r="K365" s="21">
        <f t="shared" si="113"/>
        <v>-0.621207874165341</v>
      </c>
      <c r="M365" s="9">
        <v>77878.68000000001</v>
      </c>
      <c r="O365" s="9">
        <v>205597.41</v>
      </c>
      <c r="Q365" s="9">
        <f t="shared" si="114"/>
        <v>-127718.73</v>
      </c>
      <c r="S365" s="21">
        <f t="shared" si="115"/>
        <v>-0.6212078741653408</v>
      </c>
      <c r="U365" s="9">
        <v>155757.36000000002</v>
      </c>
      <c r="W365" s="9">
        <v>411194.82</v>
      </c>
      <c r="Y365" s="9">
        <f t="shared" si="116"/>
        <v>-255437.46</v>
      </c>
      <c r="AA365" s="21">
        <f t="shared" si="117"/>
        <v>-0.6212078741653408</v>
      </c>
      <c r="AC365" s="9">
        <v>354087.61</v>
      </c>
      <c r="AE365" s="9">
        <v>822386.64</v>
      </c>
      <c r="AG365" s="9">
        <f t="shared" si="118"/>
        <v>-468299.03</v>
      </c>
      <c r="AI365" s="21">
        <f t="shared" si="119"/>
        <v>-0.569439004991618</v>
      </c>
    </row>
    <row r="366" spans="1:68" s="90" customFormat="1" ht="12.75">
      <c r="A366" s="90" t="s">
        <v>37</v>
      </c>
      <c r="B366" s="91"/>
      <c r="C366" s="77" t="s">
        <v>1334</v>
      </c>
      <c r="D366" s="105"/>
      <c r="E366" s="105">
        <v>4376180.4799999995</v>
      </c>
      <c r="F366" s="105"/>
      <c r="G366" s="105">
        <v>3985935.4300000006</v>
      </c>
      <c r="H366" s="105"/>
      <c r="I366" s="9">
        <f t="shared" si="112"/>
        <v>390245.0499999989</v>
      </c>
      <c r="J366" s="37" t="str">
        <f>IF((+E366-G366)=(I366),"  ",$AO$521)</f>
        <v>  </v>
      </c>
      <c r="K366" s="38">
        <f t="shared" si="113"/>
        <v>0.09790551223254483</v>
      </c>
      <c r="L366" s="39"/>
      <c r="M366" s="5">
        <v>12971250.41</v>
      </c>
      <c r="N366" s="9"/>
      <c r="O366" s="5">
        <v>11941198.55</v>
      </c>
      <c r="P366" s="9"/>
      <c r="Q366" s="9">
        <f t="shared" si="114"/>
        <v>1030051.8599999994</v>
      </c>
      <c r="R366" s="37" t="str">
        <f>IF((+M366-O366)=(Q366),"  ",$AO$521)</f>
        <v>  </v>
      </c>
      <c r="S366" s="38">
        <f t="shared" si="115"/>
        <v>0.08626034109448748</v>
      </c>
      <c r="T366" s="39"/>
      <c r="U366" s="9">
        <v>25777997.519999996</v>
      </c>
      <c r="V366" s="9"/>
      <c r="W366" s="9">
        <v>23898674.18</v>
      </c>
      <c r="X366" s="9"/>
      <c r="Y366" s="9">
        <f t="shared" si="116"/>
        <v>1879323.3399999961</v>
      </c>
      <c r="Z366" s="37" t="str">
        <f>IF((+U366-W366)=(Y366),"  ",$AO$521)</f>
        <v>  </v>
      </c>
      <c r="AA366" s="38">
        <f t="shared" si="117"/>
        <v>0.07863713802051575</v>
      </c>
      <c r="AB366" s="39"/>
      <c r="AC366" s="9">
        <v>49946498.91</v>
      </c>
      <c r="AD366" s="9"/>
      <c r="AE366" s="9">
        <v>47566111.76</v>
      </c>
      <c r="AF366" s="9"/>
      <c r="AG366" s="9">
        <f t="shared" si="118"/>
        <v>2380387.1499999985</v>
      </c>
      <c r="AH366" s="37" t="str">
        <f>IF((+AC366-AE366)=(AG366),"  ",$AO$521)</f>
        <v>  </v>
      </c>
      <c r="AI366" s="38">
        <f t="shared" si="119"/>
        <v>0.0500437614495484</v>
      </c>
      <c r="AJ366" s="105"/>
      <c r="AK366" s="105"/>
      <c r="AL366" s="105"/>
      <c r="AM366" s="105"/>
      <c r="AN366" s="105"/>
      <c r="AO366" s="105"/>
      <c r="AP366" s="106"/>
      <c r="AQ366" s="107"/>
      <c r="AR366" s="108"/>
      <c r="AS366" s="105"/>
      <c r="AT366" s="105"/>
      <c r="AU366" s="105"/>
      <c r="AV366" s="105"/>
      <c r="AW366" s="105"/>
      <c r="AX366" s="106"/>
      <c r="AY366" s="107"/>
      <c r="AZ366" s="108"/>
      <c r="BA366" s="105"/>
      <c r="BB366" s="105"/>
      <c r="BC366" s="105"/>
      <c r="BD366" s="106"/>
      <c r="BE366" s="107"/>
      <c r="BF366" s="108"/>
      <c r="BG366" s="105"/>
      <c r="BH366" s="109"/>
      <c r="BI366" s="105"/>
      <c r="BJ366" s="109"/>
      <c r="BK366" s="105"/>
      <c r="BL366" s="109"/>
      <c r="BM366" s="105"/>
      <c r="BN366" s="97"/>
      <c r="BO366" s="97"/>
      <c r="BP366" s="97"/>
    </row>
    <row r="367" spans="1:35" ht="12.75" outlineLevel="1">
      <c r="A367" s="1" t="s">
        <v>779</v>
      </c>
      <c r="B367" s="16" t="s">
        <v>780</v>
      </c>
      <c r="C367" s="1" t="s">
        <v>1335</v>
      </c>
      <c r="E367" s="5">
        <v>263482.2</v>
      </c>
      <c r="G367" s="5">
        <v>268864.052</v>
      </c>
      <c r="I367" s="9">
        <f aca="true" t="shared" si="120" ref="I367:I406">+E367-G367</f>
        <v>-5381.8520000000135</v>
      </c>
      <c r="K367" s="21">
        <f aca="true" t="shared" si="121" ref="K367:K406">IF(G367&lt;0,IF(I367=0,0,IF(OR(G367=0,E367=0),"N.M.",IF(ABS(I367/G367)&gt;=10,"N.M.",I367/(-G367)))),IF(I367=0,0,IF(OR(G367=0,E367=0),"N.M.",IF(ABS(I367/G367)&gt;=10,"N.M.",I367/G367))))</f>
        <v>-0.020017001008375834</v>
      </c>
      <c r="M367" s="9">
        <v>695698.23</v>
      </c>
      <c r="O367" s="9">
        <v>775383.604</v>
      </c>
      <c r="Q367" s="9">
        <f aca="true" t="shared" si="122" ref="Q367:Q406">(+M367-O367)</f>
        <v>-79685.37400000007</v>
      </c>
      <c r="S367" s="21">
        <f aca="true" t="shared" si="123" ref="S367:S406">IF(O367&lt;0,IF(Q367=0,0,IF(OR(O367=0,M367=0),"N.M.",IF(ABS(Q367/O367)&gt;=10,"N.M.",Q367/(-O367)))),IF(Q367=0,0,IF(OR(O367=0,M367=0),"N.M.",IF(ABS(Q367/O367)&gt;=10,"N.M.",Q367/O367))))</f>
        <v>-0.10276896956412825</v>
      </c>
      <c r="U367" s="9">
        <v>1409493.959</v>
      </c>
      <c r="W367" s="9">
        <v>1489038.214</v>
      </c>
      <c r="Y367" s="9">
        <f aca="true" t="shared" si="124" ref="Y367:Y406">(+U367-W367)</f>
        <v>-79544.25499999989</v>
      </c>
      <c r="AA367" s="21">
        <f aca="true" t="shared" si="125" ref="AA367:AA406">IF(W367&lt;0,IF(Y367=0,0,IF(OR(W367=0,U367=0),"N.M.",IF(ABS(Y367/W367)&gt;=10,"N.M.",Y367/(-W367)))),IF(Y367=0,0,IF(OR(W367=0,U367=0),"N.M.",IF(ABS(Y367/W367)&gt;=10,"N.M.",Y367/W367))))</f>
        <v>-0.05341988825546682</v>
      </c>
      <c r="AC367" s="9">
        <v>2960616.583</v>
      </c>
      <c r="AE367" s="9">
        <v>2953363.374</v>
      </c>
      <c r="AG367" s="9">
        <f aca="true" t="shared" si="126" ref="AG367:AG406">(+AC367-AE367)</f>
        <v>7253.2090000002645</v>
      </c>
      <c r="AI367" s="21">
        <f aca="true" t="shared" si="127" ref="AI367:AI406">IF(AE367&lt;0,IF(AG367=0,0,IF(OR(AE367=0,AC367=0),"N.M.",IF(ABS(AG367/AE367)&gt;=10,"N.M.",AG367/(-AE367)))),IF(AG367=0,0,IF(OR(AE367=0,AC367=0),"N.M.",IF(ABS(AG367/AE367)&gt;=10,"N.M.",AG367/AE367))))</f>
        <v>0.0024559148609527874</v>
      </c>
    </row>
    <row r="368" spans="1:35" ht="12.75" outlineLevel="1">
      <c r="A368" s="1" t="s">
        <v>781</v>
      </c>
      <c r="B368" s="16" t="s">
        <v>782</v>
      </c>
      <c r="C368" s="1" t="s">
        <v>1336</v>
      </c>
      <c r="E368" s="5">
        <v>21.88</v>
      </c>
      <c r="G368" s="5">
        <v>284.14</v>
      </c>
      <c r="I368" s="9">
        <f t="shared" si="120"/>
        <v>-262.26</v>
      </c>
      <c r="K368" s="21">
        <f t="shared" si="121"/>
        <v>-0.9229957063419442</v>
      </c>
      <c r="M368" s="9">
        <v>40.62</v>
      </c>
      <c r="O368" s="9">
        <v>772.46</v>
      </c>
      <c r="Q368" s="9">
        <f t="shared" si="122"/>
        <v>-731.84</v>
      </c>
      <c r="S368" s="21">
        <f t="shared" si="123"/>
        <v>-0.9474147528674624</v>
      </c>
      <c r="U368" s="9">
        <v>12056.24</v>
      </c>
      <c r="W368" s="9">
        <v>15253.48</v>
      </c>
      <c r="Y368" s="9">
        <f t="shared" si="124"/>
        <v>-3197.24</v>
      </c>
      <c r="AA368" s="21">
        <f t="shared" si="125"/>
        <v>-0.20960725027993612</v>
      </c>
      <c r="AC368" s="9">
        <v>28232</v>
      </c>
      <c r="AE368" s="9">
        <v>28469.14</v>
      </c>
      <c r="AG368" s="9">
        <f t="shared" si="126"/>
        <v>-237.13999999999942</v>
      </c>
      <c r="AI368" s="21">
        <f t="shared" si="127"/>
        <v>-0.008329721234993379</v>
      </c>
    </row>
    <row r="369" spans="1:35" ht="12.75" outlineLevel="1">
      <c r="A369" s="1" t="s">
        <v>783</v>
      </c>
      <c r="B369" s="16" t="s">
        <v>784</v>
      </c>
      <c r="C369" s="1" t="s">
        <v>1337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0</v>
      </c>
      <c r="Q369" s="9">
        <f t="shared" si="122"/>
        <v>0</v>
      </c>
      <c r="S369" s="21">
        <f t="shared" si="123"/>
        <v>0</v>
      </c>
      <c r="U369" s="9">
        <v>0</v>
      </c>
      <c r="W369" s="9">
        <v>0</v>
      </c>
      <c r="Y369" s="9">
        <f t="shared" si="124"/>
        <v>0</v>
      </c>
      <c r="AA369" s="21">
        <f t="shared" si="125"/>
        <v>0</v>
      </c>
      <c r="AC369" s="9">
        <v>31.220000000000002</v>
      </c>
      <c r="AE369" s="9">
        <v>0</v>
      </c>
      <c r="AG369" s="9">
        <f t="shared" si="126"/>
        <v>31.220000000000002</v>
      </c>
      <c r="AI369" s="21" t="str">
        <f t="shared" si="127"/>
        <v>N.M.</v>
      </c>
    </row>
    <row r="370" spans="1:35" ht="12.75" outlineLevel="1">
      <c r="A370" s="1" t="s">
        <v>785</v>
      </c>
      <c r="B370" s="16" t="s">
        <v>786</v>
      </c>
      <c r="C370" s="1" t="s">
        <v>1337</v>
      </c>
      <c r="E370" s="5">
        <v>0</v>
      </c>
      <c r="G370" s="5">
        <v>46832.200000000004</v>
      </c>
      <c r="I370" s="9">
        <f t="shared" si="120"/>
        <v>-46832.200000000004</v>
      </c>
      <c r="K370" s="21" t="str">
        <f t="shared" si="121"/>
        <v>N.M.</v>
      </c>
      <c r="M370" s="9">
        <v>1815.3700000000001</v>
      </c>
      <c r="O370" s="9">
        <v>118904.6</v>
      </c>
      <c r="Q370" s="9">
        <f t="shared" si="122"/>
        <v>-117089.23000000001</v>
      </c>
      <c r="S370" s="21">
        <f t="shared" si="123"/>
        <v>-0.9847325502966244</v>
      </c>
      <c r="U370" s="9">
        <v>1815.3700000000001</v>
      </c>
      <c r="W370" s="9">
        <v>119801.55</v>
      </c>
      <c r="Y370" s="9">
        <f t="shared" si="124"/>
        <v>-117986.18000000001</v>
      </c>
      <c r="AA370" s="21">
        <f t="shared" si="125"/>
        <v>-0.9848468571566896</v>
      </c>
      <c r="AC370" s="9">
        <v>11649.61</v>
      </c>
      <c r="AE370" s="9">
        <v>190895.28</v>
      </c>
      <c r="AG370" s="9">
        <f t="shared" si="126"/>
        <v>-179245.66999999998</v>
      </c>
      <c r="AI370" s="21">
        <f t="shared" si="127"/>
        <v>-0.9389738185250048</v>
      </c>
    </row>
    <row r="371" spans="1:35" ht="12.75" outlineLevel="1">
      <c r="A371" s="1" t="s">
        <v>787</v>
      </c>
      <c r="B371" s="16" t="s">
        <v>788</v>
      </c>
      <c r="C371" s="1" t="s">
        <v>1337</v>
      </c>
      <c r="E371" s="5">
        <v>-0.1</v>
      </c>
      <c r="G371" s="5">
        <v>0</v>
      </c>
      <c r="I371" s="9">
        <f t="shared" si="120"/>
        <v>-0.1</v>
      </c>
      <c r="K371" s="21" t="str">
        <f t="shared" si="121"/>
        <v>N.M.</v>
      </c>
      <c r="M371" s="9">
        <v>-11197.35</v>
      </c>
      <c r="O371" s="9">
        <v>0</v>
      </c>
      <c r="Q371" s="9">
        <f t="shared" si="122"/>
        <v>-11197.35</v>
      </c>
      <c r="S371" s="21" t="str">
        <f t="shared" si="123"/>
        <v>N.M.</v>
      </c>
      <c r="U371" s="9">
        <v>-11197.35</v>
      </c>
      <c r="W371" s="9">
        <v>-1500000</v>
      </c>
      <c r="Y371" s="9">
        <f t="shared" si="124"/>
        <v>1488802.65</v>
      </c>
      <c r="AA371" s="21">
        <f t="shared" si="125"/>
        <v>0.9925350999999999</v>
      </c>
      <c r="AC371" s="9">
        <v>-80256.03000000001</v>
      </c>
      <c r="AE371" s="9">
        <v>2965178.4800000004</v>
      </c>
      <c r="AG371" s="9">
        <f t="shared" si="126"/>
        <v>-3045434.5100000002</v>
      </c>
      <c r="AI371" s="21">
        <f t="shared" si="127"/>
        <v>-1.0270661717469365</v>
      </c>
    </row>
    <row r="372" spans="1:35" ht="12.75" outlineLevel="1">
      <c r="A372" s="1" t="s">
        <v>789</v>
      </c>
      <c r="B372" s="16" t="s">
        <v>790</v>
      </c>
      <c r="C372" s="1" t="s">
        <v>1337</v>
      </c>
      <c r="E372" s="5">
        <v>0</v>
      </c>
      <c r="G372" s="5">
        <v>660166</v>
      </c>
      <c r="I372" s="9">
        <f t="shared" si="120"/>
        <v>-660166</v>
      </c>
      <c r="K372" s="21" t="str">
        <f t="shared" si="121"/>
        <v>N.M.</v>
      </c>
      <c r="M372" s="9">
        <v>855195.72</v>
      </c>
      <c r="O372" s="9">
        <v>1980498</v>
      </c>
      <c r="Q372" s="9">
        <f t="shared" si="122"/>
        <v>-1125302.28</v>
      </c>
      <c r="S372" s="21">
        <f t="shared" si="123"/>
        <v>-0.568191576058143</v>
      </c>
      <c r="U372" s="9">
        <v>855205.3</v>
      </c>
      <c r="W372" s="9">
        <v>3960996</v>
      </c>
      <c r="Y372" s="9">
        <f t="shared" si="124"/>
        <v>-3105790.7</v>
      </c>
      <c r="AA372" s="21">
        <f t="shared" si="125"/>
        <v>-0.7840933694454627</v>
      </c>
      <c r="AC372" s="9">
        <v>4817234.48</v>
      </c>
      <c r="AE372" s="9">
        <v>3961195.91</v>
      </c>
      <c r="AG372" s="9">
        <f t="shared" si="126"/>
        <v>856038.5700000003</v>
      </c>
      <c r="AI372" s="21">
        <f t="shared" si="127"/>
        <v>0.21610609256637353</v>
      </c>
    </row>
    <row r="373" spans="1:35" ht="12.75" outlineLevel="1">
      <c r="A373" s="1" t="s">
        <v>791</v>
      </c>
      <c r="B373" s="16" t="s">
        <v>792</v>
      </c>
      <c r="C373" s="1" t="s">
        <v>1337</v>
      </c>
      <c r="E373" s="5">
        <v>750094</v>
      </c>
      <c r="G373" s="5">
        <v>0</v>
      </c>
      <c r="I373" s="9">
        <f t="shared" si="120"/>
        <v>750094</v>
      </c>
      <c r="K373" s="21" t="str">
        <f t="shared" si="121"/>
        <v>N.M.</v>
      </c>
      <c r="M373" s="9">
        <v>2052330</v>
      </c>
      <c r="O373" s="9">
        <v>0</v>
      </c>
      <c r="Q373" s="9">
        <f t="shared" si="122"/>
        <v>2052330</v>
      </c>
      <c r="S373" s="21" t="str">
        <f t="shared" si="123"/>
        <v>N.M.</v>
      </c>
      <c r="U373" s="9">
        <v>4214334</v>
      </c>
      <c r="W373" s="9">
        <v>0</v>
      </c>
      <c r="Y373" s="9">
        <f t="shared" si="124"/>
        <v>4214334</v>
      </c>
      <c r="AA373" s="21" t="str">
        <f t="shared" si="125"/>
        <v>N.M.</v>
      </c>
      <c r="AC373" s="9">
        <v>4214534.82</v>
      </c>
      <c r="AE373" s="9">
        <v>0</v>
      </c>
      <c r="AG373" s="9">
        <f t="shared" si="126"/>
        <v>4214534.82</v>
      </c>
      <c r="AI373" s="21" t="str">
        <f t="shared" si="127"/>
        <v>N.M.</v>
      </c>
    </row>
    <row r="374" spans="1:35" ht="12.75" outlineLevel="1">
      <c r="A374" s="1" t="s">
        <v>793</v>
      </c>
      <c r="B374" s="16" t="s">
        <v>794</v>
      </c>
      <c r="C374" s="1" t="s">
        <v>1338</v>
      </c>
      <c r="E374" s="5">
        <v>0</v>
      </c>
      <c r="G374" s="5">
        <v>-9898</v>
      </c>
      <c r="I374" s="9">
        <f t="shared" si="120"/>
        <v>9898</v>
      </c>
      <c r="K374" s="21" t="str">
        <f t="shared" si="121"/>
        <v>N.M.</v>
      </c>
      <c r="M374" s="9">
        <v>0</v>
      </c>
      <c r="O374" s="9">
        <v>0</v>
      </c>
      <c r="Q374" s="9">
        <f t="shared" si="122"/>
        <v>0</v>
      </c>
      <c r="S374" s="21">
        <f t="shared" si="123"/>
        <v>0</v>
      </c>
      <c r="U374" s="9">
        <v>0</v>
      </c>
      <c r="W374" s="9">
        <v>-25603</v>
      </c>
      <c r="Y374" s="9">
        <f t="shared" si="124"/>
        <v>25603</v>
      </c>
      <c r="AA374" s="21" t="str">
        <f t="shared" si="125"/>
        <v>N.M.</v>
      </c>
      <c r="AC374" s="9">
        <v>0</v>
      </c>
      <c r="AE374" s="9">
        <v>22968</v>
      </c>
      <c r="AG374" s="9">
        <f t="shared" si="126"/>
        <v>-22968</v>
      </c>
      <c r="AI374" s="21" t="str">
        <f t="shared" si="127"/>
        <v>N.M.</v>
      </c>
    </row>
    <row r="375" spans="1:35" ht="12.75" outlineLevel="1">
      <c r="A375" s="1" t="s">
        <v>795</v>
      </c>
      <c r="B375" s="16" t="s">
        <v>796</v>
      </c>
      <c r="C375" s="1" t="s">
        <v>1338</v>
      </c>
      <c r="E375" s="5">
        <v>0</v>
      </c>
      <c r="G375" s="5">
        <v>19898</v>
      </c>
      <c r="I375" s="9">
        <f t="shared" si="120"/>
        <v>-19898</v>
      </c>
      <c r="K375" s="21" t="str">
        <f t="shared" si="121"/>
        <v>N.M.</v>
      </c>
      <c r="M375" s="9">
        <v>0</v>
      </c>
      <c r="O375" s="9">
        <v>39898</v>
      </c>
      <c r="Q375" s="9">
        <f t="shared" si="122"/>
        <v>-39898</v>
      </c>
      <c r="S375" s="21" t="str">
        <f t="shared" si="123"/>
        <v>N.M.</v>
      </c>
      <c r="U375" s="9">
        <v>-16746</v>
      </c>
      <c r="W375" s="9">
        <v>69898</v>
      </c>
      <c r="Y375" s="9">
        <f t="shared" si="124"/>
        <v>-86644</v>
      </c>
      <c r="AA375" s="21">
        <f t="shared" si="125"/>
        <v>-1.2395776703196086</v>
      </c>
      <c r="AC375" s="9">
        <v>90934</v>
      </c>
      <c r="AE375" s="9">
        <v>69898</v>
      </c>
      <c r="AG375" s="9">
        <f t="shared" si="126"/>
        <v>21036</v>
      </c>
      <c r="AI375" s="21">
        <f t="shared" si="127"/>
        <v>0.3009528169618587</v>
      </c>
    </row>
    <row r="376" spans="1:35" ht="12.75" outlineLevel="1">
      <c r="A376" s="1" t="s">
        <v>797</v>
      </c>
      <c r="B376" s="16" t="s">
        <v>798</v>
      </c>
      <c r="C376" s="1" t="s">
        <v>1338</v>
      </c>
      <c r="E376" s="5">
        <v>13917</v>
      </c>
      <c r="G376" s="5">
        <v>0</v>
      </c>
      <c r="I376" s="9">
        <f t="shared" si="120"/>
        <v>13917</v>
      </c>
      <c r="K376" s="21" t="str">
        <f t="shared" si="121"/>
        <v>N.M.</v>
      </c>
      <c r="M376" s="9">
        <v>78418</v>
      </c>
      <c r="O376" s="9">
        <v>0</v>
      </c>
      <c r="Q376" s="9">
        <f t="shared" si="122"/>
        <v>78418</v>
      </c>
      <c r="S376" s="21" t="str">
        <f t="shared" si="123"/>
        <v>N.M.</v>
      </c>
      <c r="U376" s="9">
        <v>120169</v>
      </c>
      <c r="W376" s="9">
        <v>0</v>
      </c>
      <c r="Y376" s="9">
        <f t="shared" si="124"/>
        <v>120169</v>
      </c>
      <c r="AA376" s="21" t="str">
        <f t="shared" si="125"/>
        <v>N.M.</v>
      </c>
      <c r="AC376" s="9">
        <v>120169</v>
      </c>
      <c r="AE376" s="9">
        <v>0</v>
      </c>
      <c r="AG376" s="9">
        <f t="shared" si="126"/>
        <v>120169</v>
      </c>
      <c r="AI376" s="21" t="str">
        <f t="shared" si="127"/>
        <v>N.M.</v>
      </c>
    </row>
    <row r="377" spans="1:35" ht="12.75" outlineLevel="1">
      <c r="A377" s="1" t="s">
        <v>799</v>
      </c>
      <c r="B377" s="16" t="s">
        <v>800</v>
      </c>
      <c r="C377" s="1" t="s">
        <v>1339</v>
      </c>
      <c r="E377" s="5">
        <v>146.26</v>
      </c>
      <c r="G377" s="5">
        <v>239.81</v>
      </c>
      <c r="I377" s="9">
        <f t="shared" si="120"/>
        <v>-93.55000000000001</v>
      </c>
      <c r="K377" s="21">
        <f t="shared" si="121"/>
        <v>-0.3901004962261791</v>
      </c>
      <c r="M377" s="9">
        <v>-10016.49</v>
      </c>
      <c r="O377" s="9">
        <v>-1555.8500000000001</v>
      </c>
      <c r="Q377" s="9">
        <f t="shared" si="122"/>
        <v>-8460.64</v>
      </c>
      <c r="S377" s="21">
        <f t="shared" si="123"/>
        <v>-5.437953530224635</v>
      </c>
      <c r="U377" s="9">
        <v>25868.83</v>
      </c>
      <c r="W377" s="9">
        <v>14355.18</v>
      </c>
      <c r="Y377" s="9">
        <f t="shared" si="124"/>
        <v>11513.650000000001</v>
      </c>
      <c r="AA377" s="21">
        <f t="shared" si="125"/>
        <v>0.8020554252889899</v>
      </c>
      <c r="AC377" s="9">
        <v>40745.350000000006</v>
      </c>
      <c r="AE377" s="9">
        <v>24912.04</v>
      </c>
      <c r="AG377" s="9">
        <f t="shared" si="126"/>
        <v>15833.310000000005</v>
      </c>
      <c r="AI377" s="21">
        <f t="shared" si="127"/>
        <v>0.6355685845077321</v>
      </c>
    </row>
    <row r="378" spans="1:35" ht="12.75" outlineLevel="1">
      <c r="A378" s="1" t="s">
        <v>801</v>
      </c>
      <c r="B378" s="16" t="s">
        <v>802</v>
      </c>
      <c r="C378" s="1" t="s">
        <v>1340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0</v>
      </c>
      <c r="O378" s="9">
        <v>0</v>
      </c>
      <c r="Q378" s="9">
        <f t="shared" si="122"/>
        <v>0</v>
      </c>
      <c r="S378" s="21">
        <f t="shared" si="123"/>
        <v>0</v>
      </c>
      <c r="U378" s="9">
        <v>0</v>
      </c>
      <c r="W378" s="9">
        <v>0</v>
      </c>
      <c r="Y378" s="9">
        <f t="shared" si="124"/>
        <v>0</v>
      </c>
      <c r="AA378" s="21">
        <f t="shared" si="125"/>
        <v>0</v>
      </c>
      <c r="AC378" s="9">
        <v>0</v>
      </c>
      <c r="AE378" s="9">
        <v>32455</v>
      </c>
      <c r="AG378" s="9">
        <f t="shared" si="126"/>
        <v>-32455</v>
      </c>
      <c r="AI378" s="21" t="str">
        <f t="shared" si="127"/>
        <v>N.M.</v>
      </c>
    </row>
    <row r="379" spans="1:35" ht="12.75" outlineLevel="1">
      <c r="A379" s="1" t="s">
        <v>803</v>
      </c>
      <c r="B379" s="16" t="s">
        <v>804</v>
      </c>
      <c r="C379" s="1" t="s">
        <v>1340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0</v>
      </c>
      <c r="Y379" s="9">
        <f t="shared" si="124"/>
        <v>0</v>
      </c>
      <c r="AA379" s="21">
        <f t="shared" si="125"/>
        <v>0</v>
      </c>
      <c r="AC379" s="9">
        <v>-57439</v>
      </c>
      <c r="AE379" s="9">
        <v>86080</v>
      </c>
      <c r="AG379" s="9">
        <f t="shared" si="126"/>
        <v>-143519</v>
      </c>
      <c r="AI379" s="21">
        <f t="shared" si="127"/>
        <v>-1.6672746282527882</v>
      </c>
    </row>
    <row r="380" spans="1:35" ht="12.75" outlineLevel="1">
      <c r="A380" s="1" t="s">
        <v>805</v>
      </c>
      <c r="B380" s="16" t="s">
        <v>806</v>
      </c>
      <c r="C380" s="1" t="s">
        <v>1340</v>
      </c>
      <c r="E380" s="5">
        <v>0</v>
      </c>
      <c r="G380" s="5">
        <v>13100</v>
      </c>
      <c r="I380" s="9">
        <f t="shared" si="120"/>
        <v>-13100</v>
      </c>
      <c r="K380" s="21" t="str">
        <f t="shared" si="121"/>
        <v>N.M.</v>
      </c>
      <c r="M380" s="9">
        <v>0</v>
      </c>
      <c r="O380" s="9">
        <v>39300</v>
      </c>
      <c r="Q380" s="9">
        <f t="shared" si="122"/>
        <v>-39300</v>
      </c>
      <c r="S380" s="21" t="str">
        <f t="shared" si="123"/>
        <v>N.M.</v>
      </c>
      <c r="U380" s="9">
        <v>0</v>
      </c>
      <c r="W380" s="9">
        <v>78600</v>
      </c>
      <c r="Y380" s="9">
        <f t="shared" si="124"/>
        <v>-78600</v>
      </c>
      <c r="AA380" s="21" t="str">
        <f t="shared" si="125"/>
        <v>N.M.</v>
      </c>
      <c r="AC380" s="9">
        <v>12775</v>
      </c>
      <c r="AE380" s="9">
        <v>78600</v>
      </c>
      <c r="AG380" s="9">
        <f t="shared" si="126"/>
        <v>-65825</v>
      </c>
      <c r="AI380" s="21">
        <f t="shared" si="127"/>
        <v>-0.837468193384224</v>
      </c>
    </row>
    <row r="381" spans="1:35" ht="12.75" outlineLevel="1">
      <c r="A381" s="1" t="s">
        <v>807</v>
      </c>
      <c r="B381" s="16" t="s">
        <v>808</v>
      </c>
      <c r="C381" s="1" t="s">
        <v>1340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13600</v>
      </c>
      <c r="O381" s="9">
        <v>0</v>
      </c>
      <c r="Q381" s="9">
        <f t="shared" si="122"/>
        <v>13600</v>
      </c>
      <c r="S381" s="21" t="str">
        <f t="shared" si="123"/>
        <v>N.M.</v>
      </c>
      <c r="U381" s="9">
        <v>49200</v>
      </c>
      <c r="W381" s="9">
        <v>0</v>
      </c>
      <c r="Y381" s="9">
        <f t="shared" si="124"/>
        <v>49200</v>
      </c>
      <c r="AA381" s="21" t="str">
        <f t="shared" si="125"/>
        <v>N.M.</v>
      </c>
      <c r="AC381" s="9">
        <v>49200</v>
      </c>
      <c r="AE381" s="9">
        <v>0</v>
      </c>
      <c r="AG381" s="9">
        <f t="shared" si="126"/>
        <v>49200</v>
      </c>
      <c r="AI381" s="21" t="str">
        <f t="shared" si="127"/>
        <v>N.M.</v>
      </c>
    </row>
    <row r="382" spans="1:35" ht="12.75" outlineLevel="1">
      <c r="A382" s="1" t="s">
        <v>809</v>
      </c>
      <c r="B382" s="16" t="s">
        <v>810</v>
      </c>
      <c r="C382" s="1" t="s">
        <v>1341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0</v>
      </c>
      <c r="Y382" s="9">
        <f t="shared" si="124"/>
        <v>0</v>
      </c>
      <c r="AA382" s="21">
        <f t="shared" si="125"/>
        <v>0</v>
      </c>
      <c r="AC382" s="9">
        <v>7500.68</v>
      </c>
      <c r="AE382" s="9">
        <v>1709.04</v>
      </c>
      <c r="AG382" s="9">
        <f t="shared" si="126"/>
        <v>5791.64</v>
      </c>
      <c r="AI382" s="21">
        <f t="shared" si="127"/>
        <v>3.388826475682255</v>
      </c>
    </row>
    <row r="383" spans="1:35" ht="12.75" outlineLevel="1">
      <c r="A383" s="1" t="s">
        <v>811</v>
      </c>
      <c r="B383" s="16" t="s">
        <v>812</v>
      </c>
      <c r="C383" s="1" t="s">
        <v>1341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0</v>
      </c>
      <c r="W383" s="9">
        <v>0</v>
      </c>
      <c r="Y383" s="9">
        <f t="shared" si="124"/>
        <v>0</v>
      </c>
      <c r="AA383" s="21">
        <f t="shared" si="125"/>
        <v>0</v>
      </c>
      <c r="AC383" s="9">
        <v>2029.04</v>
      </c>
      <c r="AE383" s="9">
        <v>0</v>
      </c>
      <c r="AG383" s="9">
        <f t="shared" si="126"/>
        <v>2029.04</v>
      </c>
      <c r="AI383" s="21" t="str">
        <f t="shared" si="127"/>
        <v>N.M.</v>
      </c>
    </row>
    <row r="384" spans="1:35" ht="12.75" outlineLevel="1">
      <c r="A384" s="1" t="s">
        <v>813</v>
      </c>
      <c r="B384" s="16" t="s">
        <v>814</v>
      </c>
      <c r="C384" s="1" t="s">
        <v>1341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576</v>
      </c>
      <c r="O384" s="9">
        <v>0</v>
      </c>
      <c r="Q384" s="9">
        <f t="shared" si="122"/>
        <v>576</v>
      </c>
      <c r="S384" s="21" t="str">
        <f t="shared" si="123"/>
        <v>N.M.</v>
      </c>
      <c r="U384" s="9">
        <v>576</v>
      </c>
      <c r="W384" s="9">
        <v>0</v>
      </c>
      <c r="Y384" s="9">
        <f t="shared" si="124"/>
        <v>576</v>
      </c>
      <c r="AA384" s="21" t="str">
        <f t="shared" si="125"/>
        <v>N.M.</v>
      </c>
      <c r="AC384" s="9">
        <v>576</v>
      </c>
      <c r="AE384" s="9">
        <v>0</v>
      </c>
      <c r="AG384" s="9">
        <f t="shared" si="126"/>
        <v>576</v>
      </c>
      <c r="AI384" s="21" t="str">
        <f t="shared" si="127"/>
        <v>N.M.</v>
      </c>
    </row>
    <row r="385" spans="1:35" ht="12.75" outlineLevel="1">
      <c r="A385" s="1" t="s">
        <v>815</v>
      </c>
      <c r="B385" s="16" t="s">
        <v>816</v>
      </c>
      <c r="C385" s="1" t="s">
        <v>1342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0</v>
      </c>
      <c r="Q385" s="9">
        <f t="shared" si="122"/>
        <v>0</v>
      </c>
      <c r="S385" s="21">
        <f t="shared" si="123"/>
        <v>0</v>
      </c>
      <c r="U385" s="9">
        <v>0</v>
      </c>
      <c r="W385" s="9">
        <v>0</v>
      </c>
      <c r="Y385" s="9">
        <f t="shared" si="124"/>
        <v>0</v>
      </c>
      <c r="AA385" s="21">
        <f t="shared" si="125"/>
        <v>0</v>
      </c>
      <c r="AC385" s="9">
        <v>0</v>
      </c>
      <c r="AE385" s="9">
        <v>115</v>
      </c>
      <c r="AG385" s="9">
        <f t="shared" si="126"/>
        <v>-115</v>
      </c>
      <c r="AI385" s="21" t="str">
        <f t="shared" si="127"/>
        <v>N.M.</v>
      </c>
    </row>
    <row r="386" spans="1:35" ht="12.75" outlineLevel="1">
      <c r="A386" s="1" t="s">
        <v>817</v>
      </c>
      <c r="B386" s="16" t="s">
        <v>818</v>
      </c>
      <c r="C386" s="1" t="s">
        <v>1342</v>
      </c>
      <c r="E386" s="5">
        <v>0</v>
      </c>
      <c r="G386" s="5">
        <v>25</v>
      </c>
      <c r="I386" s="9">
        <f t="shared" si="120"/>
        <v>-25</v>
      </c>
      <c r="K386" s="21" t="str">
        <f t="shared" si="121"/>
        <v>N.M.</v>
      </c>
      <c r="M386" s="9">
        <v>0</v>
      </c>
      <c r="O386" s="9">
        <v>25</v>
      </c>
      <c r="Q386" s="9">
        <f t="shared" si="122"/>
        <v>-25</v>
      </c>
      <c r="S386" s="21" t="str">
        <f t="shared" si="123"/>
        <v>N.M.</v>
      </c>
      <c r="U386" s="9">
        <v>0</v>
      </c>
      <c r="W386" s="9">
        <v>25</v>
      </c>
      <c r="Y386" s="9">
        <f t="shared" si="124"/>
        <v>-25</v>
      </c>
      <c r="AA386" s="21" t="str">
        <f t="shared" si="125"/>
        <v>N.M.</v>
      </c>
      <c r="AC386" s="9">
        <v>15</v>
      </c>
      <c r="AE386" s="9">
        <v>25</v>
      </c>
      <c r="AG386" s="9">
        <f t="shared" si="126"/>
        <v>-10</v>
      </c>
      <c r="AI386" s="21">
        <f t="shared" si="127"/>
        <v>-0.4</v>
      </c>
    </row>
    <row r="387" spans="1:35" ht="12.75" outlineLevel="1">
      <c r="A387" s="1" t="s">
        <v>819</v>
      </c>
      <c r="B387" s="16" t="s">
        <v>820</v>
      </c>
      <c r="C387" s="1" t="s">
        <v>1342</v>
      </c>
      <c r="E387" s="5">
        <v>55</v>
      </c>
      <c r="G387" s="5">
        <v>0</v>
      </c>
      <c r="I387" s="9">
        <f t="shared" si="120"/>
        <v>55</v>
      </c>
      <c r="K387" s="21" t="str">
        <f t="shared" si="121"/>
        <v>N.M.</v>
      </c>
      <c r="M387" s="9">
        <v>55</v>
      </c>
      <c r="O387" s="9">
        <v>0</v>
      </c>
      <c r="Q387" s="9">
        <f t="shared" si="122"/>
        <v>55</v>
      </c>
      <c r="S387" s="21" t="str">
        <f t="shared" si="123"/>
        <v>N.M.</v>
      </c>
      <c r="U387" s="9">
        <v>55</v>
      </c>
      <c r="W387" s="9">
        <v>0</v>
      </c>
      <c r="Y387" s="9">
        <f t="shared" si="124"/>
        <v>55</v>
      </c>
      <c r="AA387" s="21" t="str">
        <f t="shared" si="125"/>
        <v>N.M.</v>
      </c>
      <c r="AC387" s="9">
        <v>55</v>
      </c>
      <c r="AE387" s="9">
        <v>0</v>
      </c>
      <c r="AG387" s="9">
        <f t="shared" si="126"/>
        <v>55</v>
      </c>
      <c r="AI387" s="21" t="str">
        <f t="shared" si="127"/>
        <v>N.M.</v>
      </c>
    </row>
    <row r="388" spans="1:35" ht="12.75" outlineLevel="1">
      <c r="A388" s="1" t="s">
        <v>821</v>
      </c>
      <c r="B388" s="16" t="s">
        <v>822</v>
      </c>
      <c r="C388" s="1" t="s">
        <v>1343</v>
      </c>
      <c r="E388" s="5">
        <v>0</v>
      </c>
      <c r="G388" s="5">
        <v>56563.22</v>
      </c>
      <c r="I388" s="9">
        <f t="shared" si="120"/>
        <v>-56563.22</v>
      </c>
      <c r="K388" s="21" t="str">
        <f t="shared" si="121"/>
        <v>N.M.</v>
      </c>
      <c r="M388" s="9">
        <v>0</v>
      </c>
      <c r="O388" s="9">
        <v>169689.62</v>
      </c>
      <c r="Q388" s="9">
        <f t="shared" si="122"/>
        <v>-169689.62</v>
      </c>
      <c r="S388" s="21" t="str">
        <f t="shared" si="123"/>
        <v>N.M.</v>
      </c>
      <c r="U388" s="9">
        <v>0</v>
      </c>
      <c r="W388" s="9">
        <v>339379.22000000003</v>
      </c>
      <c r="Y388" s="9">
        <f t="shared" si="124"/>
        <v>-339379.22000000003</v>
      </c>
      <c r="AA388" s="21" t="str">
        <f t="shared" si="125"/>
        <v>N.M.</v>
      </c>
      <c r="AC388" s="9">
        <v>0</v>
      </c>
      <c r="AE388" s="9">
        <v>678758.42</v>
      </c>
      <c r="AG388" s="9">
        <f t="shared" si="126"/>
        <v>-678758.42</v>
      </c>
      <c r="AI388" s="21" t="str">
        <f t="shared" si="127"/>
        <v>N.M.</v>
      </c>
    </row>
    <row r="389" spans="1:35" ht="12.75" outlineLevel="1">
      <c r="A389" s="1" t="s">
        <v>823</v>
      </c>
      <c r="B389" s="16" t="s">
        <v>824</v>
      </c>
      <c r="C389" s="1" t="s">
        <v>1343</v>
      </c>
      <c r="E389" s="5">
        <v>55863.840000000004</v>
      </c>
      <c r="G389" s="5">
        <v>0</v>
      </c>
      <c r="I389" s="9">
        <f t="shared" si="120"/>
        <v>55863.840000000004</v>
      </c>
      <c r="K389" s="21" t="str">
        <f t="shared" si="121"/>
        <v>N.M.</v>
      </c>
      <c r="M389" s="9">
        <v>167591.44</v>
      </c>
      <c r="O389" s="9">
        <v>0</v>
      </c>
      <c r="Q389" s="9">
        <f t="shared" si="122"/>
        <v>167591.44</v>
      </c>
      <c r="S389" s="21" t="str">
        <f t="shared" si="123"/>
        <v>N.M.</v>
      </c>
      <c r="U389" s="9">
        <v>335182.84</v>
      </c>
      <c r="W389" s="9">
        <v>0</v>
      </c>
      <c r="Y389" s="9">
        <f t="shared" si="124"/>
        <v>335182.84</v>
      </c>
      <c r="AA389" s="21" t="str">
        <f t="shared" si="125"/>
        <v>N.M.</v>
      </c>
      <c r="AC389" s="9">
        <v>670365.64</v>
      </c>
      <c r="AE389" s="9">
        <v>0</v>
      </c>
      <c r="AG389" s="9">
        <f t="shared" si="126"/>
        <v>670365.64</v>
      </c>
      <c r="AI389" s="21" t="str">
        <f t="shared" si="127"/>
        <v>N.M.</v>
      </c>
    </row>
    <row r="390" spans="1:35" ht="12.75" outlineLevel="1">
      <c r="A390" s="1" t="s">
        <v>825</v>
      </c>
      <c r="B390" s="16" t="s">
        <v>826</v>
      </c>
      <c r="C390" s="1" t="s">
        <v>1344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-613600</v>
      </c>
      <c r="W390" s="9">
        <v>0</v>
      </c>
      <c r="Y390" s="9">
        <f t="shared" si="124"/>
        <v>-613600</v>
      </c>
      <c r="AA390" s="21" t="str">
        <f t="shared" si="125"/>
        <v>N.M.</v>
      </c>
      <c r="AC390" s="9">
        <v>-386600</v>
      </c>
      <c r="AE390" s="9">
        <v>18750</v>
      </c>
      <c r="AG390" s="9">
        <f t="shared" si="126"/>
        <v>-405350</v>
      </c>
      <c r="AI390" s="21" t="str">
        <f t="shared" si="127"/>
        <v>N.M.</v>
      </c>
    </row>
    <row r="391" spans="1:35" ht="12.75" outlineLevel="1">
      <c r="A391" s="1" t="s">
        <v>827</v>
      </c>
      <c r="B391" s="16" t="s">
        <v>828</v>
      </c>
      <c r="C391" s="1" t="s">
        <v>1344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0</v>
      </c>
      <c r="Q391" s="9">
        <f t="shared" si="122"/>
        <v>0</v>
      </c>
      <c r="S391" s="21">
        <f t="shared" si="123"/>
        <v>0</v>
      </c>
      <c r="U391" s="9">
        <v>0</v>
      </c>
      <c r="W391" s="9">
        <v>2404.51</v>
      </c>
      <c r="Y391" s="9">
        <f t="shared" si="124"/>
        <v>-2404.51</v>
      </c>
      <c r="AA391" s="21" t="str">
        <f t="shared" si="125"/>
        <v>N.M.</v>
      </c>
      <c r="AC391" s="9">
        <v>0</v>
      </c>
      <c r="AE391" s="9">
        <v>67775.38</v>
      </c>
      <c r="AG391" s="9">
        <f t="shared" si="126"/>
        <v>-67775.38</v>
      </c>
      <c r="AI391" s="21" t="str">
        <f t="shared" si="127"/>
        <v>N.M.</v>
      </c>
    </row>
    <row r="392" spans="1:35" ht="12.75" outlineLevel="1">
      <c r="A392" s="1" t="s">
        <v>829</v>
      </c>
      <c r="B392" s="16" t="s">
        <v>830</v>
      </c>
      <c r="C392" s="1" t="s">
        <v>1344</v>
      </c>
      <c r="E392" s="5">
        <v>0</v>
      </c>
      <c r="G392" s="5">
        <v>2357.85</v>
      </c>
      <c r="I392" s="9">
        <f t="shared" si="120"/>
        <v>-2357.85</v>
      </c>
      <c r="K392" s="21" t="str">
        <f t="shared" si="121"/>
        <v>N.M.</v>
      </c>
      <c r="M392" s="9">
        <v>0</v>
      </c>
      <c r="O392" s="9">
        <v>7789.610000000001</v>
      </c>
      <c r="Q392" s="9">
        <f t="shared" si="122"/>
        <v>-7789.610000000001</v>
      </c>
      <c r="S392" s="21" t="str">
        <f t="shared" si="123"/>
        <v>N.M.</v>
      </c>
      <c r="U392" s="9">
        <v>78438.19</v>
      </c>
      <c r="W392" s="9">
        <v>13367.44</v>
      </c>
      <c r="Y392" s="9">
        <f t="shared" si="124"/>
        <v>65070.75</v>
      </c>
      <c r="AA392" s="21">
        <f t="shared" si="125"/>
        <v>4.867854278754945</v>
      </c>
      <c r="AC392" s="9">
        <v>197597.66</v>
      </c>
      <c r="AE392" s="9">
        <v>13367.44</v>
      </c>
      <c r="AG392" s="9">
        <f t="shared" si="126"/>
        <v>184230.22</v>
      </c>
      <c r="AI392" s="21" t="str">
        <f t="shared" si="127"/>
        <v>N.M.</v>
      </c>
    </row>
    <row r="393" spans="1:35" ht="12.75" outlineLevel="1">
      <c r="A393" s="1" t="s">
        <v>831</v>
      </c>
      <c r="B393" s="16" t="s">
        <v>832</v>
      </c>
      <c r="C393" s="1" t="s">
        <v>1344</v>
      </c>
      <c r="E393" s="5">
        <v>1406.42</v>
      </c>
      <c r="G393" s="5">
        <v>0</v>
      </c>
      <c r="I393" s="9">
        <f t="shared" si="120"/>
        <v>1406.42</v>
      </c>
      <c r="K393" s="21" t="str">
        <f t="shared" si="121"/>
        <v>N.M.</v>
      </c>
      <c r="M393" s="9">
        <v>3978.87</v>
      </c>
      <c r="O393" s="9">
        <v>0</v>
      </c>
      <c r="Q393" s="9">
        <f t="shared" si="122"/>
        <v>3978.87</v>
      </c>
      <c r="S393" s="21" t="str">
        <f t="shared" si="123"/>
        <v>N.M.</v>
      </c>
      <c r="U393" s="9">
        <v>8462.44</v>
      </c>
      <c r="W393" s="9">
        <v>0</v>
      </c>
      <c r="Y393" s="9">
        <f t="shared" si="124"/>
        <v>8462.44</v>
      </c>
      <c r="AA393" s="21" t="str">
        <f t="shared" si="125"/>
        <v>N.M.</v>
      </c>
      <c r="AC393" s="9">
        <v>8462.44</v>
      </c>
      <c r="AE393" s="9">
        <v>0</v>
      </c>
      <c r="AG393" s="9">
        <f t="shared" si="126"/>
        <v>8462.44</v>
      </c>
      <c r="AI393" s="21" t="str">
        <f t="shared" si="127"/>
        <v>N.M.</v>
      </c>
    </row>
    <row r="394" spans="1:35" ht="12.75" outlineLevel="1">
      <c r="A394" s="1" t="s">
        <v>833</v>
      </c>
      <c r="B394" s="16" t="s">
        <v>834</v>
      </c>
      <c r="C394" s="1" t="s">
        <v>1345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0</v>
      </c>
      <c r="W394" s="9">
        <v>100</v>
      </c>
      <c r="Y394" s="9">
        <f t="shared" si="124"/>
        <v>-100</v>
      </c>
      <c r="AA394" s="21" t="str">
        <f t="shared" si="125"/>
        <v>N.M.</v>
      </c>
      <c r="AC394" s="9">
        <v>0</v>
      </c>
      <c r="AE394" s="9">
        <v>100</v>
      </c>
      <c r="AG394" s="9">
        <f t="shared" si="126"/>
        <v>-100</v>
      </c>
      <c r="AI394" s="21" t="str">
        <f t="shared" si="127"/>
        <v>N.M.</v>
      </c>
    </row>
    <row r="395" spans="1:35" ht="12.75" outlineLevel="1">
      <c r="A395" s="1" t="s">
        <v>835</v>
      </c>
      <c r="B395" s="16" t="s">
        <v>836</v>
      </c>
      <c r="C395" s="1" t="s">
        <v>1345</v>
      </c>
      <c r="E395" s="5">
        <v>0</v>
      </c>
      <c r="G395" s="5">
        <v>0</v>
      </c>
      <c r="I395" s="9">
        <f t="shared" si="120"/>
        <v>0</v>
      </c>
      <c r="K395" s="21">
        <f t="shared" si="121"/>
        <v>0</v>
      </c>
      <c r="M395" s="9">
        <v>0</v>
      </c>
      <c r="O395" s="9">
        <v>0</v>
      </c>
      <c r="Q395" s="9">
        <f t="shared" si="122"/>
        <v>0</v>
      </c>
      <c r="S395" s="21">
        <f t="shared" si="123"/>
        <v>0</v>
      </c>
      <c r="U395" s="9">
        <v>100</v>
      </c>
      <c r="W395" s="9">
        <v>0</v>
      </c>
      <c r="Y395" s="9">
        <f t="shared" si="124"/>
        <v>100</v>
      </c>
      <c r="AA395" s="21" t="str">
        <f t="shared" si="125"/>
        <v>N.M.</v>
      </c>
      <c r="AC395" s="9">
        <v>100</v>
      </c>
      <c r="AE395" s="9">
        <v>0</v>
      </c>
      <c r="AG395" s="9">
        <f t="shared" si="126"/>
        <v>100</v>
      </c>
      <c r="AI395" s="21" t="str">
        <f t="shared" si="127"/>
        <v>N.M.</v>
      </c>
    </row>
    <row r="396" spans="1:35" ht="12.75" outlineLevel="1">
      <c r="A396" s="1" t="s">
        <v>837</v>
      </c>
      <c r="B396" s="16" t="s">
        <v>838</v>
      </c>
      <c r="C396" s="1" t="s">
        <v>1346</v>
      </c>
      <c r="E396" s="5">
        <v>0</v>
      </c>
      <c r="G396" s="5">
        <v>0</v>
      </c>
      <c r="I396" s="9">
        <f t="shared" si="120"/>
        <v>0</v>
      </c>
      <c r="K396" s="21">
        <f t="shared" si="121"/>
        <v>0</v>
      </c>
      <c r="M396" s="9">
        <v>0</v>
      </c>
      <c r="O396" s="9">
        <v>-805.62</v>
      </c>
      <c r="Q396" s="9">
        <f t="shared" si="122"/>
        <v>805.62</v>
      </c>
      <c r="S396" s="21" t="str">
        <f t="shared" si="123"/>
        <v>N.M.</v>
      </c>
      <c r="U396" s="9">
        <v>0</v>
      </c>
      <c r="W396" s="9">
        <v>-593.9</v>
      </c>
      <c r="Y396" s="9">
        <f t="shared" si="124"/>
        <v>593.9</v>
      </c>
      <c r="AA396" s="21" t="str">
        <f t="shared" si="125"/>
        <v>N.M.</v>
      </c>
      <c r="AC396" s="9">
        <v>134.82</v>
      </c>
      <c r="AE396" s="9">
        <v>4313.9800000000005</v>
      </c>
      <c r="AG396" s="9">
        <f t="shared" si="126"/>
        <v>-4179.160000000001</v>
      </c>
      <c r="AI396" s="21">
        <f t="shared" si="127"/>
        <v>-0.9687481165883941</v>
      </c>
    </row>
    <row r="397" spans="1:35" ht="12.75" outlineLevel="1">
      <c r="A397" s="1" t="s">
        <v>839</v>
      </c>
      <c r="B397" s="16" t="s">
        <v>840</v>
      </c>
      <c r="C397" s="1" t="s">
        <v>1346</v>
      </c>
      <c r="E397" s="5">
        <v>0</v>
      </c>
      <c r="G397" s="5">
        <v>0</v>
      </c>
      <c r="I397" s="9">
        <f t="shared" si="120"/>
        <v>0</v>
      </c>
      <c r="K397" s="21">
        <f t="shared" si="121"/>
        <v>0</v>
      </c>
      <c r="M397" s="9">
        <v>21.93</v>
      </c>
      <c r="O397" s="9">
        <v>0</v>
      </c>
      <c r="Q397" s="9">
        <f t="shared" si="122"/>
        <v>21.93</v>
      </c>
      <c r="S397" s="21" t="str">
        <f t="shared" si="123"/>
        <v>N.M.</v>
      </c>
      <c r="U397" s="9">
        <v>103.72</v>
      </c>
      <c r="W397" s="9">
        <v>0</v>
      </c>
      <c r="Y397" s="9">
        <f t="shared" si="124"/>
        <v>103.72</v>
      </c>
      <c r="AA397" s="21" t="str">
        <f t="shared" si="125"/>
        <v>N.M.</v>
      </c>
      <c r="AC397" s="9">
        <v>-10836.7</v>
      </c>
      <c r="AE397" s="9">
        <v>20768</v>
      </c>
      <c r="AG397" s="9">
        <f t="shared" si="126"/>
        <v>-31604.7</v>
      </c>
      <c r="AI397" s="21">
        <f t="shared" si="127"/>
        <v>-1.5217979583975347</v>
      </c>
    </row>
    <row r="398" spans="1:35" ht="12.75" outlineLevel="1">
      <c r="A398" s="1" t="s">
        <v>841</v>
      </c>
      <c r="B398" s="16" t="s">
        <v>842</v>
      </c>
      <c r="C398" s="1" t="s">
        <v>1346</v>
      </c>
      <c r="E398" s="5">
        <v>0</v>
      </c>
      <c r="G398" s="5">
        <v>2925</v>
      </c>
      <c r="I398" s="9">
        <f t="shared" si="120"/>
        <v>-2925</v>
      </c>
      <c r="K398" s="21" t="str">
        <f t="shared" si="121"/>
        <v>N.M.</v>
      </c>
      <c r="M398" s="9">
        <v>-790.13</v>
      </c>
      <c r="O398" s="9">
        <v>8775</v>
      </c>
      <c r="Q398" s="9">
        <f t="shared" si="122"/>
        <v>-9565.13</v>
      </c>
      <c r="S398" s="21">
        <f t="shared" si="123"/>
        <v>-1.0900433048433047</v>
      </c>
      <c r="U398" s="9">
        <v>-790.13</v>
      </c>
      <c r="W398" s="9">
        <v>17550</v>
      </c>
      <c r="Y398" s="9">
        <f t="shared" si="124"/>
        <v>-18340.13</v>
      </c>
      <c r="AA398" s="21">
        <f t="shared" si="125"/>
        <v>-1.0450216524216525</v>
      </c>
      <c r="AC398" s="9">
        <v>16777.87</v>
      </c>
      <c r="AE398" s="9">
        <v>17550</v>
      </c>
      <c r="AG398" s="9">
        <f t="shared" si="126"/>
        <v>-772.130000000001</v>
      </c>
      <c r="AI398" s="21">
        <f t="shared" si="127"/>
        <v>-0.043996011396011454</v>
      </c>
    </row>
    <row r="399" spans="1:35" ht="12.75" outlineLevel="1">
      <c r="A399" s="1" t="s">
        <v>843</v>
      </c>
      <c r="B399" s="16" t="s">
        <v>844</v>
      </c>
      <c r="C399" s="1" t="s">
        <v>1346</v>
      </c>
      <c r="E399" s="5">
        <v>2750</v>
      </c>
      <c r="G399" s="5">
        <v>0</v>
      </c>
      <c r="I399" s="9">
        <f t="shared" si="120"/>
        <v>2750</v>
      </c>
      <c r="K399" s="21" t="str">
        <f t="shared" si="121"/>
        <v>N.M.</v>
      </c>
      <c r="M399" s="9">
        <v>8250</v>
      </c>
      <c r="O399" s="9">
        <v>0</v>
      </c>
      <c r="Q399" s="9">
        <f t="shared" si="122"/>
        <v>8250</v>
      </c>
      <c r="S399" s="21" t="str">
        <f t="shared" si="123"/>
        <v>N.M.</v>
      </c>
      <c r="U399" s="9">
        <v>16500</v>
      </c>
      <c r="W399" s="9">
        <v>0</v>
      </c>
      <c r="Y399" s="9">
        <f t="shared" si="124"/>
        <v>16500</v>
      </c>
      <c r="AA399" s="21" t="str">
        <f t="shared" si="125"/>
        <v>N.M.</v>
      </c>
      <c r="AC399" s="9">
        <v>16500</v>
      </c>
      <c r="AE399" s="9">
        <v>0</v>
      </c>
      <c r="AG399" s="9">
        <f t="shared" si="126"/>
        <v>16500</v>
      </c>
      <c r="AI399" s="21" t="str">
        <f t="shared" si="127"/>
        <v>N.M.</v>
      </c>
    </row>
    <row r="400" spans="1:35" ht="12.75" outlineLevel="1">
      <c r="A400" s="1" t="s">
        <v>845</v>
      </c>
      <c r="B400" s="16" t="s">
        <v>846</v>
      </c>
      <c r="C400" s="1" t="s">
        <v>1347</v>
      </c>
      <c r="E400" s="5">
        <v>-74606.29000000001</v>
      </c>
      <c r="G400" s="5">
        <v>-85582.457</v>
      </c>
      <c r="I400" s="9">
        <f t="shared" si="120"/>
        <v>10976.166999999987</v>
      </c>
      <c r="K400" s="21">
        <f t="shared" si="121"/>
        <v>0.1282525342781405</v>
      </c>
      <c r="M400" s="9">
        <v>-229394.191</v>
      </c>
      <c r="O400" s="9">
        <v>-264020.475</v>
      </c>
      <c r="Q400" s="9">
        <f t="shared" si="122"/>
        <v>34626.283999999985</v>
      </c>
      <c r="S400" s="21">
        <f t="shared" si="123"/>
        <v>0.13114999509034286</v>
      </c>
      <c r="U400" s="9">
        <v>-523081.723</v>
      </c>
      <c r="W400" s="9">
        <v>-537930.046</v>
      </c>
      <c r="Y400" s="9">
        <f t="shared" si="124"/>
        <v>14848.322999999975</v>
      </c>
      <c r="AA400" s="21">
        <f t="shared" si="125"/>
        <v>0.027602702452504346</v>
      </c>
      <c r="AC400" s="9">
        <v>-1170971.2319999998</v>
      </c>
      <c r="AE400" s="9">
        <v>-1079236.71</v>
      </c>
      <c r="AG400" s="9">
        <f t="shared" si="126"/>
        <v>-91734.52199999988</v>
      </c>
      <c r="AI400" s="21">
        <f t="shared" si="127"/>
        <v>-0.08499944558038605</v>
      </c>
    </row>
    <row r="401" spans="1:35" ht="12.75" outlineLevel="1">
      <c r="A401" s="1" t="s">
        <v>847</v>
      </c>
      <c r="B401" s="16" t="s">
        <v>848</v>
      </c>
      <c r="C401" s="1" t="s">
        <v>1348</v>
      </c>
      <c r="E401" s="5">
        <v>-873.64</v>
      </c>
      <c r="G401" s="5">
        <v>-867.5360000000001</v>
      </c>
      <c r="I401" s="9">
        <f t="shared" si="120"/>
        <v>-6.103999999999928</v>
      </c>
      <c r="K401" s="21">
        <f t="shared" si="121"/>
        <v>-0.007036019254532294</v>
      </c>
      <c r="M401" s="9">
        <v>-2695.934</v>
      </c>
      <c r="O401" s="9">
        <v>-2797.449</v>
      </c>
      <c r="Q401" s="9">
        <f t="shared" si="122"/>
        <v>101.51499999999987</v>
      </c>
      <c r="S401" s="21">
        <f t="shared" si="123"/>
        <v>0.03628841848412603</v>
      </c>
      <c r="U401" s="9">
        <v>-5584.874000000001</v>
      </c>
      <c r="W401" s="9">
        <v>-5414.961</v>
      </c>
      <c r="Y401" s="9">
        <f t="shared" si="124"/>
        <v>-169.91300000000047</v>
      </c>
      <c r="AA401" s="21">
        <f t="shared" si="125"/>
        <v>-0.03137843467386015</v>
      </c>
      <c r="AC401" s="9">
        <v>-12210.178</v>
      </c>
      <c r="AE401" s="9">
        <v>-13633.235</v>
      </c>
      <c r="AG401" s="9">
        <f t="shared" si="126"/>
        <v>1423.0570000000007</v>
      </c>
      <c r="AI401" s="21">
        <f t="shared" si="127"/>
        <v>0.10438146192007991</v>
      </c>
    </row>
    <row r="402" spans="1:35" ht="12.75" outlineLevel="1">
      <c r="A402" s="1" t="s">
        <v>849</v>
      </c>
      <c r="B402" s="16" t="s">
        <v>850</v>
      </c>
      <c r="C402" s="1" t="s">
        <v>1349</v>
      </c>
      <c r="E402" s="5">
        <v>-873.64</v>
      </c>
      <c r="G402" s="5">
        <v>-867.5360000000001</v>
      </c>
      <c r="I402" s="9">
        <f t="shared" si="120"/>
        <v>-6.103999999999928</v>
      </c>
      <c r="K402" s="21">
        <f t="shared" si="121"/>
        <v>-0.007036019254532294</v>
      </c>
      <c r="M402" s="9">
        <v>-2704.042</v>
      </c>
      <c r="O402" s="9">
        <v>-2797.225</v>
      </c>
      <c r="Q402" s="9">
        <f t="shared" si="122"/>
        <v>93.18299999999999</v>
      </c>
      <c r="S402" s="21">
        <f t="shared" si="123"/>
        <v>0.033312658080776485</v>
      </c>
      <c r="U402" s="9">
        <v>-6363.022</v>
      </c>
      <c r="W402" s="9">
        <v>-4784.784000000001</v>
      </c>
      <c r="Y402" s="9">
        <f t="shared" si="124"/>
        <v>-1578.2379999999994</v>
      </c>
      <c r="AA402" s="21">
        <f t="shared" si="125"/>
        <v>-0.3298451925938557</v>
      </c>
      <c r="AC402" s="9">
        <v>-12988.235</v>
      </c>
      <c r="AE402" s="9">
        <v>-11048.058</v>
      </c>
      <c r="AG402" s="9">
        <f t="shared" si="126"/>
        <v>-1940.1769999999997</v>
      </c>
      <c r="AI402" s="21">
        <f t="shared" si="127"/>
        <v>-0.17561249225882047</v>
      </c>
    </row>
    <row r="403" spans="1:35" ht="12.75" outlineLevel="1">
      <c r="A403" s="1" t="s">
        <v>851</v>
      </c>
      <c r="B403" s="16" t="s">
        <v>852</v>
      </c>
      <c r="C403" s="1" t="s">
        <v>1350</v>
      </c>
      <c r="E403" s="5">
        <v>0</v>
      </c>
      <c r="G403" s="5">
        <v>0</v>
      </c>
      <c r="I403" s="9">
        <f t="shared" si="120"/>
        <v>0</v>
      </c>
      <c r="K403" s="21">
        <f t="shared" si="121"/>
        <v>0</v>
      </c>
      <c r="M403" s="9">
        <v>0</v>
      </c>
      <c r="O403" s="9">
        <v>0</v>
      </c>
      <c r="Q403" s="9">
        <f t="shared" si="122"/>
        <v>0</v>
      </c>
      <c r="S403" s="21">
        <f t="shared" si="123"/>
        <v>0</v>
      </c>
      <c r="U403" s="9">
        <v>0</v>
      </c>
      <c r="W403" s="9">
        <v>0</v>
      </c>
      <c r="Y403" s="9">
        <f t="shared" si="124"/>
        <v>0</v>
      </c>
      <c r="AA403" s="21">
        <f t="shared" si="125"/>
        <v>0</v>
      </c>
      <c r="AC403" s="9">
        <v>0</v>
      </c>
      <c r="AE403" s="9">
        <v>1748.07</v>
      </c>
      <c r="AG403" s="9">
        <f t="shared" si="126"/>
        <v>-1748.07</v>
      </c>
      <c r="AI403" s="21" t="str">
        <f t="shared" si="127"/>
        <v>N.M.</v>
      </c>
    </row>
    <row r="404" spans="1:35" ht="12.75" outlineLevel="1">
      <c r="A404" s="1" t="s">
        <v>853</v>
      </c>
      <c r="B404" s="16" t="s">
        <v>854</v>
      </c>
      <c r="C404" s="1" t="s">
        <v>1350</v>
      </c>
      <c r="E404" s="5">
        <v>0</v>
      </c>
      <c r="G404" s="5">
        <v>0</v>
      </c>
      <c r="I404" s="9">
        <f t="shared" si="120"/>
        <v>0</v>
      </c>
      <c r="K404" s="21">
        <f t="shared" si="121"/>
        <v>0</v>
      </c>
      <c r="M404" s="9">
        <v>0</v>
      </c>
      <c r="O404" s="9">
        <v>0</v>
      </c>
      <c r="Q404" s="9">
        <f t="shared" si="122"/>
        <v>0</v>
      </c>
      <c r="S404" s="21">
        <f t="shared" si="123"/>
        <v>0</v>
      </c>
      <c r="U404" s="9">
        <v>0</v>
      </c>
      <c r="W404" s="9">
        <v>0</v>
      </c>
      <c r="Y404" s="9">
        <f t="shared" si="124"/>
        <v>0</v>
      </c>
      <c r="AA404" s="21">
        <f t="shared" si="125"/>
        <v>0</v>
      </c>
      <c r="AC404" s="9">
        <v>1018.9300000000001</v>
      </c>
      <c r="AE404" s="9">
        <v>7500</v>
      </c>
      <c r="AG404" s="9">
        <f t="shared" si="126"/>
        <v>-6481.07</v>
      </c>
      <c r="AI404" s="21">
        <f t="shared" si="127"/>
        <v>-0.8641426666666666</v>
      </c>
    </row>
    <row r="405" spans="1:35" ht="12.75" outlineLevel="1">
      <c r="A405" s="1" t="s">
        <v>855</v>
      </c>
      <c r="B405" s="16" t="s">
        <v>856</v>
      </c>
      <c r="C405" s="1" t="s">
        <v>1350</v>
      </c>
      <c r="E405" s="5">
        <v>0</v>
      </c>
      <c r="G405" s="5">
        <v>1002</v>
      </c>
      <c r="I405" s="9">
        <f t="shared" si="120"/>
        <v>-1002</v>
      </c>
      <c r="K405" s="21" t="str">
        <f t="shared" si="121"/>
        <v>N.M.</v>
      </c>
      <c r="M405" s="9">
        <v>-864.4300000000001</v>
      </c>
      <c r="O405" s="9">
        <v>3006</v>
      </c>
      <c r="Q405" s="9">
        <f t="shared" si="122"/>
        <v>-3870.4300000000003</v>
      </c>
      <c r="S405" s="21">
        <f t="shared" si="123"/>
        <v>-1.2875681969394546</v>
      </c>
      <c r="U405" s="9">
        <v>-864.4300000000001</v>
      </c>
      <c r="W405" s="9">
        <v>6012</v>
      </c>
      <c r="Y405" s="9">
        <f t="shared" si="124"/>
        <v>-6876.43</v>
      </c>
      <c r="AA405" s="21">
        <f t="shared" si="125"/>
        <v>-1.1437840984697272</v>
      </c>
      <c r="AC405" s="9">
        <v>5143.57</v>
      </c>
      <c r="AE405" s="9">
        <v>6012</v>
      </c>
      <c r="AG405" s="9">
        <f t="shared" si="126"/>
        <v>-868.4300000000003</v>
      </c>
      <c r="AI405" s="21">
        <f t="shared" si="127"/>
        <v>-0.14444943446440459</v>
      </c>
    </row>
    <row r="406" spans="1:35" ht="12.75" outlineLevel="1">
      <c r="A406" s="1" t="s">
        <v>857</v>
      </c>
      <c r="B406" s="16" t="s">
        <v>858</v>
      </c>
      <c r="C406" s="1" t="s">
        <v>1350</v>
      </c>
      <c r="E406" s="5">
        <v>1002</v>
      </c>
      <c r="G406" s="5">
        <v>0</v>
      </c>
      <c r="I406" s="9">
        <f t="shared" si="120"/>
        <v>1002</v>
      </c>
      <c r="K406" s="21" t="str">
        <f t="shared" si="121"/>
        <v>N.M.</v>
      </c>
      <c r="M406" s="9">
        <v>3006</v>
      </c>
      <c r="O406" s="9">
        <v>0</v>
      </c>
      <c r="Q406" s="9">
        <f t="shared" si="122"/>
        <v>3006</v>
      </c>
      <c r="S406" s="21" t="str">
        <f t="shared" si="123"/>
        <v>N.M.</v>
      </c>
      <c r="U406" s="9">
        <v>6012</v>
      </c>
      <c r="W406" s="9">
        <v>0</v>
      </c>
      <c r="Y406" s="9">
        <f t="shared" si="124"/>
        <v>6012</v>
      </c>
      <c r="AA406" s="21" t="str">
        <f t="shared" si="125"/>
        <v>N.M.</v>
      </c>
      <c r="AC406" s="9">
        <v>6012</v>
      </c>
      <c r="AE406" s="9">
        <v>0</v>
      </c>
      <c r="AG406" s="9">
        <f t="shared" si="126"/>
        <v>6012</v>
      </c>
      <c r="AI406" s="21" t="str">
        <f t="shared" si="127"/>
        <v>N.M.</v>
      </c>
    </row>
    <row r="407" spans="1:68" s="16" customFormat="1" ht="12.75">
      <c r="A407" s="16" t="s">
        <v>38</v>
      </c>
      <c r="B407" s="114"/>
      <c r="C407" s="16" t="s">
        <v>39</v>
      </c>
      <c r="D407" s="9"/>
      <c r="E407" s="9">
        <v>1012384.9299999999</v>
      </c>
      <c r="F407" s="9"/>
      <c r="G407" s="9">
        <v>975041.7430000002</v>
      </c>
      <c r="H407" s="9"/>
      <c r="I407" s="9">
        <f>+E407-G407</f>
        <v>37343.186999999685</v>
      </c>
      <c r="J407" s="44" t="str">
        <f>IF((+E407-G407)=(I407),"  ",$AO$521)</f>
        <v>  </v>
      </c>
      <c r="K407" s="38">
        <f>IF(G407&lt;0,IF(I407=0,0,IF(OR(G407=0,E407=0),"N.M.",IF(ABS(I407/G407)&gt;=10,"N.M.",I407/(-G407)))),IF(I407=0,0,IF(OR(G407=0,E407=0),"N.M.",IF(ABS(I407/G407)&gt;=10,"N.M.",I407/G407))))</f>
        <v>0.03829906490475216</v>
      </c>
      <c r="L407" s="45"/>
      <c r="M407" s="5">
        <v>3622914.613</v>
      </c>
      <c r="N407" s="9"/>
      <c r="O407" s="5">
        <v>2872065.2749999994</v>
      </c>
      <c r="P407" s="9"/>
      <c r="Q407" s="9">
        <f>(+M407-O407)</f>
        <v>750849.3380000005</v>
      </c>
      <c r="R407" s="44" t="str">
        <f>IF((+M407-O407)=(Q407),"  ",$AO$521)</f>
        <v>  </v>
      </c>
      <c r="S407" s="38">
        <f>IF(O407&lt;0,IF(Q407=0,0,IF(OR(O407=0,M407=0),"N.M.",IF(ABS(Q407/O407)&gt;=10,"N.M.",Q407/(-O407)))),IF(Q407=0,0,IF(OR(O407=0,M407=0),"N.M.",IF(ABS(Q407/O407)&gt;=10,"N.M.",Q407/O407))))</f>
        <v>0.2614318499428954</v>
      </c>
      <c r="T407" s="45"/>
      <c r="U407" s="9">
        <v>5955345.360000001</v>
      </c>
      <c r="V407" s="9"/>
      <c r="W407" s="9">
        <v>4052453.903</v>
      </c>
      <c r="X407" s="9"/>
      <c r="Y407" s="9">
        <f>(+U407-W407)</f>
        <v>1902891.4570000013</v>
      </c>
      <c r="Z407" s="44" t="str">
        <f>IF((+U407-W407)=(Y407),"  ",$AO$521)</f>
        <v>  </v>
      </c>
      <c r="AA407" s="38">
        <f>IF(W407&lt;0,IF(Y407=0,0,IF(OR(W407=0,U407=0),"N.M.",IF(ABS(Y407/W407)&gt;=10,"N.M.",Y407/(-W407)))),IF(Y407=0,0,IF(OR(W407=0,U407=0),"N.M.",IF(ABS(Y407/W407)&gt;=10,"N.M.",Y407/W407))))</f>
        <v>0.46956523196755073</v>
      </c>
      <c r="AB407" s="45"/>
      <c r="AC407" s="9">
        <v>11547109.338000001</v>
      </c>
      <c r="AD407" s="9"/>
      <c r="AE407" s="9">
        <v>10148589.551</v>
      </c>
      <c r="AF407" s="9"/>
      <c r="AG407" s="9">
        <f>(+AC407-AE407)</f>
        <v>1398519.7870000005</v>
      </c>
      <c r="AH407" s="44" t="str">
        <f>IF((+AC407-AE407)=(AG407),"  ",$AO$521)</f>
        <v>  </v>
      </c>
      <c r="AI407" s="38">
        <f>IF(AE407&lt;0,IF(AG407=0,0,IF(OR(AE407=0,AC407=0),"N.M.",IF(ABS(AG407/AE407)&gt;=10,"N.M.",AG407/(-AE407)))),IF(AG407=0,0,IF(OR(AE407=0,AC407=0),"N.M.",IF(ABS(AG407/AE407)&gt;=10,"N.M.",AG407/AE407))))</f>
        <v>0.13780435005002206</v>
      </c>
      <c r="AJ407" s="9"/>
      <c r="AK407" s="9"/>
      <c r="AL407" s="9"/>
      <c r="AM407" s="9"/>
      <c r="AN407" s="9"/>
      <c r="AO407" s="9"/>
      <c r="AP407" s="115"/>
      <c r="AQ407" s="116"/>
      <c r="AR407" s="45"/>
      <c r="AS407" s="9"/>
      <c r="AT407" s="9"/>
      <c r="AU407" s="9"/>
      <c r="AV407" s="9"/>
      <c r="AW407" s="9"/>
      <c r="AX407" s="115"/>
      <c r="AY407" s="116"/>
      <c r="AZ407" s="45"/>
      <c r="BA407" s="9"/>
      <c r="BB407" s="9"/>
      <c r="BC407" s="9"/>
      <c r="BD407" s="115"/>
      <c r="BE407" s="116"/>
      <c r="BF407" s="45"/>
      <c r="BG407" s="9"/>
      <c r="BH407" s="86"/>
      <c r="BI407" s="9"/>
      <c r="BJ407" s="86"/>
      <c r="BK407" s="9"/>
      <c r="BL407" s="86"/>
      <c r="BM407" s="9"/>
      <c r="BN407" s="86"/>
      <c r="BO407" s="86"/>
      <c r="BP407" s="86"/>
    </row>
    <row r="408" spans="1:35" ht="12.75" outlineLevel="1">
      <c r="A408" s="1" t="s">
        <v>859</v>
      </c>
      <c r="B408" s="16" t="s">
        <v>860</v>
      </c>
      <c r="C408" s="1" t="s">
        <v>1351</v>
      </c>
      <c r="E408" s="5">
        <v>0</v>
      </c>
      <c r="G408" s="5">
        <v>0</v>
      </c>
      <c r="I408" s="9">
        <f aca="true" t="shared" si="128" ref="I408:I413">+E408-G408</f>
        <v>0</v>
      </c>
      <c r="K408" s="21">
        <f aca="true" t="shared" si="129" ref="K408:K413">IF(G408&lt;0,IF(I408=0,0,IF(OR(G408=0,E408=0),"N.M.",IF(ABS(I408/G408)&gt;=10,"N.M.",I408/(-G408)))),IF(I408=0,0,IF(OR(G408=0,E408=0),"N.M.",IF(ABS(I408/G408)&gt;=10,"N.M.",I408/G408))))</f>
        <v>0</v>
      </c>
      <c r="M408" s="9">
        <v>0</v>
      </c>
      <c r="O408" s="9">
        <v>-5596</v>
      </c>
      <c r="Q408" s="9">
        <f aca="true" t="shared" si="130" ref="Q408:Q413">(+M408-O408)</f>
        <v>5596</v>
      </c>
      <c r="S408" s="21" t="str">
        <f aca="true" t="shared" si="131" ref="S408:S413">IF(O408&lt;0,IF(Q408=0,0,IF(OR(O408=0,M408=0),"N.M.",IF(ABS(Q408/O408)&gt;=10,"N.M.",Q408/(-O408)))),IF(Q408=0,0,IF(OR(O408=0,M408=0),"N.M.",IF(ABS(Q408/O408)&gt;=10,"N.M.",Q408/O408))))</f>
        <v>N.M.</v>
      </c>
      <c r="U408" s="9">
        <v>0</v>
      </c>
      <c r="W408" s="9">
        <v>-5596</v>
      </c>
      <c r="Y408" s="9">
        <f aca="true" t="shared" si="132" ref="Y408:Y413">(+U408-W408)</f>
        <v>5596</v>
      </c>
      <c r="AA408" s="21" t="str">
        <f aca="true" t="shared" si="133" ref="AA408:AA413">IF(W408&lt;0,IF(Y408=0,0,IF(OR(W408=0,U408=0),"N.M.",IF(ABS(Y408/W408)&gt;=10,"N.M.",Y408/(-W408)))),IF(Y408=0,0,IF(OR(W408=0,U408=0),"N.M.",IF(ABS(Y408/W408)&gt;=10,"N.M.",Y408/W408))))</f>
        <v>N.M.</v>
      </c>
      <c r="AC408" s="9">
        <v>42254</v>
      </c>
      <c r="AE408" s="9">
        <v>-5596</v>
      </c>
      <c r="AG408" s="9">
        <f aca="true" t="shared" si="134" ref="AG408:AG413">(+AC408-AE408)</f>
        <v>47850</v>
      </c>
      <c r="AI408" s="21">
        <f aca="true" t="shared" si="135" ref="AI408:AI413">IF(AE408&lt;0,IF(AG408=0,0,IF(OR(AE408=0,AC408=0),"N.M.",IF(ABS(AG408/AE408)&gt;=10,"N.M.",AG408/(-AE408)))),IF(AG408=0,0,IF(OR(AE408=0,AC408=0),"N.M.",IF(ABS(AG408/AE408)&gt;=10,"N.M.",AG408/AE408))))</f>
        <v>8.550750536097212</v>
      </c>
    </row>
    <row r="409" spans="1:35" ht="12.75" outlineLevel="1">
      <c r="A409" s="1" t="s">
        <v>861</v>
      </c>
      <c r="B409" s="16" t="s">
        <v>862</v>
      </c>
      <c r="C409" s="1" t="s">
        <v>1351</v>
      </c>
      <c r="E409" s="5">
        <v>0</v>
      </c>
      <c r="G409" s="5">
        <v>0</v>
      </c>
      <c r="I409" s="9">
        <f t="shared" si="128"/>
        <v>0</v>
      </c>
      <c r="K409" s="21">
        <f t="shared" si="129"/>
        <v>0</v>
      </c>
      <c r="M409" s="9">
        <v>0</v>
      </c>
      <c r="O409" s="9">
        <v>0</v>
      </c>
      <c r="Q409" s="9">
        <f t="shared" si="130"/>
        <v>0</v>
      </c>
      <c r="S409" s="21">
        <f t="shared" si="131"/>
        <v>0</v>
      </c>
      <c r="U409" s="9">
        <v>0</v>
      </c>
      <c r="W409" s="9">
        <v>0</v>
      </c>
      <c r="Y409" s="9">
        <f t="shared" si="132"/>
        <v>0</v>
      </c>
      <c r="AA409" s="21">
        <f t="shared" si="133"/>
        <v>0</v>
      </c>
      <c r="AC409" s="9">
        <v>0</v>
      </c>
      <c r="AE409" s="9">
        <v>29977</v>
      </c>
      <c r="AG409" s="9">
        <f t="shared" si="134"/>
        <v>-29977</v>
      </c>
      <c r="AI409" s="21" t="str">
        <f t="shared" si="135"/>
        <v>N.M.</v>
      </c>
    </row>
    <row r="410" spans="1:35" ht="12.75" outlineLevel="1">
      <c r="A410" s="1" t="s">
        <v>863</v>
      </c>
      <c r="B410" s="16" t="s">
        <v>864</v>
      </c>
      <c r="C410" s="1" t="s">
        <v>1351</v>
      </c>
      <c r="E410" s="5">
        <v>0</v>
      </c>
      <c r="G410" s="5">
        <v>0</v>
      </c>
      <c r="I410" s="9">
        <f t="shared" si="128"/>
        <v>0</v>
      </c>
      <c r="K410" s="21">
        <f t="shared" si="129"/>
        <v>0</v>
      </c>
      <c r="M410" s="9">
        <v>0</v>
      </c>
      <c r="O410" s="9">
        <v>0</v>
      </c>
      <c r="Q410" s="9">
        <f t="shared" si="130"/>
        <v>0</v>
      </c>
      <c r="S410" s="21">
        <f t="shared" si="131"/>
        <v>0</v>
      </c>
      <c r="U410" s="9">
        <v>0</v>
      </c>
      <c r="W410" s="9">
        <v>0</v>
      </c>
      <c r="Y410" s="9">
        <f t="shared" si="132"/>
        <v>0</v>
      </c>
      <c r="AA410" s="21">
        <f t="shared" si="133"/>
        <v>0</v>
      </c>
      <c r="AC410" s="9">
        <v>0</v>
      </c>
      <c r="AE410" s="9">
        <v>-267892</v>
      </c>
      <c r="AG410" s="9">
        <f t="shared" si="134"/>
        <v>267892</v>
      </c>
      <c r="AI410" s="21" t="str">
        <f t="shared" si="135"/>
        <v>N.M.</v>
      </c>
    </row>
    <row r="411" spans="1:35" ht="12.75" outlineLevel="1">
      <c r="A411" s="1" t="s">
        <v>865</v>
      </c>
      <c r="B411" s="16" t="s">
        <v>866</v>
      </c>
      <c r="C411" s="1" t="s">
        <v>1351</v>
      </c>
      <c r="E411" s="5">
        <v>0</v>
      </c>
      <c r="G411" s="5">
        <v>0</v>
      </c>
      <c r="I411" s="9">
        <f t="shared" si="128"/>
        <v>0</v>
      </c>
      <c r="K411" s="21">
        <f t="shared" si="129"/>
        <v>0</v>
      </c>
      <c r="M411" s="9">
        <v>0</v>
      </c>
      <c r="O411" s="9">
        <v>0</v>
      </c>
      <c r="Q411" s="9">
        <f t="shared" si="130"/>
        <v>0</v>
      </c>
      <c r="S411" s="21">
        <f t="shared" si="131"/>
        <v>0</v>
      </c>
      <c r="U411" s="9">
        <v>0</v>
      </c>
      <c r="W411" s="9">
        <v>0</v>
      </c>
      <c r="Y411" s="9">
        <f t="shared" si="132"/>
        <v>0</v>
      </c>
      <c r="AA411" s="21">
        <f t="shared" si="133"/>
        <v>0</v>
      </c>
      <c r="AC411" s="9">
        <v>-525794.1</v>
      </c>
      <c r="AE411" s="9">
        <v>603210</v>
      </c>
      <c r="AG411" s="9">
        <f t="shared" si="134"/>
        <v>-1129004.1</v>
      </c>
      <c r="AI411" s="21">
        <f t="shared" si="135"/>
        <v>-1.871660118366738</v>
      </c>
    </row>
    <row r="412" spans="1:35" ht="12.75" outlineLevel="1">
      <c r="A412" s="1" t="s">
        <v>867</v>
      </c>
      <c r="B412" s="16" t="s">
        <v>868</v>
      </c>
      <c r="C412" s="1" t="s">
        <v>1351</v>
      </c>
      <c r="E412" s="5">
        <v>0</v>
      </c>
      <c r="G412" s="5">
        <v>183139.04</v>
      </c>
      <c r="I412" s="9">
        <f t="shared" si="128"/>
        <v>-183139.04</v>
      </c>
      <c r="K412" s="21" t="str">
        <f t="shared" si="129"/>
        <v>N.M.</v>
      </c>
      <c r="M412" s="9">
        <v>0</v>
      </c>
      <c r="O412" s="9">
        <v>347097.94</v>
      </c>
      <c r="Q412" s="9">
        <f t="shared" si="130"/>
        <v>-347097.94</v>
      </c>
      <c r="S412" s="21" t="str">
        <f t="shared" si="131"/>
        <v>N.M.</v>
      </c>
      <c r="U412" s="9">
        <v>0</v>
      </c>
      <c r="W412" s="9">
        <v>861735.29</v>
      </c>
      <c r="Y412" s="9">
        <f t="shared" si="132"/>
        <v>-861735.29</v>
      </c>
      <c r="AA412" s="21" t="str">
        <f t="shared" si="133"/>
        <v>N.M.</v>
      </c>
      <c r="AC412" s="9">
        <v>1198795.85</v>
      </c>
      <c r="AE412" s="9">
        <v>861735.29</v>
      </c>
      <c r="AG412" s="9">
        <f t="shared" si="134"/>
        <v>337060.56000000006</v>
      </c>
      <c r="AI412" s="21">
        <f t="shared" si="135"/>
        <v>0.39114164629372444</v>
      </c>
    </row>
    <row r="413" spans="1:35" ht="12.75" outlineLevel="1">
      <c r="A413" s="1" t="s">
        <v>869</v>
      </c>
      <c r="B413" s="16" t="s">
        <v>870</v>
      </c>
      <c r="C413" s="1" t="s">
        <v>1351</v>
      </c>
      <c r="E413" s="5">
        <v>379978.35000000003</v>
      </c>
      <c r="G413" s="5">
        <v>0</v>
      </c>
      <c r="I413" s="9">
        <f t="shared" si="128"/>
        <v>379978.35000000003</v>
      </c>
      <c r="K413" s="21" t="str">
        <f t="shared" si="129"/>
        <v>N.M.</v>
      </c>
      <c r="M413" s="9">
        <v>508507.99</v>
      </c>
      <c r="O413" s="9">
        <v>0</v>
      </c>
      <c r="Q413" s="9">
        <f t="shared" si="130"/>
        <v>508507.99</v>
      </c>
      <c r="S413" s="21" t="str">
        <f t="shared" si="131"/>
        <v>N.M.</v>
      </c>
      <c r="U413" s="9">
        <v>-63388.61</v>
      </c>
      <c r="W413" s="9">
        <v>0</v>
      </c>
      <c r="Y413" s="9">
        <f t="shared" si="132"/>
        <v>-63388.61</v>
      </c>
      <c r="AA413" s="21" t="str">
        <f t="shared" si="133"/>
        <v>N.M.</v>
      </c>
      <c r="AC413" s="9">
        <v>-63388.61</v>
      </c>
      <c r="AE413" s="9">
        <v>0</v>
      </c>
      <c r="AG413" s="9">
        <f t="shared" si="134"/>
        <v>-63388.61</v>
      </c>
      <c r="AI413" s="21" t="str">
        <f t="shared" si="135"/>
        <v>N.M.</v>
      </c>
    </row>
    <row r="414" spans="1:68" s="16" customFormat="1" ht="12.75">
      <c r="A414" s="16" t="s">
        <v>40</v>
      </c>
      <c r="B414" s="114"/>
      <c r="C414" s="16" t="s">
        <v>94</v>
      </c>
      <c r="D414" s="9"/>
      <c r="E414" s="9">
        <v>379978.35000000003</v>
      </c>
      <c r="F414" s="9"/>
      <c r="G414" s="9">
        <v>183139.04</v>
      </c>
      <c r="H414" s="9"/>
      <c r="I414" s="9">
        <f aca="true" t="shared" si="136" ref="I414:I420">+E414-G414</f>
        <v>196839.31000000003</v>
      </c>
      <c r="J414" s="44" t="str">
        <f>IF((+E414-G414)=(I414),"  ",$AO$521)</f>
        <v>  </v>
      </c>
      <c r="K414" s="38">
        <f aca="true" t="shared" si="137" ref="K414:K420">IF(G414&lt;0,IF(I414=0,0,IF(OR(G414=0,E414=0),"N.M.",IF(ABS(I414/G414)&gt;=10,"N.M.",I414/(-G414)))),IF(I414=0,0,IF(OR(G414=0,E414=0),"N.M.",IF(ABS(I414/G414)&gt;=10,"N.M.",I414/G414))))</f>
        <v>1.0748080256399728</v>
      </c>
      <c r="L414" s="45"/>
      <c r="M414" s="5">
        <v>508507.99</v>
      </c>
      <c r="N414" s="9"/>
      <c r="O414" s="5">
        <v>341501.94</v>
      </c>
      <c r="P414" s="9"/>
      <c r="Q414" s="9">
        <f aca="true" t="shared" si="138" ref="Q414:Q420">(+M414-O414)</f>
        <v>167006.05</v>
      </c>
      <c r="R414" s="44" t="str">
        <f>IF((+M414-O414)=(Q414),"  ",$AO$521)</f>
        <v>  </v>
      </c>
      <c r="S414" s="38">
        <f aca="true" t="shared" si="139" ref="S414:S420">IF(O414&lt;0,IF(Q414=0,0,IF(OR(O414=0,M414=0),"N.M.",IF(ABS(Q414/O414)&gt;=10,"N.M.",Q414/(-O414)))),IF(Q414=0,0,IF(OR(O414=0,M414=0),"N.M.",IF(ABS(Q414/O414)&gt;=10,"N.M.",Q414/O414))))</f>
        <v>0.48903397152004463</v>
      </c>
      <c r="T414" s="45"/>
      <c r="U414" s="9">
        <v>-63388.61</v>
      </c>
      <c r="V414" s="9"/>
      <c r="W414" s="9">
        <v>856139.29</v>
      </c>
      <c r="X414" s="9"/>
      <c r="Y414" s="9">
        <f aca="true" t="shared" si="140" ref="Y414:Y420">(+U414-W414)</f>
        <v>-919527.9</v>
      </c>
      <c r="Z414" s="44" t="str">
        <f>IF((+U414-W414)=(Y414),"  ",$AO$521)</f>
        <v>  </v>
      </c>
      <c r="AA414" s="38">
        <f aca="true" t="shared" si="141" ref="AA414:AA420">IF(W414&lt;0,IF(Y414=0,0,IF(OR(W414=0,U414=0),"N.M.",IF(ABS(Y414/W414)&gt;=10,"N.M.",Y414/(-W414)))),IF(Y414=0,0,IF(OR(W414=0,U414=0),"N.M.",IF(ABS(Y414/W414)&gt;=10,"N.M.",Y414/W414))))</f>
        <v>-1.0740400665410414</v>
      </c>
      <c r="AB414" s="45"/>
      <c r="AC414" s="9">
        <v>651867.1400000001</v>
      </c>
      <c r="AD414" s="9"/>
      <c r="AE414" s="9">
        <v>1221434.29</v>
      </c>
      <c r="AF414" s="9"/>
      <c r="AG414" s="9">
        <f aca="true" t="shared" si="142" ref="AG414:AG420">(+AC414-AE414)</f>
        <v>-569567.1499999999</v>
      </c>
      <c r="AH414" s="44" t="str">
        <f>IF((+AC414-AE414)=(AG414),"  ",$AO$521)</f>
        <v>  </v>
      </c>
      <c r="AI414" s="38">
        <f aca="true" t="shared" si="143" ref="AI414:AI420">IF(AE414&lt;0,IF(AG414=0,0,IF(OR(AE414=0,AC414=0),"N.M.",IF(ABS(AG414/AE414)&gt;=10,"N.M.",AG414/(-AE414)))),IF(AG414=0,0,IF(OR(AE414=0,AC414=0),"N.M.",IF(ABS(AG414/AE414)&gt;=10,"N.M.",AG414/AE414))))</f>
        <v>-0.46631010334579676</v>
      </c>
      <c r="AJ414" s="9"/>
      <c r="AK414" s="9"/>
      <c r="AL414" s="9"/>
      <c r="AM414" s="9"/>
      <c r="AN414" s="9"/>
      <c r="AO414" s="9"/>
      <c r="AP414" s="115"/>
      <c r="AQ414" s="116"/>
      <c r="AR414" s="45"/>
      <c r="AS414" s="9"/>
      <c r="AT414" s="9"/>
      <c r="AU414" s="9"/>
      <c r="AV414" s="9"/>
      <c r="AW414" s="9"/>
      <c r="AX414" s="115"/>
      <c r="AY414" s="116"/>
      <c r="AZ414" s="45"/>
      <c r="BA414" s="9"/>
      <c r="BB414" s="9"/>
      <c r="BC414" s="9"/>
      <c r="BD414" s="115"/>
      <c r="BE414" s="116"/>
      <c r="BF414" s="45"/>
      <c r="BG414" s="9"/>
      <c r="BH414" s="86"/>
      <c r="BI414" s="9"/>
      <c r="BJ414" s="86"/>
      <c r="BK414" s="9"/>
      <c r="BL414" s="86"/>
      <c r="BM414" s="9"/>
      <c r="BN414" s="86"/>
      <c r="BO414" s="86"/>
      <c r="BP414" s="86"/>
    </row>
    <row r="415" spans="1:35" ht="12.75" outlineLevel="1">
      <c r="A415" s="1" t="s">
        <v>871</v>
      </c>
      <c r="B415" s="16" t="s">
        <v>872</v>
      </c>
      <c r="C415" s="1" t="s">
        <v>1352</v>
      </c>
      <c r="E415" s="5">
        <v>3285079.57</v>
      </c>
      <c r="G415" s="5">
        <v>586053.38</v>
      </c>
      <c r="I415" s="9">
        <f t="shared" si="136"/>
        <v>2699026.19</v>
      </c>
      <c r="K415" s="21">
        <f t="shared" si="137"/>
        <v>4.605427222346196</v>
      </c>
      <c r="M415" s="9">
        <v>2702010.13</v>
      </c>
      <c r="O415" s="9">
        <v>-4950870.97</v>
      </c>
      <c r="Q415" s="9">
        <f t="shared" si="138"/>
        <v>7652881.1</v>
      </c>
      <c r="S415" s="21">
        <f t="shared" si="139"/>
        <v>1.545764603111844</v>
      </c>
      <c r="U415" s="9">
        <v>-3855898.91</v>
      </c>
      <c r="W415" s="9">
        <v>601318.52</v>
      </c>
      <c r="Y415" s="9">
        <f t="shared" si="140"/>
        <v>-4457217.43</v>
      </c>
      <c r="AA415" s="21">
        <f t="shared" si="141"/>
        <v>-7.412406705850336</v>
      </c>
      <c r="AC415" s="9">
        <v>-1972015.87</v>
      </c>
      <c r="AE415" s="9">
        <v>1875013.8900000001</v>
      </c>
      <c r="AG415" s="9">
        <f t="shared" si="142"/>
        <v>-3847029.7600000002</v>
      </c>
      <c r="AI415" s="21">
        <f t="shared" si="143"/>
        <v>-2.051734006087816</v>
      </c>
    </row>
    <row r="416" spans="1:35" ht="12.75" outlineLevel="1">
      <c r="A416" s="1" t="s">
        <v>873</v>
      </c>
      <c r="B416" s="16" t="s">
        <v>874</v>
      </c>
      <c r="C416" s="1" t="s">
        <v>1353</v>
      </c>
      <c r="E416" s="5">
        <v>4216307.68</v>
      </c>
      <c r="G416" s="5">
        <v>7116485.55</v>
      </c>
      <c r="I416" s="9">
        <f t="shared" si="136"/>
        <v>-2900177.87</v>
      </c>
      <c r="K416" s="21">
        <f t="shared" si="137"/>
        <v>-0.4075295101245586</v>
      </c>
      <c r="M416" s="9">
        <v>11264259.9</v>
      </c>
      <c r="O416" s="9">
        <v>15500420.43</v>
      </c>
      <c r="Q416" s="9">
        <f t="shared" si="138"/>
        <v>-4236160.529999999</v>
      </c>
      <c r="S416" s="21">
        <f t="shared" si="139"/>
        <v>-0.27329326640722607</v>
      </c>
      <c r="U416" s="9">
        <v>29978263.12</v>
      </c>
      <c r="W416" s="9">
        <v>22598443.13</v>
      </c>
      <c r="Y416" s="9">
        <f t="shared" si="140"/>
        <v>7379819.990000002</v>
      </c>
      <c r="AA416" s="21">
        <f t="shared" si="141"/>
        <v>0.3265632038254488</v>
      </c>
      <c r="AC416" s="9">
        <v>66539818.54000001</v>
      </c>
      <c r="AE416" s="9">
        <v>59796480.45999999</v>
      </c>
      <c r="AG416" s="9">
        <f t="shared" si="142"/>
        <v>6743338.080000013</v>
      </c>
      <c r="AI416" s="21">
        <f t="shared" si="143"/>
        <v>0.11277148802279213</v>
      </c>
    </row>
    <row r="417" spans="1:35" ht="12.75" outlineLevel="1">
      <c r="A417" s="1" t="s">
        <v>875</v>
      </c>
      <c r="B417" s="16" t="s">
        <v>876</v>
      </c>
      <c r="C417" s="1" t="s">
        <v>1354</v>
      </c>
      <c r="E417" s="5">
        <v>-5134133.79</v>
      </c>
      <c r="G417" s="5">
        <v>-2993266.05</v>
      </c>
      <c r="I417" s="9">
        <f t="shared" si="136"/>
        <v>-2140867.74</v>
      </c>
      <c r="K417" s="21">
        <f t="shared" si="137"/>
        <v>-0.7152280165673881</v>
      </c>
      <c r="M417" s="9">
        <v>-9663741.24</v>
      </c>
      <c r="O417" s="9">
        <v>-6871755.87</v>
      </c>
      <c r="Q417" s="9">
        <f t="shared" si="138"/>
        <v>-2791985.37</v>
      </c>
      <c r="S417" s="21">
        <f t="shared" si="139"/>
        <v>-0.4062986844729104</v>
      </c>
      <c r="U417" s="9">
        <v>-17667884.74</v>
      </c>
      <c r="W417" s="9">
        <v>-15122026.32</v>
      </c>
      <c r="Y417" s="9">
        <f t="shared" si="140"/>
        <v>-2545858.419999998</v>
      </c>
      <c r="AA417" s="21">
        <f t="shared" si="141"/>
        <v>-0.1683543174787966</v>
      </c>
      <c r="AC417" s="9">
        <v>-56674759.11</v>
      </c>
      <c r="AE417" s="9">
        <v>-45370943.53</v>
      </c>
      <c r="AG417" s="9">
        <f t="shared" si="142"/>
        <v>-11303815.579999998</v>
      </c>
      <c r="AI417" s="21">
        <f t="shared" si="143"/>
        <v>-0.24914217559803958</v>
      </c>
    </row>
    <row r="418" spans="1:35" ht="12.75" outlineLevel="1">
      <c r="A418" s="1" t="s">
        <v>877</v>
      </c>
      <c r="B418" s="16" t="s">
        <v>878</v>
      </c>
      <c r="C418" s="1" t="s">
        <v>1355</v>
      </c>
      <c r="E418" s="5">
        <v>-68496</v>
      </c>
      <c r="G418" s="5">
        <v>-73914</v>
      </c>
      <c r="I418" s="9">
        <f t="shared" si="136"/>
        <v>5418</v>
      </c>
      <c r="K418" s="21">
        <f t="shared" si="137"/>
        <v>0.07330140433476744</v>
      </c>
      <c r="M418" s="9">
        <v>-205488</v>
      </c>
      <c r="O418" s="9">
        <v>-221742</v>
      </c>
      <c r="Q418" s="9">
        <f t="shared" si="138"/>
        <v>16254</v>
      </c>
      <c r="S418" s="21">
        <f t="shared" si="139"/>
        <v>0.07330140433476744</v>
      </c>
      <c r="U418" s="9">
        <v>-410976</v>
      </c>
      <c r="W418" s="9">
        <v>-443484</v>
      </c>
      <c r="Y418" s="9">
        <f t="shared" si="140"/>
        <v>32508</v>
      </c>
      <c r="AA418" s="21">
        <f t="shared" si="141"/>
        <v>0.07330140433476744</v>
      </c>
      <c r="AC418" s="9">
        <v>-842678</v>
      </c>
      <c r="AE418" s="9">
        <v>-888696</v>
      </c>
      <c r="AG418" s="9">
        <f t="shared" si="142"/>
        <v>46018</v>
      </c>
      <c r="AI418" s="21">
        <f t="shared" si="143"/>
        <v>0.051781486582588424</v>
      </c>
    </row>
    <row r="419" spans="1:68" s="90" customFormat="1" ht="12.75">
      <c r="A419" s="90" t="s">
        <v>41</v>
      </c>
      <c r="B419" s="91"/>
      <c r="C419" s="77" t="s">
        <v>1356</v>
      </c>
      <c r="D419" s="105"/>
      <c r="E419" s="105">
        <v>2298757.46</v>
      </c>
      <c r="F419" s="105"/>
      <c r="G419" s="105">
        <v>4635358.88</v>
      </c>
      <c r="H419" s="105"/>
      <c r="I419" s="9">
        <f t="shared" si="136"/>
        <v>-2336601.42</v>
      </c>
      <c r="J419" s="37" t="str">
        <f>IF((+E419-G419)=(I419),"  ",$AO$521)</f>
        <v>  </v>
      </c>
      <c r="K419" s="38">
        <f t="shared" si="137"/>
        <v>-0.5040820960123804</v>
      </c>
      <c r="L419" s="39"/>
      <c r="M419" s="5">
        <v>4097040.790000001</v>
      </c>
      <c r="N419" s="9"/>
      <c r="O419" s="5">
        <v>3456051.590000001</v>
      </c>
      <c r="P419" s="9"/>
      <c r="Q419" s="9">
        <f t="shared" si="138"/>
        <v>640989.2000000002</v>
      </c>
      <c r="R419" s="37" t="str">
        <f>IF((+M419-O419)=(Q419),"  ",$AO$521)</f>
        <v>  </v>
      </c>
      <c r="S419" s="38">
        <f t="shared" si="139"/>
        <v>0.18546864342380956</v>
      </c>
      <c r="T419" s="39"/>
      <c r="U419" s="9">
        <v>8043503.4700000025</v>
      </c>
      <c r="V419" s="9"/>
      <c r="W419" s="9">
        <v>7634251.329999998</v>
      </c>
      <c r="X419" s="9"/>
      <c r="Y419" s="9">
        <f t="shared" si="140"/>
        <v>409252.1400000043</v>
      </c>
      <c r="Z419" s="37" t="str">
        <f>IF((+U419-W419)=(Y419),"  ",$AO$521)</f>
        <v>  </v>
      </c>
      <c r="AA419" s="38">
        <f t="shared" si="141"/>
        <v>0.053607370560592275</v>
      </c>
      <c r="AB419" s="39"/>
      <c r="AC419" s="9">
        <v>7050365.560000006</v>
      </c>
      <c r="AD419" s="9"/>
      <c r="AE419" s="9">
        <v>15411854.819999993</v>
      </c>
      <c r="AF419" s="9"/>
      <c r="AG419" s="9">
        <f t="shared" si="142"/>
        <v>-8361489.259999987</v>
      </c>
      <c r="AH419" s="37" t="str">
        <f>IF((+AC419-AE419)=(AG419),"  ",$AO$521)</f>
        <v>  </v>
      </c>
      <c r="AI419" s="38">
        <f t="shared" si="143"/>
        <v>-0.5425362072026053</v>
      </c>
      <c r="AJ419" s="105"/>
      <c r="AK419" s="105"/>
      <c r="AL419" s="105"/>
      <c r="AM419" s="105"/>
      <c r="AN419" s="105"/>
      <c r="AO419" s="105"/>
      <c r="AP419" s="106"/>
      <c r="AQ419" s="107"/>
      <c r="AR419" s="108"/>
      <c r="AS419" s="105"/>
      <c r="AT419" s="105"/>
      <c r="AU419" s="105"/>
      <c r="AV419" s="105"/>
      <c r="AW419" s="105"/>
      <c r="AX419" s="106"/>
      <c r="AY419" s="107"/>
      <c r="AZ419" s="108"/>
      <c r="BA419" s="105"/>
      <c r="BB419" s="105"/>
      <c r="BC419" s="105"/>
      <c r="BD419" s="106"/>
      <c r="BE419" s="107"/>
      <c r="BF419" s="108"/>
      <c r="BG419" s="105"/>
      <c r="BH419" s="109"/>
      <c r="BI419" s="105"/>
      <c r="BJ419" s="109"/>
      <c r="BK419" s="105"/>
      <c r="BL419" s="109"/>
      <c r="BM419" s="105"/>
      <c r="BN419" s="97"/>
      <c r="BO419" s="97"/>
      <c r="BP419" s="97"/>
    </row>
    <row r="420" spans="1:68" s="17" customFormat="1" ht="12.75">
      <c r="A420" s="17" t="s">
        <v>42</v>
      </c>
      <c r="B420" s="98"/>
      <c r="C420" s="17" t="s">
        <v>43</v>
      </c>
      <c r="D420" s="18"/>
      <c r="E420" s="18">
        <v>54491847.245999984</v>
      </c>
      <c r="F420" s="18"/>
      <c r="G420" s="18">
        <v>48688000.904</v>
      </c>
      <c r="H420" s="18"/>
      <c r="I420" s="18">
        <f t="shared" si="136"/>
        <v>5803846.341999985</v>
      </c>
      <c r="J420" s="37" t="str">
        <f>IF((+E420-G420)=(I420),"  ",$AO$521)</f>
        <v>  </v>
      </c>
      <c r="K420" s="40">
        <f t="shared" si="137"/>
        <v>0.11920486021686641</v>
      </c>
      <c r="L420" s="39"/>
      <c r="M420" s="8">
        <v>145806786.30500007</v>
      </c>
      <c r="N420" s="18"/>
      <c r="O420" s="8">
        <v>137619466.57199994</v>
      </c>
      <c r="P420" s="18"/>
      <c r="Q420" s="18">
        <f t="shared" si="138"/>
        <v>8187319.733000129</v>
      </c>
      <c r="R420" s="37" t="str">
        <f>IF((+M420-O420)=(Q420),"  ",$AO$521)</f>
        <v>  </v>
      </c>
      <c r="S420" s="40">
        <f t="shared" si="139"/>
        <v>0.05949245362549546</v>
      </c>
      <c r="T420" s="39"/>
      <c r="U420" s="18">
        <v>314494193.8890001</v>
      </c>
      <c r="V420" s="18"/>
      <c r="W420" s="18">
        <v>295202417.9249999</v>
      </c>
      <c r="X420" s="18"/>
      <c r="Y420" s="18">
        <f t="shared" si="140"/>
        <v>19291775.964000225</v>
      </c>
      <c r="Z420" s="37" t="str">
        <f>IF((+U420-W420)=(Y420),"  ",$AO$521)</f>
        <v>  </v>
      </c>
      <c r="AA420" s="40">
        <f t="shared" si="141"/>
        <v>0.06535100931626366</v>
      </c>
      <c r="AB420" s="39"/>
      <c r="AC420" s="18">
        <v>653463569.5230005</v>
      </c>
      <c r="AD420" s="18"/>
      <c r="AE420" s="18">
        <v>581714046.9670001</v>
      </c>
      <c r="AF420" s="18"/>
      <c r="AG420" s="18">
        <f t="shared" si="142"/>
        <v>71749522.55600035</v>
      </c>
      <c r="AH420" s="37" t="str">
        <f>IF((+AC420-AE420)=(AG420),"  ",$AO$521)</f>
        <v>  </v>
      </c>
      <c r="AI420" s="40">
        <f t="shared" si="143"/>
        <v>0.123341567785917</v>
      </c>
      <c r="AJ420" s="18"/>
      <c r="AK420" s="18"/>
      <c r="AL420" s="18"/>
      <c r="AM420" s="18"/>
      <c r="AN420" s="18"/>
      <c r="AO420" s="18"/>
      <c r="AP420" s="85"/>
      <c r="AQ420" s="117"/>
      <c r="AR420" s="39"/>
      <c r="AS420" s="18"/>
      <c r="AT420" s="18"/>
      <c r="AU420" s="18"/>
      <c r="AV420" s="18"/>
      <c r="AW420" s="18"/>
      <c r="AX420" s="85"/>
      <c r="AY420" s="117"/>
      <c r="AZ420" s="39"/>
      <c r="BA420" s="18"/>
      <c r="BB420" s="18"/>
      <c r="BC420" s="18"/>
      <c r="BD420" s="85"/>
      <c r="BE420" s="117"/>
      <c r="BF420" s="39"/>
      <c r="BG420" s="18"/>
      <c r="BH420" s="104"/>
      <c r="BI420" s="18"/>
      <c r="BJ420" s="104"/>
      <c r="BK420" s="18"/>
      <c r="BL420" s="104"/>
      <c r="BM420" s="18"/>
      <c r="BN420" s="104"/>
      <c r="BO420" s="104"/>
      <c r="BP420" s="104"/>
    </row>
    <row r="421" spans="5:53" ht="12.75">
      <c r="E421" s="41" t="str">
        <f>IF(ABS(E137+E163+E169+E326+E359+E366+E407+E414+E419-E420)&gt;$AO$517,$AO$520," ")</f>
        <v> </v>
      </c>
      <c r="F421" s="27"/>
      <c r="G421" s="41" t="str">
        <f>IF(ABS(G137+G163+G169+G326+G359+G366+G407+G414+G419-G420)&gt;$AO$517,$AO$520," ")</f>
        <v> </v>
      </c>
      <c r="H421" s="42"/>
      <c r="I421" s="41" t="str">
        <f>IF(ABS(I137+I163+I169+I326+I359+I366+I407+I414+I419-I420)&gt;$AO$517,$AO$520," ")</f>
        <v> </v>
      </c>
      <c r="M421" s="41" t="str">
        <f>IF(ABS(M137+M163+M169+M326+M359+M366+M407+M414+M419-M420)&gt;$AO$517,$AO$520," ")</f>
        <v> </v>
      </c>
      <c r="N421" s="42"/>
      <c r="O421" s="41" t="str">
        <f>IF(ABS(O137+O163+O169+O326+O359+O366+O407+O414+O419-O420)&gt;$AO$517,$AO$520," ")</f>
        <v> </v>
      </c>
      <c r="P421" s="28"/>
      <c r="Q421" s="41" t="str">
        <f>IF(ABS(Q137+Q163+Q169+Q326+Q359+Q366+Q407+Q414+Q419-Q420)&gt;$AO$517,$AO$520," ")</f>
        <v> </v>
      </c>
      <c r="U421" s="41" t="str">
        <f>IF(ABS(U137+U163+U169+U326+U359+U366+U407+U414+U419-U420)&gt;$AO$517,$AO$520," ")</f>
        <v> </v>
      </c>
      <c r="V421" s="28"/>
      <c r="W421" s="41" t="str">
        <f>IF(ABS(W137+W163+W169+W326+W359+W366+W407+W414+W419-W420)&gt;$AO$517,$AO$520," ")</f>
        <v> </v>
      </c>
      <c r="X421" s="28"/>
      <c r="Y421" s="41" t="str">
        <f>IF(ABS(Y137+Y163+Y169+Y326+Y359+Y366+Y407+Y414+Y419-Y420)&gt;$AO$517,$AO$520," ")</f>
        <v> </v>
      </c>
      <c r="AC421" s="41" t="str">
        <f>IF(ABS(AC137+AC163+AC169+AC326+AC359+AC366+AC407+AC414+AC419-AC420)&gt;$AO$517,$AO$520," ")</f>
        <v> </v>
      </c>
      <c r="AD421" s="28"/>
      <c r="AE421" s="41" t="str">
        <f>IF(ABS(AE137+AE163+AE169+AE326+AE359+AE366+AE407+AE414+AE419-AE420)&gt;$AO$517,$AO$520," ")</f>
        <v> </v>
      </c>
      <c r="AF421" s="42"/>
      <c r="AG421" s="41" t="str">
        <f>IF(ABS(AG137+AG163+AG169+AG326+AG359+AG366+AG407+AG414+AG419-AG420)&gt;$AO$517,$AO$520," ")</f>
        <v> </v>
      </c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</row>
    <row r="422" spans="1:53" ht="12.75">
      <c r="A422" s="76" t="s">
        <v>44</v>
      </c>
      <c r="C422" s="2" t="s">
        <v>45</v>
      </c>
      <c r="D422" s="8"/>
      <c r="E422" s="8">
        <v>3721219.684000002</v>
      </c>
      <c r="F422" s="8"/>
      <c r="G422" s="8">
        <v>11703350.918000001</v>
      </c>
      <c r="H422" s="18"/>
      <c r="I422" s="18">
        <f>(+E422-G422)</f>
        <v>-7982131.233999999</v>
      </c>
      <c r="J422" s="37" t="str">
        <f>IF((+E422-G422)=(I422),"  ",$AO$521)</f>
        <v>  </v>
      </c>
      <c r="K422" s="40">
        <f>IF(G422&lt;0,IF(I422=0,0,IF(OR(G422=0,E422=0),"N.M.",IF(ABS(I422/G422)&gt;=10,"N.M.",I422/(-G422)))),IF(I422=0,0,IF(OR(G422=0,E422=0),"N.M.",IF(ABS(I422/G422)&gt;=10,"N.M.",I422/G422))))</f>
        <v>-0.6820381008761612</v>
      </c>
      <c r="L422" s="39"/>
      <c r="M422" s="8">
        <v>13675184.384000015</v>
      </c>
      <c r="N422" s="18"/>
      <c r="O422" s="8">
        <v>17658502.84999996</v>
      </c>
      <c r="P422" s="18"/>
      <c r="Q422" s="18">
        <f>(+M422-O422)</f>
        <v>-3983318.465999946</v>
      </c>
      <c r="R422" s="37" t="str">
        <f>IF((+M422-O422)=(Q422),"  ",$AO$521)</f>
        <v>  </v>
      </c>
      <c r="S422" s="40">
        <f>IF(O422&lt;0,IF(Q422=0,0,IF(OR(O422=0,M422=0),"N.M.",IF(ABS(Q422/O422)&gt;=10,"N.M.",Q422/(-O422)))),IF(Q422=0,0,IF(OR(O422=0,M422=0),"N.M.",IF(ABS(Q422/O422)&gt;=10,"N.M.",Q422/O422))))</f>
        <v>-0.22557509545606552</v>
      </c>
      <c r="T422" s="39"/>
      <c r="U422" s="18">
        <v>30528004.49599997</v>
      </c>
      <c r="V422" s="18"/>
      <c r="W422" s="18">
        <v>34485151.576999895</v>
      </c>
      <c r="X422" s="18"/>
      <c r="Y422" s="18">
        <f>(+U422-W422)</f>
        <v>-3957147.0809999257</v>
      </c>
      <c r="Z422" s="37" t="str">
        <f>IF((+U422-W422)=(Y422),"  ",$AO$521)</f>
        <v>  </v>
      </c>
      <c r="AA422" s="40">
        <f>IF(W422&lt;0,IF(Y422=0,0,IF(OR(W422=0,U422=0),"N.M.",IF(ABS(Y422/W422)&gt;=10,"N.M.",Y422/(-W422)))),IF(Y422=0,0,IF(OR(W422=0,U422=0),"N.M.",IF(ABS(Y422/W422)&gt;=10,"N.M.",Y422/W422))))</f>
        <v>-0.11474930223705822</v>
      </c>
      <c r="AB422" s="39"/>
      <c r="AC422" s="18">
        <v>54778043.312</v>
      </c>
      <c r="AD422" s="18"/>
      <c r="AE422" s="18">
        <v>65268383.95599988</v>
      </c>
      <c r="AF422" s="18"/>
      <c r="AG422" s="18">
        <f>(+AC422-AE422)</f>
        <v>-10490340.643999882</v>
      </c>
      <c r="AH422" s="37" t="str">
        <f>IF((+AC422-AE422)=(AG422),"  ",$AO$521)</f>
        <v>  </v>
      </c>
      <c r="AI422" s="40">
        <f>IF(AE422&lt;0,IF(AG422=0,0,IF(OR(AE422=0,AC422=0),"N.M.",IF(ABS(AG422/AE422)&gt;=10,"N.M.",AG422/(-AE422)))),IF(AG422=0,0,IF(OR(AE422=0,AC422=0),"N.M.",IF(ABS(AG422/AE422)&gt;=10,"N.M.",AG422/AE422))))</f>
        <v>-0.1607262200803356</v>
      </c>
      <c r="AJ422" s="39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</row>
    <row r="423" spans="3:53" ht="12.75">
      <c r="C423" s="2"/>
      <c r="D423" s="8"/>
      <c r="E423" s="41" t="str">
        <f>IF(ABS(E125-E420-E422)&gt;$AO$517,$AO$520," ")</f>
        <v> </v>
      </c>
      <c r="F423" s="27"/>
      <c r="G423" s="41" t="str">
        <f>IF(ABS(G125-G420-G422)&gt;$AO$517,$AO$520," ")</f>
        <v> </v>
      </c>
      <c r="H423" s="42"/>
      <c r="I423" s="41" t="str">
        <f>IF(ABS(I125-I420-I422)&gt;$AO$517,$AO$520," ")</f>
        <v> </v>
      </c>
      <c r="M423" s="41" t="str">
        <f>IF(ABS(M125-M420-M422)&gt;$AO$517,$AO$520," ")</f>
        <v> </v>
      </c>
      <c r="N423" s="42"/>
      <c r="O423" s="41" t="str">
        <f>IF(ABS(O125-O420-O422)&gt;$AO$517,$AO$520," ")</f>
        <v> </v>
      </c>
      <c r="P423" s="42"/>
      <c r="Q423" s="41" t="str">
        <f>IF(ABS(Q125-Q420-Q422)&gt;$AO$517,$AO$520," ")</f>
        <v> </v>
      </c>
      <c r="U423" s="41" t="str">
        <f>IF(ABS(U125-U420-U422)&gt;$AO$517,$AO$520," ")</f>
        <v> </v>
      </c>
      <c r="V423" s="28"/>
      <c r="W423" s="41" t="str">
        <f>IF(ABS(W125-W420-W422)&gt;$AO$517,$AO$520," ")</f>
        <v> </v>
      </c>
      <c r="X423" s="42"/>
      <c r="Y423" s="41" t="str">
        <f>IF(ABS(Y125-Y420-Y422)&gt;$AO$517,$AO$520," ")</f>
        <v> </v>
      </c>
      <c r="AC423" s="41" t="str">
        <f>IF(ABS(AC125-AC420-AC422)&gt;$AO$517,$AO$520," ")</f>
        <v> </v>
      </c>
      <c r="AD423" s="28"/>
      <c r="AE423" s="41" t="str">
        <f>IF(ABS(AE125-AE420-AE422)&gt;$AO$517,$AO$520," ")</f>
        <v> </v>
      </c>
      <c r="AF423" s="42"/>
      <c r="AG423" s="41" t="str">
        <f>IF(ABS(AG125-AG420-AG422)&gt;$AO$517,$AO$520," ")</f>
        <v> </v>
      </c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</row>
    <row r="424" spans="3:53" ht="13.5" customHeight="1">
      <c r="C424" s="2" t="s">
        <v>46</v>
      </c>
      <c r="D424" s="8"/>
      <c r="E424" s="31"/>
      <c r="F424" s="31"/>
      <c r="G424" s="31"/>
      <c r="H424" s="18"/>
      <c r="M424" s="5"/>
      <c r="N424" s="18"/>
      <c r="O424" s="5"/>
      <c r="P424" s="9"/>
      <c r="U424" s="31"/>
      <c r="V424" s="31"/>
      <c r="W424" s="31"/>
      <c r="AC424" s="31"/>
      <c r="AD424" s="31"/>
      <c r="AE424" s="31"/>
      <c r="AF424" s="18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</row>
    <row r="425" spans="1:35" ht="12.75" outlineLevel="1">
      <c r="A425" s="1" t="s">
        <v>879</v>
      </c>
      <c r="B425" s="16" t="s">
        <v>880</v>
      </c>
      <c r="C425" s="1" t="s">
        <v>1357</v>
      </c>
      <c r="E425" s="5">
        <v>4600</v>
      </c>
      <c r="G425" s="5">
        <v>4225</v>
      </c>
      <c r="I425" s="9">
        <f aca="true" t="shared" si="144" ref="I425:I453">+E425-G425</f>
        <v>375</v>
      </c>
      <c r="K425" s="21">
        <f aca="true" t="shared" si="145" ref="K425:K453">IF(G425&lt;0,IF(I425=0,0,IF(OR(G425=0,E425=0),"N.M.",IF(ABS(I425/G425)&gt;=10,"N.M.",I425/(-G425)))),IF(I425=0,0,IF(OR(G425=0,E425=0),"N.M.",IF(ABS(I425/G425)&gt;=10,"N.M.",I425/G425))))</f>
        <v>0.08875739644970414</v>
      </c>
      <c r="M425" s="9">
        <v>18300</v>
      </c>
      <c r="O425" s="9">
        <v>17400</v>
      </c>
      <c r="Q425" s="9">
        <f aca="true" t="shared" si="146" ref="Q425:Q453">+M425-O425</f>
        <v>900</v>
      </c>
      <c r="S425" s="21">
        <f aca="true" t="shared" si="147" ref="S425:S453">IF(O425&lt;0,IF(Q425=0,0,IF(OR(O425=0,M425=0),"N.M.",IF(ABS(Q425/O425)&gt;=10,"N.M.",Q425/(-O425)))),IF(Q425=0,0,IF(OR(O425=0,M425=0),"N.M.",IF(ABS(Q425/O425)&gt;=10,"N.M.",Q425/O425))))</f>
        <v>0.05172413793103448</v>
      </c>
      <c r="U425" s="9">
        <v>27825</v>
      </c>
      <c r="W425" s="9">
        <v>26325</v>
      </c>
      <c r="Y425" s="9">
        <f aca="true" t="shared" si="148" ref="Y425:Y453">+U425-W425</f>
        <v>1500</v>
      </c>
      <c r="AA425" s="21">
        <f aca="true" t="shared" si="149" ref="AA425:AA453">IF(W425&lt;0,IF(Y425=0,0,IF(OR(W425=0,U425=0),"N.M.",IF(ABS(Y425/W425)&gt;=10,"N.M.",Y425/(-W425)))),IF(Y425=0,0,IF(OR(W425=0,U425=0),"N.M.",IF(ABS(Y425/W425)&gt;=10,"N.M.",Y425/W425))))</f>
        <v>0.05698005698005698</v>
      </c>
      <c r="AC425" s="9">
        <v>53175</v>
      </c>
      <c r="AE425" s="9">
        <v>51925</v>
      </c>
      <c r="AG425" s="9">
        <f aca="true" t="shared" si="150" ref="AG425:AG453">+AC425-AE425</f>
        <v>1250</v>
      </c>
      <c r="AI425" s="21">
        <f aca="true" t="shared" si="151" ref="AI425:AI453">IF(AE425&lt;0,IF(AG425=0,0,IF(OR(AE425=0,AC425=0),"N.M.",IF(ABS(AG425/AE425)&gt;=10,"N.M.",AG425/(-AE425)))),IF(AG425=0,0,IF(OR(AE425=0,AC425=0),"N.M.",IF(ABS(AG425/AE425)&gt;=10,"N.M.",AG425/AE425))))</f>
        <v>0.02407318247472316</v>
      </c>
    </row>
    <row r="426" spans="1:35" ht="12.75" outlineLevel="1">
      <c r="A426" s="1" t="s">
        <v>881</v>
      </c>
      <c r="B426" s="16" t="s">
        <v>882</v>
      </c>
      <c r="C426" s="1" t="s">
        <v>1358</v>
      </c>
      <c r="E426" s="5">
        <v>-555.8100000000001</v>
      </c>
      <c r="G426" s="5">
        <v>-555.8100000000001</v>
      </c>
      <c r="I426" s="9">
        <f t="shared" si="144"/>
        <v>0</v>
      </c>
      <c r="K426" s="21">
        <f t="shared" si="145"/>
        <v>0</v>
      </c>
      <c r="M426" s="9">
        <v>-1667.43</v>
      </c>
      <c r="O426" s="9">
        <v>-1667.43</v>
      </c>
      <c r="Q426" s="9">
        <f t="shared" si="146"/>
        <v>0</v>
      </c>
      <c r="S426" s="21">
        <f t="shared" si="147"/>
        <v>0</v>
      </c>
      <c r="U426" s="9">
        <v>-3334.86</v>
      </c>
      <c r="W426" s="9">
        <v>-3334.86</v>
      </c>
      <c r="Y426" s="9">
        <f t="shared" si="148"/>
        <v>0</v>
      </c>
      <c r="AA426" s="21">
        <f t="shared" si="149"/>
        <v>0</v>
      </c>
      <c r="AC426" s="9">
        <v>-6669.72</v>
      </c>
      <c r="AE426" s="9">
        <v>-6669.72</v>
      </c>
      <c r="AG426" s="9">
        <f t="shared" si="150"/>
        <v>0</v>
      </c>
      <c r="AI426" s="21">
        <f t="shared" si="151"/>
        <v>0</v>
      </c>
    </row>
    <row r="427" spans="1:35" ht="12.75" outlineLevel="1">
      <c r="A427" s="1" t="s">
        <v>883</v>
      </c>
      <c r="B427" s="16" t="s">
        <v>884</v>
      </c>
      <c r="C427" s="1" t="s">
        <v>1359</v>
      </c>
      <c r="E427" s="5">
        <v>2213.1</v>
      </c>
      <c r="G427" s="5">
        <v>5703.8</v>
      </c>
      <c r="I427" s="9">
        <f t="shared" si="144"/>
        <v>-3490.7000000000003</v>
      </c>
      <c r="K427" s="21">
        <f t="shared" si="145"/>
        <v>-0.6119955117640872</v>
      </c>
      <c r="M427" s="9">
        <v>9071.6</v>
      </c>
      <c r="O427" s="9">
        <v>509695.95</v>
      </c>
      <c r="Q427" s="9">
        <f t="shared" si="146"/>
        <v>-500624.35000000003</v>
      </c>
      <c r="S427" s="21">
        <f t="shared" si="147"/>
        <v>-0.9822019382339608</v>
      </c>
      <c r="U427" s="9">
        <v>16496.74</v>
      </c>
      <c r="W427" s="9">
        <v>1753365.8599999999</v>
      </c>
      <c r="Y427" s="9">
        <f t="shared" si="148"/>
        <v>-1736869.1199999999</v>
      </c>
      <c r="AA427" s="21">
        <f t="shared" si="149"/>
        <v>-0.99059138747004</v>
      </c>
      <c r="AC427" s="9">
        <v>191488.13999999998</v>
      </c>
      <c r="AE427" s="9">
        <v>1856284.18</v>
      </c>
      <c r="AG427" s="9">
        <f t="shared" si="150"/>
        <v>-1664796.04</v>
      </c>
      <c r="AI427" s="21">
        <f t="shared" si="151"/>
        <v>-0.8968433055331001</v>
      </c>
    </row>
    <row r="428" spans="1:35" ht="12.75" outlineLevel="1">
      <c r="A428" s="1" t="s">
        <v>885</v>
      </c>
      <c r="B428" s="16" t="s">
        <v>886</v>
      </c>
      <c r="C428" s="1" t="s">
        <v>1360</v>
      </c>
      <c r="E428" s="5">
        <v>11418.66</v>
      </c>
      <c r="G428" s="5">
        <v>0</v>
      </c>
      <c r="I428" s="9">
        <f t="shared" si="144"/>
        <v>11418.66</v>
      </c>
      <c r="K428" s="21" t="str">
        <f t="shared" si="145"/>
        <v>N.M.</v>
      </c>
      <c r="M428" s="9">
        <v>12230.86</v>
      </c>
      <c r="O428" s="9">
        <v>0</v>
      </c>
      <c r="Q428" s="9">
        <f t="shared" si="146"/>
        <v>12230.86</v>
      </c>
      <c r="S428" s="21" t="str">
        <f t="shared" si="147"/>
        <v>N.M.</v>
      </c>
      <c r="U428" s="9">
        <v>13695.720000000001</v>
      </c>
      <c r="W428" s="9">
        <v>0</v>
      </c>
      <c r="Y428" s="9">
        <f t="shared" si="148"/>
        <v>13695.720000000001</v>
      </c>
      <c r="AA428" s="21" t="str">
        <f t="shared" si="149"/>
        <v>N.M.</v>
      </c>
      <c r="AC428" s="9">
        <v>15836.050000000001</v>
      </c>
      <c r="AE428" s="9">
        <v>1614583.96</v>
      </c>
      <c r="AG428" s="9">
        <f t="shared" si="150"/>
        <v>-1598747.91</v>
      </c>
      <c r="AI428" s="21">
        <f t="shared" si="151"/>
        <v>-0.9901918696132718</v>
      </c>
    </row>
    <row r="429" spans="1:35" ht="12.75" outlineLevel="1">
      <c r="A429" s="1" t="s">
        <v>887</v>
      </c>
      <c r="B429" s="16" t="s">
        <v>888</v>
      </c>
      <c r="C429" s="1" t="s">
        <v>1361</v>
      </c>
      <c r="E429" s="5">
        <v>0</v>
      </c>
      <c r="G429" s="5">
        <v>125821.33</v>
      </c>
      <c r="I429" s="9">
        <f t="shared" si="144"/>
        <v>-125821.33</v>
      </c>
      <c r="K429" s="21" t="str">
        <f t="shared" si="145"/>
        <v>N.M.</v>
      </c>
      <c r="M429" s="9">
        <v>-57.47</v>
      </c>
      <c r="O429" s="9">
        <v>333390.11</v>
      </c>
      <c r="Q429" s="9">
        <f t="shared" si="146"/>
        <v>-333447.57999999996</v>
      </c>
      <c r="S429" s="21">
        <f t="shared" si="147"/>
        <v>-1.0001723806384057</v>
      </c>
      <c r="U429" s="9">
        <v>-21668.04</v>
      </c>
      <c r="W429" s="9">
        <v>677058.1</v>
      </c>
      <c r="Y429" s="9">
        <f t="shared" si="148"/>
        <v>-698726.14</v>
      </c>
      <c r="AA429" s="21">
        <f t="shared" si="149"/>
        <v>-1.0320032209938852</v>
      </c>
      <c r="AC429" s="9">
        <v>313649.73000000004</v>
      </c>
      <c r="AE429" s="9">
        <v>898623.99</v>
      </c>
      <c r="AG429" s="9">
        <f t="shared" si="150"/>
        <v>-584974.26</v>
      </c>
      <c r="AI429" s="21">
        <f t="shared" si="151"/>
        <v>-0.6509666629309552</v>
      </c>
    </row>
    <row r="430" spans="1:35" ht="12.75" outlineLevel="1">
      <c r="A430" s="1" t="s">
        <v>889</v>
      </c>
      <c r="B430" s="16" t="s">
        <v>890</v>
      </c>
      <c r="C430" s="1" t="s">
        <v>1362</v>
      </c>
      <c r="E430" s="5">
        <v>1755</v>
      </c>
      <c r="G430" s="5">
        <v>495</v>
      </c>
      <c r="I430" s="9">
        <f t="shared" si="144"/>
        <v>1260</v>
      </c>
      <c r="K430" s="21">
        <f t="shared" si="145"/>
        <v>2.5454545454545454</v>
      </c>
      <c r="M430" s="9">
        <v>2545</v>
      </c>
      <c r="O430" s="9">
        <v>1285</v>
      </c>
      <c r="Q430" s="9">
        <f t="shared" si="146"/>
        <v>1260</v>
      </c>
      <c r="S430" s="21">
        <f t="shared" si="147"/>
        <v>0.980544747081712</v>
      </c>
      <c r="U430" s="9">
        <v>31713.45</v>
      </c>
      <c r="W430" s="9">
        <v>31653.45</v>
      </c>
      <c r="Y430" s="9">
        <f t="shared" si="148"/>
        <v>60</v>
      </c>
      <c r="AA430" s="21">
        <f t="shared" si="149"/>
        <v>0.0018955279756235103</v>
      </c>
      <c r="AC430" s="9">
        <v>65071.899999999994</v>
      </c>
      <c r="AE430" s="9">
        <v>65137.899999999994</v>
      </c>
      <c r="AG430" s="9">
        <f t="shared" si="150"/>
        <v>-66</v>
      </c>
      <c r="AI430" s="21">
        <f t="shared" si="151"/>
        <v>-0.0010132349983650072</v>
      </c>
    </row>
    <row r="431" spans="1:35" ht="12.75" outlineLevel="1">
      <c r="A431" s="1" t="s">
        <v>891</v>
      </c>
      <c r="B431" s="16" t="s">
        <v>892</v>
      </c>
      <c r="C431" s="1" t="s">
        <v>1363</v>
      </c>
      <c r="E431" s="5">
        <v>0</v>
      </c>
      <c r="G431" s="5">
        <v>24314.33</v>
      </c>
      <c r="I431" s="9">
        <f t="shared" si="144"/>
        <v>-24314.33</v>
      </c>
      <c r="K431" s="21" t="str">
        <f t="shared" si="145"/>
        <v>N.M.</v>
      </c>
      <c r="M431" s="9">
        <v>10294.76</v>
      </c>
      <c r="O431" s="9">
        <v>24314.33</v>
      </c>
      <c r="Q431" s="9">
        <f t="shared" si="146"/>
        <v>-14019.570000000002</v>
      </c>
      <c r="S431" s="21">
        <f t="shared" si="147"/>
        <v>-0.5765970108985113</v>
      </c>
      <c r="U431" s="9">
        <v>13674.01</v>
      </c>
      <c r="W431" s="9">
        <v>24314.33</v>
      </c>
      <c r="Y431" s="9">
        <f t="shared" si="148"/>
        <v>-10640.320000000002</v>
      </c>
      <c r="AA431" s="21">
        <f t="shared" si="149"/>
        <v>-0.43761518413215583</v>
      </c>
      <c r="AC431" s="9">
        <v>107125.31</v>
      </c>
      <c r="AE431" s="9">
        <v>57314.33</v>
      </c>
      <c r="AG431" s="9">
        <f t="shared" si="150"/>
        <v>49810.979999999996</v>
      </c>
      <c r="AI431" s="21">
        <f t="shared" si="151"/>
        <v>0.8690842237883614</v>
      </c>
    </row>
    <row r="432" spans="1:35" ht="12.75" outlineLevel="1">
      <c r="A432" s="1" t="s">
        <v>893</v>
      </c>
      <c r="B432" s="16" t="s">
        <v>894</v>
      </c>
      <c r="C432" s="1" t="s">
        <v>1364</v>
      </c>
      <c r="E432" s="5">
        <v>0</v>
      </c>
      <c r="G432" s="5">
        <v>0</v>
      </c>
      <c r="I432" s="9">
        <f t="shared" si="144"/>
        <v>0</v>
      </c>
      <c r="K432" s="21">
        <f t="shared" si="145"/>
        <v>0</v>
      </c>
      <c r="M432" s="9">
        <v>0</v>
      </c>
      <c r="O432" s="9">
        <v>-4759.11</v>
      </c>
      <c r="Q432" s="9">
        <f t="shared" si="146"/>
        <v>4759.11</v>
      </c>
      <c r="S432" s="21" t="str">
        <f t="shared" si="147"/>
        <v>N.M.</v>
      </c>
      <c r="U432" s="9">
        <v>0</v>
      </c>
      <c r="W432" s="9">
        <v>0</v>
      </c>
      <c r="Y432" s="9">
        <f t="shared" si="148"/>
        <v>0</v>
      </c>
      <c r="AA432" s="21">
        <f t="shared" si="149"/>
        <v>0</v>
      </c>
      <c r="AC432" s="9">
        <v>0</v>
      </c>
      <c r="AE432" s="9">
        <v>14710.54</v>
      </c>
      <c r="AG432" s="9">
        <f t="shared" si="150"/>
        <v>-14710.54</v>
      </c>
      <c r="AI432" s="21" t="str">
        <f t="shared" si="151"/>
        <v>N.M.</v>
      </c>
    </row>
    <row r="433" spans="1:35" ht="12.75" outlineLevel="1">
      <c r="A433" s="1" t="s">
        <v>895</v>
      </c>
      <c r="B433" s="16" t="s">
        <v>896</v>
      </c>
      <c r="C433" s="1" t="s">
        <v>1365</v>
      </c>
      <c r="E433" s="5">
        <v>2093.34</v>
      </c>
      <c r="G433" s="5">
        <v>2082.55</v>
      </c>
      <c r="I433" s="9">
        <f t="shared" si="144"/>
        <v>10.789999999999964</v>
      </c>
      <c r="K433" s="21">
        <f t="shared" si="145"/>
        <v>0.005181148111689978</v>
      </c>
      <c r="M433" s="9">
        <v>6358.43</v>
      </c>
      <c r="O433" s="9">
        <v>6297.85</v>
      </c>
      <c r="Q433" s="9">
        <f t="shared" si="146"/>
        <v>60.57999999999993</v>
      </c>
      <c r="S433" s="21">
        <f t="shared" si="147"/>
        <v>0.00961915574362678</v>
      </c>
      <c r="U433" s="9">
        <v>12838.67</v>
      </c>
      <c r="W433" s="9">
        <v>12710.29</v>
      </c>
      <c r="Y433" s="9">
        <f t="shared" si="148"/>
        <v>128.3799999999992</v>
      </c>
      <c r="AA433" s="21">
        <f t="shared" si="149"/>
        <v>0.010100477644491132</v>
      </c>
      <c r="AC433" s="9">
        <v>25546.16</v>
      </c>
      <c r="AE433" s="9">
        <v>25599.22</v>
      </c>
      <c r="AG433" s="9">
        <f t="shared" si="150"/>
        <v>-53.06000000000131</v>
      </c>
      <c r="AI433" s="21">
        <f t="shared" si="151"/>
        <v>-0.0020727194031693666</v>
      </c>
    </row>
    <row r="434" spans="1:35" ht="12.75" outlineLevel="1">
      <c r="A434" s="1" t="s">
        <v>897</v>
      </c>
      <c r="B434" s="16" t="s">
        <v>898</v>
      </c>
      <c r="C434" s="1" t="s">
        <v>1366</v>
      </c>
      <c r="E434" s="5">
        <v>0.17</v>
      </c>
      <c r="G434" s="5">
        <v>-43.26</v>
      </c>
      <c r="I434" s="9">
        <f t="shared" si="144"/>
        <v>43.43</v>
      </c>
      <c r="K434" s="21">
        <f t="shared" si="145"/>
        <v>1.0039297272306982</v>
      </c>
      <c r="M434" s="9">
        <v>0.17</v>
      </c>
      <c r="O434" s="9">
        <v>-43.26</v>
      </c>
      <c r="Q434" s="9">
        <f t="shared" si="146"/>
        <v>43.43</v>
      </c>
      <c r="S434" s="21">
        <f t="shared" si="147"/>
        <v>1.0039297272306982</v>
      </c>
      <c r="U434" s="9">
        <v>1.31</v>
      </c>
      <c r="W434" s="9">
        <v>-46.34</v>
      </c>
      <c r="Y434" s="9">
        <f t="shared" si="148"/>
        <v>47.650000000000006</v>
      </c>
      <c r="AA434" s="21">
        <f t="shared" si="149"/>
        <v>1.0282693137678032</v>
      </c>
      <c r="AC434" s="9">
        <v>1.86</v>
      </c>
      <c r="AE434" s="9">
        <v>-38632.84</v>
      </c>
      <c r="AG434" s="9">
        <f t="shared" si="150"/>
        <v>38634.7</v>
      </c>
      <c r="AI434" s="21">
        <f t="shared" si="151"/>
        <v>1.0000481455673464</v>
      </c>
    </row>
    <row r="435" spans="1:35" ht="12.75" outlineLevel="1">
      <c r="A435" s="1" t="s">
        <v>899</v>
      </c>
      <c r="B435" s="16" t="s">
        <v>900</v>
      </c>
      <c r="C435" s="1" t="s">
        <v>1367</v>
      </c>
      <c r="E435" s="5">
        <v>0</v>
      </c>
      <c r="G435" s="5">
        <v>0</v>
      </c>
      <c r="I435" s="9">
        <f t="shared" si="144"/>
        <v>0</v>
      </c>
      <c r="K435" s="21">
        <f t="shared" si="145"/>
        <v>0</v>
      </c>
      <c r="M435" s="9">
        <v>0</v>
      </c>
      <c r="O435" s="9">
        <v>0</v>
      </c>
      <c r="Q435" s="9">
        <f t="shared" si="146"/>
        <v>0</v>
      </c>
      <c r="S435" s="21">
        <f t="shared" si="147"/>
        <v>0</v>
      </c>
      <c r="U435" s="9">
        <v>0</v>
      </c>
      <c r="W435" s="9">
        <v>0</v>
      </c>
      <c r="Y435" s="9">
        <f t="shared" si="148"/>
        <v>0</v>
      </c>
      <c r="AA435" s="21">
        <f t="shared" si="149"/>
        <v>0</v>
      </c>
      <c r="AC435" s="9">
        <v>0</v>
      </c>
      <c r="AE435" s="9">
        <v>-536771.7</v>
      </c>
      <c r="AG435" s="9">
        <f t="shared" si="150"/>
        <v>536771.7</v>
      </c>
      <c r="AI435" s="21" t="str">
        <f t="shared" si="151"/>
        <v>N.M.</v>
      </c>
    </row>
    <row r="436" spans="1:35" ht="12.75" outlineLevel="1">
      <c r="A436" s="1" t="s">
        <v>901</v>
      </c>
      <c r="B436" s="16" t="s">
        <v>902</v>
      </c>
      <c r="C436" s="1" t="s">
        <v>1368</v>
      </c>
      <c r="E436" s="5">
        <v>0</v>
      </c>
      <c r="G436" s="5">
        <v>0</v>
      </c>
      <c r="I436" s="9">
        <f t="shared" si="144"/>
        <v>0</v>
      </c>
      <c r="K436" s="21">
        <f t="shared" si="145"/>
        <v>0</v>
      </c>
      <c r="M436" s="9">
        <v>0</v>
      </c>
      <c r="O436" s="9">
        <v>0</v>
      </c>
      <c r="Q436" s="9">
        <f t="shared" si="146"/>
        <v>0</v>
      </c>
      <c r="S436" s="21">
        <f t="shared" si="147"/>
        <v>0</v>
      </c>
      <c r="U436" s="9">
        <v>0</v>
      </c>
      <c r="W436" s="9">
        <v>0</v>
      </c>
      <c r="Y436" s="9">
        <f t="shared" si="148"/>
        <v>0</v>
      </c>
      <c r="AA436" s="21">
        <f t="shared" si="149"/>
        <v>0</v>
      </c>
      <c r="AC436" s="9">
        <v>0</v>
      </c>
      <c r="AE436" s="9">
        <v>-221791.57</v>
      </c>
      <c r="AG436" s="9">
        <f t="shared" si="150"/>
        <v>221791.57</v>
      </c>
      <c r="AI436" s="21" t="str">
        <f t="shared" si="151"/>
        <v>N.M.</v>
      </c>
    </row>
    <row r="437" spans="1:35" ht="12.75" outlineLevel="1">
      <c r="A437" s="1" t="s">
        <v>903</v>
      </c>
      <c r="B437" s="16" t="s">
        <v>904</v>
      </c>
      <c r="C437" s="1" t="s">
        <v>1369</v>
      </c>
      <c r="E437" s="5">
        <v>0</v>
      </c>
      <c r="G437" s="5">
        <v>0</v>
      </c>
      <c r="I437" s="9">
        <f t="shared" si="144"/>
        <v>0</v>
      </c>
      <c r="K437" s="21">
        <f t="shared" si="145"/>
        <v>0</v>
      </c>
      <c r="M437" s="9">
        <v>0</v>
      </c>
      <c r="O437" s="9">
        <v>0</v>
      </c>
      <c r="Q437" s="9">
        <f t="shared" si="146"/>
        <v>0</v>
      </c>
      <c r="S437" s="21">
        <f t="shared" si="147"/>
        <v>0</v>
      </c>
      <c r="U437" s="9">
        <v>0</v>
      </c>
      <c r="W437" s="9">
        <v>37.1</v>
      </c>
      <c r="Y437" s="9">
        <f t="shared" si="148"/>
        <v>-37.1</v>
      </c>
      <c r="AA437" s="21" t="str">
        <f t="shared" si="149"/>
        <v>N.M.</v>
      </c>
      <c r="AC437" s="9">
        <v>0</v>
      </c>
      <c r="AE437" s="9">
        <v>1490.36</v>
      </c>
      <c r="AG437" s="9">
        <f t="shared" si="150"/>
        <v>-1490.36</v>
      </c>
      <c r="AI437" s="21" t="str">
        <f t="shared" si="151"/>
        <v>N.M.</v>
      </c>
    </row>
    <row r="438" spans="1:35" ht="12.75" outlineLevel="1">
      <c r="A438" s="1" t="s">
        <v>905</v>
      </c>
      <c r="B438" s="16" t="s">
        <v>906</v>
      </c>
      <c r="C438" s="1" t="s">
        <v>1370</v>
      </c>
      <c r="E438" s="5">
        <v>29190</v>
      </c>
      <c r="G438" s="5">
        <v>-1496382</v>
      </c>
      <c r="I438" s="9">
        <f t="shared" si="144"/>
        <v>1525572</v>
      </c>
      <c r="K438" s="21">
        <f t="shared" si="145"/>
        <v>1.019507051007029</v>
      </c>
      <c r="M438" s="9">
        <v>-60212</v>
      </c>
      <c r="O438" s="9">
        <v>-2843519</v>
      </c>
      <c r="Q438" s="9">
        <f t="shared" si="146"/>
        <v>2783307</v>
      </c>
      <c r="S438" s="21">
        <f t="shared" si="147"/>
        <v>0.978824829375151</v>
      </c>
      <c r="U438" s="9">
        <v>1986324</v>
      </c>
      <c r="W438" s="9">
        <v>-5182759</v>
      </c>
      <c r="Y438" s="9">
        <f t="shared" si="148"/>
        <v>7169083</v>
      </c>
      <c r="AA438" s="21">
        <f t="shared" si="149"/>
        <v>1.3832560996951624</v>
      </c>
      <c r="AC438" s="9">
        <v>12699591</v>
      </c>
      <c r="AE438" s="9">
        <v>-4378510</v>
      </c>
      <c r="AG438" s="9">
        <f t="shared" si="150"/>
        <v>17078101</v>
      </c>
      <c r="AI438" s="21">
        <f t="shared" si="151"/>
        <v>3.9004366782307223</v>
      </c>
    </row>
    <row r="439" spans="1:35" ht="12.75" outlineLevel="1">
      <c r="A439" s="1" t="s">
        <v>907</v>
      </c>
      <c r="B439" s="16" t="s">
        <v>908</v>
      </c>
      <c r="C439" s="1" t="s">
        <v>1371</v>
      </c>
      <c r="E439" s="5">
        <v>7700</v>
      </c>
      <c r="G439" s="5">
        <v>1564403</v>
      </c>
      <c r="I439" s="9">
        <f t="shared" si="144"/>
        <v>-1556703</v>
      </c>
      <c r="K439" s="21">
        <f t="shared" si="145"/>
        <v>-0.9950779946088061</v>
      </c>
      <c r="M439" s="9">
        <v>173060</v>
      </c>
      <c r="O439" s="9">
        <v>3041147</v>
      </c>
      <c r="Q439" s="9">
        <f t="shared" si="146"/>
        <v>-2868087</v>
      </c>
      <c r="S439" s="21">
        <f t="shared" si="147"/>
        <v>-0.9430938392652509</v>
      </c>
      <c r="U439" s="9">
        <v>-1667455</v>
      </c>
      <c r="W439" s="9">
        <v>5593584</v>
      </c>
      <c r="Y439" s="9">
        <f t="shared" si="148"/>
        <v>-7261039</v>
      </c>
      <c r="AA439" s="21">
        <f t="shared" si="149"/>
        <v>-1.2981013604157907</v>
      </c>
      <c r="AC439" s="9">
        <v>-11977447</v>
      </c>
      <c r="AE439" s="9">
        <v>5134200</v>
      </c>
      <c r="AG439" s="9">
        <f t="shared" si="150"/>
        <v>-17111647</v>
      </c>
      <c r="AI439" s="21">
        <f t="shared" si="151"/>
        <v>-3.3328750340851543</v>
      </c>
    </row>
    <row r="440" spans="1:35" ht="12.75" outlineLevel="1">
      <c r="A440" s="1" t="s">
        <v>909</v>
      </c>
      <c r="B440" s="16" t="s">
        <v>910</v>
      </c>
      <c r="C440" s="1" t="s">
        <v>1372</v>
      </c>
      <c r="E440" s="5">
        <v>15938.31</v>
      </c>
      <c r="G440" s="5">
        <v>-626574.7000000001</v>
      </c>
      <c r="I440" s="9">
        <f t="shared" si="144"/>
        <v>642513.0100000001</v>
      </c>
      <c r="K440" s="21">
        <f t="shared" si="145"/>
        <v>1.0254372064496062</v>
      </c>
      <c r="M440" s="9">
        <v>55626.57</v>
      </c>
      <c r="O440" s="9">
        <v>-1674717.7000000002</v>
      </c>
      <c r="Q440" s="9">
        <f t="shared" si="146"/>
        <v>1730344.2700000003</v>
      </c>
      <c r="S440" s="21">
        <f t="shared" si="147"/>
        <v>1.0332154905868614</v>
      </c>
      <c r="U440" s="9">
        <v>-129275.64</v>
      </c>
      <c r="W440" s="9">
        <v>-2677952.66</v>
      </c>
      <c r="Y440" s="9">
        <f t="shared" si="148"/>
        <v>2548677.02</v>
      </c>
      <c r="AA440" s="21">
        <f t="shared" si="149"/>
        <v>0.951725942758077</v>
      </c>
      <c r="AC440" s="9">
        <v>-2446472.8600000003</v>
      </c>
      <c r="AE440" s="9">
        <v>-2817211.5100000002</v>
      </c>
      <c r="AG440" s="9">
        <f t="shared" si="150"/>
        <v>370738.6499999999</v>
      </c>
      <c r="AI440" s="21">
        <f t="shared" si="151"/>
        <v>0.1315977336753107</v>
      </c>
    </row>
    <row r="441" spans="1:35" ht="12.75" outlineLevel="1">
      <c r="A441" s="1" t="s">
        <v>911</v>
      </c>
      <c r="B441" s="16" t="s">
        <v>912</v>
      </c>
      <c r="C441" s="1" t="s">
        <v>1373</v>
      </c>
      <c r="E441" s="5">
        <v>-52828.31</v>
      </c>
      <c r="G441" s="5">
        <v>558553.7</v>
      </c>
      <c r="I441" s="9">
        <f t="shared" si="144"/>
        <v>-611382.01</v>
      </c>
      <c r="K441" s="21">
        <f t="shared" si="145"/>
        <v>-1.0945805389884626</v>
      </c>
      <c r="M441" s="9">
        <v>-168474.57</v>
      </c>
      <c r="O441" s="9">
        <v>1477089.7</v>
      </c>
      <c r="Q441" s="9">
        <f t="shared" si="146"/>
        <v>-1645564.27</v>
      </c>
      <c r="S441" s="21">
        <f t="shared" si="147"/>
        <v>-1.1140584556239206</v>
      </c>
      <c r="U441" s="9">
        <v>-189593.36000000002</v>
      </c>
      <c r="W441" s="9">
        <v>2267127.66</v>
      </c>
      <c r="Y441" s="9">
        <f t="shared" si="148"/>
        <v>-2456721.02</v>
      </c>
      <c r="AA441" s="21">
        <f t="shared" si="149"/>
        <v>-1.0836271213770114</v>
      </c>
      <c r="AC441" s="9">
        <v>1724328.8599999999</v>
      </c>
      <c r="AE441" s="9">
        <v>2061521.5100000002</v>
      </c>
      <c r="AG441" s="9">
        <f t="shared" si="150"/>
        <v>-337192.6500000004</v>
      </c>
      <c r="AI441" s="21">
        <f t="shared" si="151"/>
        <v>-0.16356494383607006</v>
      </c>
    </row>
    <row r="442" spans="1:35" ht="12.75" outlineLevel="1">
      <c r="A442" s="1" t="s">
        <v>913</v>
      </c>
      <c r="B442" s="16" t="s">
        <v>914</v>
      </c>
      <c r="C442" s="1" t="s">
        <v>1374</v>
      </c>
      <c r="E442" s="5">
        <v>313495.96</v>
      </c>
      <c r="G442" s="5">
        <v>420191.61</v>
      </c>
      <c r="I442" s="9">
        <f t="shared" si="144"/>
        <v>-106695.64999999997</v>
      </c>
      <c r="K442" s="21">
        <f t="shared" si="145"/>
        <v>-0.2539214193258165</v>
      </c>
      <c r="M442" s="9">
        <v>938238.4400000001</v>
      </c>
      <c r="O442" s="9">
        <v>1267084.07</v>
      </c>
      <c r="Q442" s="9">
        <f t="shared" si="146"/>
        <v>-328845.63</v>
      </c>
      <c r="S442" s="21">
        <f t="shared" si="147"/>
        <v>-0.2595294485866277</v>
      </c>
      <c r="U442" s="9">
        <v>1909127.74</v>
      </c>
      <c r="W442" s="9">
        <v>2458118.21</v>
      </c>
      <c r="Y442" s="9">
        <f t="shared" si="148"/>
        <v>-548990.47</v>
      </c>
      <c r="AA442" s="21">
        <f t="shared" si="149"/>
        <v>-0.22333770107825693</v>
      </c>
      <c r="AC442" s="9">
        <v>3883183.9299999997</v>
      </c>
      <c r="AE442" s="9">
        <v>6896373.05</v>
      </c>
      <c r="AG442" s="9">
        <f t="shared" si="150"/>
        <v>-3013189.12</v>
      </c>
      <c r="AI442" s="21">
        <f t="shared" si="151"/>
        <v>-0.4369237421110797</v>
      </c>
    </row>
    <row r="443" spans="1:35" ht="12.75" outlineLevel="1">
      <c r="A443" s="1" t="s">
        <v>915</v>
      </c>
      <c r="B443" s="16" t="s">
        <v>916</v>
      </c>
      <c r="C443" s="1" t="s">
        <v>1375</v>
      </c>
      <c r="E443" s="5">
        <v>-301406.8</v>
      </c>
      <c r="G443" s="5">
        <v>-334464.45</v>
      </c>
      <c r="I443" s="9">
        <f t="shared" si="144"/>
        <v>33057.65000000002</v>
      </c>
      <c r="K443" s="21">
        <f t="shared" si="145"/>
        <v>0.09883755956724256</v>
      </c>
      <c r="M443" s="9">
        <v>-908719.3300000001</v>
      </c>
      <c r="O443" s="9">
        <v>-1022808.99</v>
      </c>
      <c r="Q443" s="9">
        <f t="shared" si="146"/>
        <v>114089.65999999992</v>
      </c>
      <c r="S443" s="21">
        <f t="shared" si="147"/>
        <v>0.11154542159430952</v>
      </c>
      <c r="U443" s="9">
        <v>-1809748.19</v>
      </c>
      <c r="W443" s="9">
        <v>-2035374.3</v>
      </c>
      <c r="Y443" s="9">
        <f t="shared" si="148"/>
        <v>225626.1100000001</v>
      </c>
      <c r="AA443" s="21">
        <f t="shared" si="149"/>
        <v>0.11085239211284141</v>
      </c>
      <c r="AC443" s="9">
        <v>-4465117.9</v>
      </c>
      <c r="AE443" s="9">
        <v>-6080221.94</v>
      </c>
      <c r="AG443" s="9">
        <f t="shared" si="150"/>
        <v>1615104.04</v>
      </c>
      <c r="AI443" s="21">
        <f t="shared" si="151"/>
        <v>0.26563241538515286</v>
      </c>
    </row>
    <row r="444" spans="1:35" ht="12.75" outlineLevel="1">
      <c r="A444" s="1" t="s">
        <v>917</v>
      </c>
      <c r="B444" s="16" t="s">
        <v>918</v>
      </c>
      <c r="C444" s="1" t="s">
        <v>1376</v>
      </c>
      <c r="E444" s="5">
        <v>-38781.03</v>
      </c>
      <c r="G444" s="5">
        <v>343725.72000000003</v>
      </c>
      <c r="I444" s="9">
        <f t="shared" si="144"/>
        <v>-382506.75</v>
      </c>
      <c r="K444" s="21">
        <f t="shared" si="145"/>
        <v>-1.112825510991729</v>
      </c>
      <c r="M444" s="9">
        <v>-5924.55</v>
      </c>
      <c r="O444" s="9">
        <v>613117.09</v>
      </c>
      <c r="Q444" s="9">
        <f t="shared" si="146"/>
        <v>-619041.64</v>
      </c>
      <c r="S444" s="21">
        <f t="shared" si="147"/>
        <v>-1.009662999281263</v>
      </c>
      <c r="U444" s="9">
        <v>-566255.4</v>
      </c>
      <c r="W444" s="9">
        <v>1111540.55</v>
      </c>
      <c r="Y444" s="9">
        <f t="shared" si="148"/>
        <v>-1677795.9500000002</v>
      </c>
      <c r="AA444" s="21">
        <f t="shared" si="149"/>
        <v>-1.5094329667055333</v>
      </c>
      <c r="AC444" s="9">
        <v>-2742136.21</v>
      </c>
      <c r="AE444" s="9">
        <v>723207.3700000001</v>
      </c>
      <c r="AG444" s="9">
        <f t="shared" si="150"/>
        <v>-3465343.58</v>
      </c>
      <c r="AI444" s="21">
        <f t="shared" si="151"/>
        <v>-4.79163200452451</v>
      </c>
    </row>
    <row r="445" spans="1:35" ht="12.75" outlineLevel="1">
      <c r="A445" s="1" t="s">
        <v>919</v>
      </c>
      <c r="B445" s="16" t="s">
        <v>920</v>
      </c>
      <c r="C445" s="1" t="s">
        <v>1377</v>
      </c>
      <c r="E445" s="5">
        <v>-53.81</v>
      </c>
      <c r="G445" s="5">
        <v>341.14</v>
      </c>
      <c r="I445" s="9">
        <f t="shared" si="144"/>
        <v>-394.95</v>
      </c>
      <c r="K445" s="21">
        <f t="shared" si="145"/>
        <v>-1.1577358269332239</v>
      </c>
      <c r="M445" s="9">
        <v>478.14</v>
      </c>
      <c r="O445" s="9">
        <v>423.45</v>
      </c>
      <c r="Q445" s="9">
        <f t="shared" si="146"/>
        <v>54.69</v>
      </c>
      <c r="S445" s="21">
        <f t="shared" si="147"/>
        <v>0.1291533829259653</v>
      </c>
      <c r="U445" s="9">
        <v>2334.1</v>
      </c>
      <c r="W445" s="9">
        <v>-750.7</v>
      </c>
      <c r="Y445" s="9">
        <f t="shared" si="148"/>
        <v>3084.8</v>
      </c>
      <c r="AA445" s="21">
        <f t="shared" si="149"/>
        <v>4.1092313840415615</v>
      </c>
      <c r="AC445" s="9">
        <v>2160.19</v>
      </c>
      <c r="AE445" s="9">
        <v>-22824.850000000002</v>
      </c>
      <c r="AG445" s="9">
        <f t="shared" si="150"/>
        <v>24985.04</v>
      </c>
      <c r="AI445" s="21">
        <f t="shared" si="151"/>
        <v>1.0946420239344399</v>
      </c>
    </row>
    <row r="446" spans="1:35" ht="12.75" outlineLevel="1">
      <c r="A446" s="1" t="s">
        <v>921</v>
      </c>
      <c r="B446" s="16" t="s">
        <v>922</v>
      </c>
      <c r="C446" s="1" t="s">
        <v>1378</v>
      </c>
      <c r="E446" s="5">
        <v>0</v>
      </c>
      <c r="G446" s="5">
        <v>-5.78</v>
      </c>
      <c r="I446" s="9">
        <f t="shared" si="144"/>
        <v>5.78</v>
      </c>
      <c r="K446" s="21" t="str">
        <f t="shared" si="145"/>
        <v>N.M.</v>
      </c>
      <c r="M446" s="9">
        <v>0</v>
      </c>
      <c r="O446" s="9">
        <v>6.0200000000000005</v>
      </c>
      <c r="Q446" s="9">
        <f t="shared" si="146"/>
        <v>-6.0200000000000005</v>
      </c>
      <c r="S446" s="21" t="str">
        <f t="shared" si="147"/>
        <v>N.M.</v>
      </c>
      <c r="U446" s="9">
        <v>0</v>
      </c>
      <c r="W446" s="9">
        <v>3168.36</v>
      </c>
      <c r="Y446" s="9">
        <f t="shared" si="148"/>
        <v>-3168.36</v>
      </c>
      <c r="AA446" s="21" t="str">
        <f t="shared" si="149"/>
        <v>N.M.</v>
      </c>
      <c r="AC446" s="9">
        <v>-507.65000000000003</v>
      </c>
      <c r="AE446" s="9">
        <v>-160.51999999999998</v>
      </c>
      <c r="AG446" s="9">
        <f t="shared" si="150"/>
        <v>-347.13000000000005</v>
      </c>
      <c r="AI446" s="21">
        <f t="shared" si="151"/>
        <v>-2.16253426364316</v>
      </c>
    </row>
    <row r="447" spans="1:35" ht="12.75" outlineLevel="1">
      <c r="A447" s="1" t="s">
        <v>923</v>
      </c>
      <c r="B447" s="16" t="s">
        <v>924</v>
      </c>
      <c r="C447" s="1" t="s">
        <v>1379</v>
      </c>
      <c r="E447" s="5">
        <v>13388.52</v>
      </c>
      <c r="G447" s="5">
        <v>14429.970000000001</v>
      </c>
      <c r="I447" s="9">
        <f t="shared" si="144"/>
        <v>-1041.4500000000007</v>
      </c>
      <c r="K447" s="21">
        <f t="shared" si="145"/>
        <v>-0.07217270721976557</v>
      </c>
      <c r="M447" s="9">
        <v>40434.4</v>
      </c>
      <c r="O447" s="9">
        <v>43539.35</v>
      </c>
      <c r="Q447" s="9">
        <f t="shared" si="146"/>
        <v>-3104.949999999997</v>
      </c>
      <c r="S447" s="21">
        <f t="shared" si="147"/>
        <v>-0.07131365075500662</v>
      </c>
      <c r="U447" s="9">
        <v>81666.98</v>
      </c>
      <c r="W447" s="9">
        <v>87819.26</v>
      </c>
      <c r="Y447" s="9">
        <f t="shared" si="148"/>
        <v>-6152.279999999999</v>
      </c>
      <c r="AA447" s="21">
        <f t="shared" si="149"/>
        <v>-0.07005615852376801</v>
      </c>
      <c r="AC447" s="9">
        <v>166467.7</v>
      </c>
      <c r="AE447" s="9">
        <v>178546.05</v>
      </c>
      <c r="AG447" s="9">
        <f t="shared" si="150"/>
        <v>-12078.349999999977</v>
      </c>
      <c r="AI447" s="21">
        <f t="shared" si="151"/>
        <v>-0.06764837418693932</v>
      </c>
    </row>
    <row r="448" spans="1:35" ht="12.75" outlineLevel="1">
      <c r="A448" s="1" t="s">
        <v>925</v>
      </c>
      <c r="B448" s="16" t="s">
        <v>926</v>
      </c>
      <c r="C448" s="1" t="s">
        <v>1380</v>
      </c>
      <c r="E448" s="5">
        <v>-218</v>
      </c>
      <c r="G448" s="5">
        <v>-1669</v>
      </c>
      <c r="I448" s="9">
        <f t="shared" si="144"/>
        <v>1451</v>
      </c>
      <c r="K448" s="21">
        <f t="shared" si="145"/>
        <v>0.8693828639904134</v>
      </c>
      <c r="M448" s="9">
        <v>-601</v>
      </c>
      <c r="O448" s="9">
        <v>-4338</v>
      </c>
      <c r="Q448" s="9">
        <f t="shared" si="146"/>
        <v>3737</v>
      </c>
      <c r="S448" s="21">
        <f t="shared" si="147"/>
        <v>0.8614568925772246</v>
      </c>
      <c r="U448" s="9">
        <v>-2104</v>
      </c>
      <c r="W448" s="9">
        <v>-6650</v>
      </c>
      <c r="Y448" s="9">
        <f t="shared" si="148"/>
        <v>4546</v>
      </c>
      <c r="AA448" s="21">
        <f t="shared" si="149"/>
        <v>0.683609022556391</v>
      </c>
      <c r="AC448" s="9">
        <v>-13706</v>
      </c>
      <c r="AE448" s="9">
        <v>-11804</v>
      </c>
      <c r="AG448" s="9">
        <f t="shared" si="150"/>
        <v>-1902</v>
      </c>
      <c r="AI448" s="21">
        <f t="shared" si="151"/>
        <v>-0.1611318197221281</v>
      </c>
    </row>
    <row r="449" spans="1:35" ht="12.75" outlineLevel="1">
      <c r="A449" s="1" t="s">
        <v>927</v>
      </c>
      <c r="B449" s="16" t="s">
        <v>928</v>
      </c>
      <c r="C449" s="1" t="s">
        <v>1381</v>
      </c>
      <c r="E449" s="5">
        <v>11920</v>
      </c>
      <c r="G449" s="5">
        <v>-331609</v>
      </c>
      <c r="I449" s="9">
        <f t="shared" si="144"/>
        <v>343529</v>
      </c>
      <c r="K449" s="21">
        <f t="shared" si="145"/>
        <v>1.0359459483910267</v>
      </c>
      <c r="M449" s="9">
        <v>-70454</v>
      </c>
      <c r="O449" s="9">
        <v>-625402</v>
      </c>
      <c r="Q449" s="9">
        <f t="shared" si="146"/>
        <v>554948</v>
      </c>
      <c r="S449" s="21">
        <f t="shared" si="147"/>
        <v>0.8873460590148416</v>
      </c>
      <c r="U449" s="9">
        <v>345512</v>
      </c>
      <c r="W449" s="9">
        <v>-949328</v>
      </c>
      <c r="Y449" s="9">
        <f t="shared" si="148"/>
        <v>1294840</v>
      </c>
      <c r="AA449" s="21">
        <f t="shared" si="149"/>
        <v>1.3639542918780443</v>
      </c>
      <c r="AC449" s="9">
        <v>2167799</v>
      </c>
      <c r="AE449" s="9">
        <v>-822850</v>
      </c>
      <c r="AG449" s="9">
        <f t="shared" si="150"/>
        <v>2990649</v>
      </c>
      <c r="AI449" s="21">
        <f t="shared" si="151"/>
        <v>3.6345008203196207</v>
      </c>
    </row>
    <row r="450" spans="1:35" ht="12.75" outlineLevel="1">
      <c r="A450" s="1" t="s">
        <v>929</v>
      </c>
      <c r="B450" s="16" t="s">
        <v>930</v>
      </c>
      <c r="C450" s="1" t="s">
        <v>1382</v>
      </c>
      <c r="E450" s="5">
        <v>6422.21</v>
      </c>
      <c r="G450" s="5">
        <v>-61643.41</v>
      </c>
      <c r="I450" s="9">
        <f t="shared" si="144"/>
        <v>68065.62000000001</v>
      </c>
      <c r="K450" s="21">
        <f t="shared" si="145"/>
        <v>1.1041832371051505</v>
      </c>
      <c r="M450" s="9">
        <v>19787.59</v>
      </c>
      <c r="O450" s="9">
        <v>-170740.09</v>
      </c>
      <c r="Q450" s="9">
        <f t="shared" si="146"/>
        <v>190527.68</v>
      </c>
      <c r="S450" s="21">
        <f t="shared" si="147"/>
        <v>1.1158930512453167</v>
      </c>
      <c r="U450" s="9">
        <v>11559.81</v>
      </c>
      <c r="W450" s="9">
        <v>-278507.71</v>
      </c>
      <c r="Y450" s="9">
        <f t="shared" si="148"/>
        <v>290067.52</v>
      </c>
      <c r="AA450" s="21">
        <f t="shared" si="149"/>
        <v>1.0415062477085464</v>
      </c>
      <c r="AC450" s="9">
        <v>-181096</v>
      </c>
      <c r="AE450" s="9">
        <v>-398499.44</v>
      </c>
      <c r="AG450" s="9">
        <f t="shared" si="150"/>
        <v>217403.44</v>
      </c>
      <c r="AI450" s="21">
        <f t="shared" si="151"/>
        <v>0.5455551957613792</v>
      </c>
    </row>
    <row r="451" spans="1:35" ht="12.75" outlineLevel="1">
      <c r="A451" s="1" t="s">
        <v>931</v>
      </c>
      <c r="B451" s="16" t="s">
        <v>932</v>
      </c>
      <c r="C451" s="1" t="s">
        <v>1383</v>
      </c>
      <c r="E451" s="5">
        <v>-463.67</v>
      </c>
      <c r="G451" s="5">
        <v>-51.34</v>
      </c>
      <c r="I451" s="9">
        <f t="shared" si="144"/>
        <v>-412.33000000000004</v>
      </c>
      <c r="K451" s="21">
        <f t="shared" si="145"/>
        <v>-8.031359563693027</v>
      </c>
      <c r="M451" s="9">
        <v>-841.73</v>
      </c>
      <c r="O451" s="9">
        <v>-80.17</v>
      </c>
      <c r="Q451" s="9">
        <f t="shared" si="146"/>
        <v>-761.5600000000001</v>
      </c>
      <c r="S451" s="21">
        <f t="shared" si="147"/>
        <v>-9.499313957839592</v>
      </c>
      <c r="U451" s="9">
        <v>-1785.8400000000001</v>
      </c>
      <c r="W451" s="9">
        <v>93.01</v>
      </c>
      <c r="Y451" s="9">
        <f t="shared" si="148"/>
        <v>-1878.8500000000001</v>
      </c>
      <c r="AA451" s="21" t="str">
        <f t="shared" si="149"/>
        <v>N.M.</v>
      </c>
      <c r="AC451" s="9">
        <v>-324.10000000000014</v>
      </c>
      <c r="AE451" s="9">
        <v>93.01</v>
      </c>
      <c r="AG451" s="9">
        <f t="shared" si="150"/>
        <v>-417.1100000000001</v>
      </c>
      <c r="AI451" s="21">
        <f t="shared" si="151"/>
        <v>-4.484571551446082</v>
      </c>
    </row>
    <row r="452" spans="1:35" ht="12.75" outlineLevel="1">
      <c r="A452" s="1" t="s">
        <v>933</v>
      </c>
      <c r="B452" s="16" t="s">
        <v>934</v>
      </c>
      <c r="C452" s="1" t="s">
        <v>1384</v>
      </c>
      <c r="E452" s="5">
        <v>3405.85</v>
      </c>
      <c r="G452" s="5">
        <v>0</v>
      </c>
      <c r="I452" s="9">
        <f t="shared" si="144"/>
        <v>3405.85</v>
      </c>
      <c r="K452" s="21" t="str">
        <f t="shared" si="145"/>
        <v>N.M.</v>
      </c>
      <c r="M452" s="9">
        <v>3405.85</v>
      </c>
      <c r="O452" s="9">
        <v>22.88</v>
      </c>
      <c r="Q452" s="9">
        <f t="shared" si="146"/>
        <v>3382.97</v>
      </c>
      <c r="S452" s="21" t="str">
        <f t="shared" si="147"/>
        <v>N.M.</v>
      </c>
      <c r="U452" s="9">
        <v>3434.05</v>
      </c>
      <c r="W452" s="9">
        <v>22.88</v>
      </c>
      <c r="Y452" s="9">
        <f t="shared" si="148"/>
        <v>3411.17</v>
      </c>
      <c r="AA452" s="21" t="str">
        <f t="shared" si="149"/>
        <v>N.M.</v>
      </c>
      <c r="AC452" s="9">
        <v>8161.4800000000005</v>
      </c>
      <c r="AE452" s="9">
        <v>22.88</v>
      </c>
      <c r="AG452" s="9">
        <f t="shared" si="150"/>
        <v>8138.6</v>
      </c>
      <c r="AI452" s="21" t="str">
        <f t="shared" si="151"/>
        <v>N.M.</v>
      </c>
    </row>
    <row r="453" spans="1:35" ht="12.75" outlineLevel="1">
      <c r="A453" s="1" t="s">
        <v>935</v>
      </c>
      <c r="B453" s="16" t="s">
        <v>936</v>
      </c>
      <c r="C453" s="1" t="s">
        <v>1385</v>
      </c>
      <c r="E453" s="5">
        <v>0</v>
      </c>
      <c r="G453" s="5">
        <v>1135.34</v>
      </c>
      <c r="I453" s="9">
        <f t="shared" si="144"/>
        <v>-1135.34</v>
      </c>
      <c r="K453" s="21" t="str">
        <f t="shared" si="145"/>
        <v>N.M.</v>
      </c>
      <c r="M453" s="9">
        <v>0</v>
      </c>
      <c r="O453" s="9">
        <v>7062.91</v>
      </c>
      <c r="Q453" s="9">
        <f t="shared" si="146"/>
        <v>-7062.91</v>
      </c>
      <c r="S453" s="21" t="str">
        <f t="shared" si="147"/>
        <v>N.M.</v>
      </c>
      <c r="U453" s="9">
        <v>13.790000000000001</v>
      </c>
      <c r="W453" s="9">
        <v>7062.91</v>
      </c>
      <c r="Y453" s="9">
        <f t="shared" si="148"/>
        <v>-7049.12</v>
      </c>
      <c r="AA453" s="21">
        <f t="shared" si="149"/>
        <v>-0.9980475469742641</v>
      </c>
      <c r="AC453" s="9">
        <v>1542.65</v>
      </c>
      <c r="AE453" s="9">
        <v>7062.91</v>
      </c>
      <c r="AG453" s="9">
        <f t="shared" si="150"/>
        <v>-5520.26</v>
      </c>
      <c r="AI453" s="21">
        <f t="shared" si="151"/>
        <v>-0.7815843611202749</v>
      </c>
    </row>
    <row r="454" spans="1:53" s="16" customFormat="1" ht="12.75">
      <c r="A454" s="16" t="s">
        <v>47</v>
      </c>
      <c r="C454" s="16" t="s">
        <v>1386</v>
      </c>
      <c r="D454" s="71"/>
      <c r="E454" s="71">
        <v>29233.690000000053</v>
      </c>
      <c r="F454" s="71"/>
      <c r="G454" s="71">
        <v>212423.7399999998</v>
      </c>
      <c r="H454" s="71"/>
      <c r="I454" s="71">
        <f>+E454-G454</f>
        <v>-183190.04999999973</v>
      </c>
      <c r="J454" s="75" t="str">
        <f>IF((+E454-G454)=(I454),"  ",$AO$521)</f>
        <v>  </v>
      </c>
      <c r="K454" s="72">
        <f>IF(G454&lt;0,IF(I454=0,0,IF(OR(G454=0,E454=0),"N.M.",IF(ABS(I454/G454)&gt;=10,"N.M.",I454/(-G454)))),IF(I454=0,0,IF(OR(G454=0,E454=0),"N.M.",IF(ABS(I454/G454)&gt;=10,"N.M.",I454/G454))))</f>
        <v>-0.8623803064572721</v>
      </c>
      <c r="L454" s="73"/>
      <c r="M454" s="71">
        <v>72879.73000000003</v>
      </c>
      <c r="N454" s="71"/>
      <c r="O454" s="71">
        <v>993799.96</v>
      </c>
      <c r="P454" s="71"/>
      <c r="Q454" s="71">
        <f>+M454-O454</f>
        <v>-920920.23</v>
      </c>
      <c r="R454" s="75" t="str">
        <f>IF((+M454-O454)=(Q454),"  ",$AO$521)</f>
        <v>  </v>
      </c>
      <c r="S454" s="72">
        <f>IF(O454&lt;0,IF(Q454=0,0,IF(OR(O454=0,M454=0),"N.M.",IF(ABS(Q454/O454)&gt;=10,"N.M.",Q454/(-O454)))),IF(Q454=0,0,IF(OR(O454=0,M454=0),"N.M.",IF(ABS(Q454/O454)&gt;=10,"N.M.",Q454/O454))))</f>
        <v>-0.9266655937478605</v>
      </c>
      <c r="T454" s="73"/>
      <c r="U454" s="71">
        <v>64997.039999999986</v>
      </c>
      <c r="V454" s="71"/>
      <c r="W454" s="71">
        <v>2919297.4</v>
      </c>
      <c r="X454" s="71"/>
      <c r="Y454" s="71">
        <f>+U454-W454</f>
        <v>-2854300.36</v>
      </c>
      <c r="Z454" s="75" t="str">
        <f>IF((+U454-W454)=(Y454),"  ",$AO$521)</f>
        <v>  </v>
      </c>
      <c r="AA454" s="72">
        <f>IF(W454&lt;0,IF(Y454=0,0,IF(OR(W454=0,U454=0),"N.M.",IF(ABS(Y454/W454)&gt;=10,"N.M.",Y454/(-W454)))),IF(Y454=0,0,IF(OR(W454=0,U454=0),"N.M.",IF(ABS(Y454/W454)&gt;=10,"N.M.",Y454/W454))))</f>
        <v>-0.9777353824930615</v>
      </c>
      <c r="AB454" s="73"/>
      <c r="AC454" s="71">
        <v>-408348.4800000008</v>
      </c>
      <c r="AD454" s="71"/>
      <c r="AE454" s="71">
        <v>4250748.17</v>
      </c>
      <c r="AF454" s="71"/>
      <c r="AG454" s="71">
        <f>+AC454-AE454</f>
        <v>-4659096.65</v>
      </c>
      <c r="AH454" s="75" t="str">
        <f>IF((+AC454-AE454)=(AG454),"  ",$AO$521)</f>
        <v>  </v>
      </c>
      <c r="AI454" s="72">
        <f>IF(AE454&lt;0,IF(AG454=0,0,IF(OR(AE454=0,AC454=0),"N.M.",IF(ABS(AG454/AE454)&gt;=10,"N.M.",AG454/(-AE454)))),IF(AG454=0,0,IF(OR(AE454=0,AC454=0),"N.M.",IF(ABS(AG454/AE454)&gt;=10,"N.M.",AG454/AE454))))</f>
        <v>-1.096065083996731</v>
      </c>
      <c r="AJ454" s="73"/>
      <c r="AK454" s="74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</row>
    <row r="455" spans="1:35" ht="12.75" outlineLevel="1">
      <c r="A455" s="1" t="s">
        <v>937</v>
      </c>
      <c r="B455" s="16" t="s">
        <v>938</v>
      </c>
      <c r="C455" s="1" t="s">
        <v>1337</v>
      </c>
      <c r="E455" s="5">
        <v>-4583</v>
      </c>
      <c r="G455" s="5">
        <v>0</v>
      </c>
      <c r="I455" s="9">
        <f aca="true" t="shared" si="152" ref="I455:I468">+E455-G455</f>
        <v>-4583</v>
      </c>
      <c r="K455" s="21" t="str">
        <f aca="true" t="shared" si="153" ref="K455:K468">IF(G455&lt;0,IF(I455=0,0,IF(OR(G455=0,E455=0),"N.M.",IF(ABS(I455/G455)&gt;=10,"N.M.",I455/(-G455)))),IF(I455=0,0,IF(OR(G455=0,E455=0),"N.M.",IF(ABS(I455/G455)&gt;=10,"N.M.",I455/G455))))</f>
        <v>N.M.</v>
      </c>
      <c r="M455" s="9">
        <v>-13749</v>
      </c>
      <c r="O455" s="9">
        <v>0</v>
      </c>
      <c r="Q455" s="9">
        <f aca="true" t="shared" si="154" ref="Q455:Q468">+M455-O455</f>
        <v>-13749</v>
      </c>
      <c r="S455" s="21" t="str">
        <f aca="true" t="shared" si="155" ref="S455:S468">IF(O455&lt;0,IF(Q455=0,0,IF(OR(O455=0,M455=0),"N.M.",IF(ABS(Q455/O455)&gt;=10,"N.M.",Q455/(-O455)))),IF(Q455=0,0,IF(OR(O455=0,M455=0),"N.M.",IF(ABS(Q455/O455)&gt;=10,"N.M.",Q455/O455))))</f>
        <v>N.M.</v>
      </c>
      <c r="U455" s="9">
        <v>-27498</v>
      </c>
      <c r="W455" s="9">
        <v>0</v>
      </c>
      <c r="Y455" s="9">
        <f aca="true" t="shared" si="156" ref="Y455:Y468">+U455-W455</f>
        <v>-27498</v>
      </c>
      <c r="AA455" s="21" t="str">
        <f aca="true" t="shared" si="157" ref="AA455:AA468">IF(W455&lt;0,IF(Y455=0,0,IF(OR(W455=0,U455=0),"N.M.",IF(ABS(Y455/W455)&gt;=10,"N.M.",Y455/(-W455)))),IF(Y455=0,0,IF(OR(W455=0,U455=0),"N.M.",IF(ABS(Y455/W455)&gt;=10,"N.M.",Y455/W455))))</f>
        <v>N.M.</v>
      </c>
      <c r="AC455" s="9">
        <v>-27498</v>
      </c>
      <c r="AE455" s="9">
        <v>0</v>
      </c>
      <c r="AG455" s="9">
        <f aca="true" t="shared" si="158" ref="AG455:AG468">+AC455-AE455</f>
        <v>-27498</v>
      </c>
      <c r="AI455" s="21" t="str">
        <f aca="true" t="shared" si="159" ref="AI455:AI468">IF(AE455&lt;0,IF(AG455=0,0,IF(OR(AE455=0,AC455=0),"N.M.",IF(ABS(AG455/AE455)&gt;=10,"N.M.",AG455/(-AE455)))),IF(AG455=0,0,IF(OR(AE455=0,AC455=0),"N.M.",IF(ABS(AG455/AE455)&gt;=10,"N.M.",AG455/AE455))))</f>
        <v>N.M.</v>
      </c>
    </row>
    <row r="456" spans="1:35" ht="12.75" outlineLevel="1">
      <c r="A456" s="1" t="s">
        <v>939</v>
      </c>
      <c r="B456" s="16" t="s">
        <v>940</v>
      </c>
      <c r="C456" s="1" t="s">
        <v>1387</v>
      </c>
      <c r="E456" s="5">
        <v>0</v>
      </c>
      <c r="G456" s="5">
        <v>0</v>
      </c>
      <c r="I456" s="9">
        <f t="shared" si="152"/>
        <v>0</v>
      </c>
      <c r="K456" s="21">
        <f t="shared" si="153"/>
        <v>0</v>
      </c>
      <c r="M456" s="9">
        <v>0</v>
      </c>
      <c r="O456" s="9">
        <v>0</v>
      </c>
      <c r="Q456" s="9">
        <f t="shared" si="154"/>
        <v>0</v>
      </c>
      <c r="S456" s="21">
        <f t="shared" si="155"/>
        <v>0</v>
      </c>
      <c r="U456" s="9">
        <v>0</v>
      </c>
      <c r="W456" s="9">
        <v>-22146.34</v>
      </c>
      <c r="Y456" s="9">
        <f t="shared" si="156"/>
        <v>22146.34</v>
      </c>
      <c r="AA456" s="21" t="str">
        <f t="shared" si="157"/>
        <v>N.M.</v>
      </c>
      <c r="AC456" s="9">
        <v>-155867.44</v>
      </c>
      <c r="AE456" s="9">
        <v>-22146.34</v>
      </c>
      <c r="AG456" s="9">
        <f t="shared" si="158"/>
        <v>-133721.1</v>
      </c>
      <c r="AI456" s="21">
        <f t="shared" si="159"/>
        <v>-6.0380676897401555</v>
      </c>
    </row>
    <row r="457" spans="1:35" ht="12.75" outlineLevel="1">
      <c r="A457" s="1" t="s">
        <v>941</v>
      </c>
      <c r="B457" s="16" t="s">
        <v>942</v>
      </c>
      <c r="C457" s="1" t="s">
        <v>1388</v>
      </c>
      <c r="E457" s="5">
        <v>-10873.2</v>
      </c>
      <c r="G457" s="5">
        <v>-5349.09</v>
      </c>
      <c r="I457" s="9">
        <f t="shared" si="152"/>
        <v>-5524.110000000001</v>
      </c>
      <c r="K457" s="21">
        <f t="shared" si="153"/>
        <v>-1.0327195840787873</v>
      </c>
      <c r="M457" s="9">
        <v>-48913.39</v>
      </c>
      <c r="O457" s="9">
        <v>-40795.75</v>
      </c>
      <c r="Q457" s="9">
        <f t="shared" si="154"/>
        <v>-8117.639999999999</v>
      </c>
      <c r="S457" s="21">
        <f t="shared" si="155"/>
        <v>-0.19898249204880408</v>
      </c>
      <c r="U457" s="9">
        <v>-80058.59</v>
      </c>
      <c r="W457" s="9">
        <v>-111324.605</v>
      </c>
      <c r="Y457" s="9">
        <f t="shared" si="156"/>
        <v>31266.015</v>
      </c>
      <c r="AA457" s="21">
        <f t="shared" si="157"/>
        <v>0.2808544885472533</v>
      </c>
      <c r="AC457" s="9">
        <v>-1703771.7</v>
      </c>
      <c r="AE457" s="9">
        <v>-1008398.485</v>
      </c>
      <c r="AG457" s="9">
        <f t="shared" si="158"/>
        <v>-695373.215</v>
      </c>
      <c r="AI457" s="21">
        <f t="shared" si="159"/>
        <v>-0.6895817728246587</v>
      </c>
    </row>
    <row r="458" spans="1:35" ht="12.75" outlineLevel="1">
      <c r="A458" s="1" t="s">
        <v>943</v>
      </c>
      <c r="B458" s="16" t="s">
        <v>944</v>
      </c>
      <c r="C458" s="1" t="s">
        <v>1389</v>
      </c>
      <c r="E458" s="5">
        <v>0</v>
      </c>
      <c r="G458" s="5">
        <v>0</v>
      </c>
      <c r="I458" s="9">
        <f t="shared" si="152"/>
        <v>0</v>
      </c>
      <c r="K458" s="21">
        <f t="shared" si="153"/>
        <v>0</v>
      </c>
      <c r="M458" s="9">
        <v>0</v>
      </c>
      <c r="O458" s="9">
        <v>-31.84</v>
      </c>
      <c r="Q458" s="9">
        <f t="shared" si="154"/>
        <v>31.84</v>
      </c>
      <c r="S458" s="21" t="str">
        <f t="shared" si="155"/>
        <v>N.M.</v>
      </c>
      <c r="U458" s="9">
        <v>-521.02</v>
      </c>
      <c r="W458" s="9">
        <v>-76.97</v>
      </c>
      <c r="Y458" s="9">
        <f t="shared" si="156"/>
        <v>-444.04999999999995</v>
      </c>
      <c r="AA458" s="21">
        <f t="shared" si="157"/>
        <v>-5.769130830193581</v>
      </c>
      <c r="AC458" s="9">
        <v>-653.65</v>
      </c>
      <c r="AE458" s="9">
        <v>-597.1600000000001</v>
      </c>
      <c r="AG458" s="9">
        <f t="shared" si="158"/>
        <v>-56.489999999999895</v>
      </c>
      <c r="AI458" s="21">
        <f t="shared" si="159"/>
        <v>-0.0945977627436531</v>
      </c>
    </row>
    <row r="459" spans="1:35" ht="12.75" outlineLevel="1">
      <c r="A459" s="1" t="s">
        <v>945</v>
      </c>
      <c r="B459" s="16" t="s">
        <v>946</v>
      </c>
      <c r="C459" s="1" t="s">
        <v>1390</v>
      </c>
      <c r="E459" s="5">
        <v>0</v>
      </c>
      <c r="G459" s="5">
        <v>0</v>
      </c>
      <c r="I459" s="9">
        <f t="shared" si="152"/>
        <v>0</v>
      </c>
      <c r="K459" s="21">
        <f t="shared" si="153"/>
        <v>0</v>
      </c>
      <c r="M459" s="9">
        <v>0</v>
      </c>
      <c r="O459" s="9">
        <v>58767</v>
      </c>
      <c r="Q459" s="9">
        <f t="shared" si="154"/>
        <v>-58767</v>
      </c>
      <c r="S459" s="21" t="str">
        <f t="shared" si="155"/>
        <v>N.M.</v>
      </c>
      <c r="U459" s="9">
        <v>0</v>
      </c>
      <c r="W459" s="9">
        <v>58767</v>
      </c>
      <c r="Y459" s="9">
        <f t="shared" si="156"/>
        <v>-58767</v>
      </c>
      <c r="AA459" s="21" t="str">
        <f t="shared" si="157"/>
        <v>N.M.</v>
      </c>
      <c r="AC459" s="9">
        <v>16181</v>
      </c>
      <c r="AE459" s="9">
        <v>-959733</v>
      </c>
      <c r="AG459" s="9">
        <f t="shared" si="158"/>
        <v>975914</v>
      </c>
      <c r="AI459" s="21">
        <f t="shared" si="159"/>
        <v>1.0168598974923233</v>
      </c>
    </row>
    <row r="460" spans="1:35" ht="12.75" outlineLevel="1">
      <c r="A460" s="1" t="s">
        <v>947</v>
      </c>
      <c r="B460" s="16" t="s">
        <v>948</v>
      </c>
      <c r="C460" s="1" t="s">
        <v>1391</v>
      </c>
      <c r="E460" s="5">
        <v>-19082.19</v>
      </c>
      <c r="G460" s="5">
        <v>-12362.335</v>
      </c>
      <c r="I460" s="9">
        <f t="shared" si="152"/>
        <v>-6719.855</v>
      </c>
      <c r="K460" s="21">
        <f t="shared" si="153"/>
        <v>-0.5435748990785317</v>
      </c>
      <c r="M460" s="9">
        <v>-49447.91</v>
      </c>
      <c r="O460" s="9">
        <v>-42907.116</v>
      </c>
      <c r="Q460" s="9">
        <f t="shared" si="154"/>
        <v>-6540.794000000002</v>
      </c>
      <c r="S460" s="21">
        <f t="shared" si="155"/>
        <v>-0.152440774625822</v>
      </c>
      <c r="U460" s="9">
        <v>-4388.38</v>
      </c>
      <c r="W460" s="9">
        <v>-130133.978</v>
      </c>
      <c r="Y460" s="9">
        <f t="shared" si="156"/>
        <v>125745.598</v>
      </c>
      <c r="AA460" s="21">
        <f t="shared" si="157"/>
        <v>0.9662779846782213</v>
      </c>
      <c r="AC460" s="9">
        <v>-310629.318</v>
      </c>
      <c r="AE460" s="9">
        <v>-232880.363</v>
      </c>
      <c r="AG460" s="9">
        <f t="shared" si="158"/>
        <v>-77748.95500000002</v>
      </c>
      <c r="AI460" s="21">
        <f t="shared" si="159"/>
        <v>-0.33385792601156333</v>
      </c>
    </row>
    <row r="461" spans="1:35" ht="12.75" outlineLevel="1">
      <c r="A461" s="1" t="s">
        <v>949</v>
      </c>
      <c r="B461" s="16" t="s">
        <v>950</v>
      </c>
      <c r="C461" s="1" t="s">
        <v>1392</v>
      </c>
      <c r="E461" s="5">
        <v>-296.49</v>
      </c>
      <c r="G461" s="5">
        <v>-1082.25</v>
      </c>
      <c r="I461" s="9">
        <f t="shared" si="152"/>
        <v>785.76</v>
      </c>
      <c r="K461" s="21">
        <f t="shared" si="153"/>
        <v>0.726042966042966</v>
      </c>
      <c r="M461" s="9">
        <v>-741.52</v>
      </c>
      <c r="O461" s="9">
        <v>-2062.94</v>
      </c>
      <c r="Q461" s="9">
        <f t="shared" si="154"/>
        <v>1321.42</v>
      </c>
      <c r="S461" s="21">
        <f t="shared" si="155"/>
        <v>0.6405518337906095</v>
      </c>
      <c r="U461" s="9">
        <v>-7201.93</v>
      </c>
      <c r="W461" s="9">
        <v>-8992.16</v>
      </c>
      <c r="Y461" s="9">
        <f t="shared" si="156"/>
        <v>1790.2299999999996</v>
      </c>
      <c r="AA461" s="21">
        <f t="shared" si="157"/>
        <v>0.19908787210191986</v>
      </c>
      <c r="AC461" s="9">
        <v>-36513.4</v>
      </c>
      <c r="AE461" s="9">
        <v>-27523.41</v>
      </c>
      <c r="AG461" s="9">
        <f t="shared" si="158"/>
        <v>-8989.990000000002</v>
      </c>
      <c r="AI461" s="21">
        <f t="shared" si="159"/>
        <v>-0.32663067548679475</v>
      </c>
    </row>
    <row r="462" spans="1:35" ht="12.75" outlineLevel="1">
      <c r="A462" s="1" t="s">
        <v>951</v>
      </c>
      <c r="B462" s="16" t="s">
        <v>952</v>
      </c>
      <c r="C462" s="1" t="s">
        <v>1393</v>
      </c>
      <c r="E462" s="5">
        <v>0</v>
      </c>
      <c r="G462" s="5">
        <v>-0.25</v>
      </c>
      <c r="I462" s="9">
        <f t="shared" si="152"/>
        <v>0.25</v>
      </c>
      <c r="K462" s="21" t="str">
        <f t="shared" si="153"/>
        <v>N.M.</v>
      </c>
      <c r="M462" s="9">
        <v>0</v>
      </c>
      <c r="O462" s="9">
        <v>11801.34</v>
      </c>
      <c r="Q462" s="9">
        <f t="shared" si="154"/>
        <v>-11801.34</v>
      </c>
      <c r="S462" s="21" t="str">
        <f t="shared" si="155"/>
        <v>N.M.</v>
      </c>
      <c r="U462" s="9">
        <v>0</v>
      </c>
      <c r="W462" s="9">
        <v>-0.25</v>
      </c>
      <c r="Y462" s="9">
        <f t="shared" si="156"/>
        <v>0.25</v>
      </c>
      <c r="AA462" s="21" t="str">
        <f t="shared" si="157"/>
        <v>N.M.</v>
      </c>
      <c r="AC462" s="9">
        <v>-5.46</v>
      </c>
      <c r="AE462" s="9">
        <v>-44975.68</v>
      </c>
      <c r="AG462" s="9">
        <f t="shared" si="158"/>
        <v>44970.22</v>
      </c>
      <c r="AI462" s="21">
        <f t="shared" si="159"/>
        <v>0.9998786010572825</v>
      </c>
    </row>
    <row r="463" spans="1:35" ht="12.75" outlineLevel="1">
      <c r="A463" s="1" t="s">
        <v>953</v>
      </c>
      <c r="B463" s="16" t="s">
        <v>954</v>
      </c>
      <c r="C463" s="1" t="s">
        <v>1394</v>
      </c>
      <c r="E463" s="5">
        <v>-15922.51</v>
      </c>
      <c r="G463" s="5">
        <v>-4803.650000000001</v>
      </c>
      <c r="I463" s="9">
        <f t="shared" si="152"/>
        <v>-11118.86</v>
      </c>
      <c r="K463" s="21">
        <f t="shared" si="153"/>
        <v>-2.314669053740385</v>
      </c>
      <c r="M463" s="9">
        <v>-30293.65</v>
      </c>
      <c r="O463" s="9">
        <v>-7474.38</v>
      </c>
      <c r="Q463" s="9">
        <f t="shared" si="154"/>
        <v>-22819.27</v>
      </c>
      <c r="S463" s="21">
        <f t="shared" si="155"/>
        <v>-3.0529983757850148</v>
      </c>
      <c r="U463" s="9">
        <v>-164708.1</v>
      </c>
      <c r="W463" s="9">
        <v>-64786.840000000004</v>
      </c>
      <c r="Y463" s="9">
        <f t="shared" si="156"/>
        <v>-99921.26000000001</v>
      </c>
      <c r="AA463" s="21">
        <f t="shared" si="157"/>
        <v>-1.5423079748911972</v>
      </c>
      <c r="AC463" s="9">
        <v>-192346.23</v>
      </c>
      <c r="AE463" s="9">
        <v>-144200.26</v>
      </c>
      <c r="AG463" s="9">
        <f t="shared" si="158"/>
        <v>-48145.97</v>
      </c>
      <c r="AI463" s="21">
        <f t="shared" si="159"/>
        <v>-0.33388268509363295</v>
      </c>
    </row>
    <row r="464" spans="1:35" ht="12.75" outlineLevel="1">
      <c r="A464" s="1" t="s">
        <v>955</v>
      </c>
      <c r="B464" s="16" t="s">
        <v>956</v>
      </c>
      <c r="C464" s="1" t="s">
        <v>1395</v>
      </c>
      <c r="E464" s="5">
        <v>0</v>
      </c>
      <c r="G464" s="5">
        <v>0</v>
      </c>
      <c r="I464" s="9">
        <f t="shared" si="152"/>
        <v>0</v>
      </c>
      <c r="K464" s="21">
        <f t="shared" si="153"/>
        <v>0</v>
      </c>
      <c r="M464" s="9">
        <v>0</v>
      </c>
      <c r="O464" s="9">
        <v>-43.83</v>
      </c>
      <c r="Q464" s="9">
        <f t="shared" si="154"/>
        <v>43.83</v>
      </c>
      <c r="S464" s="21" t="str">
        <f t="shared" si="155"/>
        <v>N.M.</v>
      </c>
      <c r="U464" s="9">
        <v>0</v>
      </c>
      <c r="W464" s="9">
        <v>-67.81</v>
      </c>
      <c r="Y464" s="9">
        <f t="shared" si="156"/>
        <v>67.81</v>
      </c>
      <c r="AA464" s="21" t="str">
        <f t="shared" si="157"/>
        <v>N.M.</v>
      </c>
      <c r="AC464" s="9">
        <v>0</v>
      </c>
      <c r="AE464" s="9">
        <v>-67.81</v>
      </c>
      <c r="AG464" s="9">
        <f t="shared" si="158"/>
        <v>67.81</v>
      </c>
      <c r="AI464" s="21" t="str">
        <f t="shared" si="159"/>
        <v>N.M.</v>
      </c>
    </row>
    <row r="465" spans="1:35" ht="12.75" outlineLevel="1">
      <c r="A465" s="1" t="s">
        <v>957</v>
      </c>
      <c r="B465" s="16" t="s">
        <v>958</v>
      </c>
      <c r="C465" s="1" t="s">
        <v>1396</v>
      </c>
      <c r="E465" s="5">
        <v>0</v>
      </c>
      <c r="G465" s="5">
        <v>0</v>
      </c>
      <c r="I465" s="9">
        <f t="shared" si="152"/>
        <v>0</v>
      </c>
      <c r="K465" s="21">
        <f t="shared" si="153"/>
        <v>0</v>
      </c>
      <c r="M465" s="9">
        <v>0</v>
      </c>
      <c r="O465" s="9">
        <v>0</v>
      </c>
      <c r="Q465" s="9">
        <f t="shared" si="154"/>
        <v>0</v>
      </c>
      <c r="S465" s="21">
        <f t="shared" si="155"/>
        <v>0</v>
      </c>
      <c r="U465" s="9">
        <v>0</v>
      </c>
      <c r="W465" s="9">
        <v>0</v>
      </c>
      <c r="Y465" s="9">
        <f t="shared" si="156"/>
        <v>0</v>
      </c>
      <c r="AA465" s="21">
        <f t="shared" si="157"/>
        <v>0</v>
      </c>
      <c r="AC465" s="9">
        <v>0</v>
      </c>
      <c r="AE465" s="9">
        <v>415239.7</v>
      </c>
      <c r="AG465" s="9">
        <f t="shared" si="158"/>
        <v>-415239.7</v>
      </c>
      <c r="AI465" s="21" t="str">
        <f t="shared" si="159"/>
        <v>N.M.</v>
      </c>
    </row>
    <row r="466" spans="1:35" ht="12.75" outlineLevel="1">
      <c r="A466" s="1" t="s">
        <v>959</v>
      </c>
      <c r="B466" s="16" t="s">
        <v>960</v>
      </c>
      <c r="C466" s="1" t="s">
        <v>1397</v>
      </c>
      <c r="E466" s="5">
        <v>-3516.85</v>
      </c>
      <c r="G466" s="5">
        <v>-911.28</v>
      </c>
      <c r="I466" s="9">
        <f t="shared" si="152"/>
        <v>-2605.5699999999997</v>
      </c>
      <c r="K466" s="21">
        <f t="shared" si="153"/>
        <v>-2.8592419453954876</v>
      </c>
      <c r="M466" s="9">
        <v>-94.15</v>
      </c>
      <c r="O466" s="9">
        <v>-12509.56</v>
      </c>
      <c r="Q466" s="9">
        <f t="shared" si="154"/>
        <v>12415.41</v>
      </c>
      <c r="S466" s="21">
        <f t="shared" si="155"/>
        <v>0.9924737560713567</v>
      </c>
      <c r="U466" s="9">
        <v>2848.6780000000003</v>
      </c>
      <c r="W466" s="9">
        <v>-12509.56</v>
      </c>
      <c r="Y466" s="9">
        <f t="shared" si="156"/>
        <v>15358.238</v>
      </c>
      <c r="AA466" s="21">
        <f t="shared" si="157"/>
        <v>1.2277200796830583</v>
      </c>
      <c r="AC466" s="9">
        <v>-7314.2119999999995</v>
      </c>
      <c r="AE466" s="9">
        <v>-12509.56</v>
      </c>
      <c r="AG466" s="9">
        <f t="shared" si="158"/>
        <v>5195.348</v>
      </c>
      <c r="AI466" s="21">
        <f t="shared" si="159"/>
        <v>0.4153102107508178</v>
      </c>
    </row>
    <row r="467" spans="1:35" ht="12.75" outlineLevel="1">
      <c r="A467" s="1" t="s">
        <v>961</v>
      </c>
      <c r="B467" s="16" t="s">
        <v>962</v>
      </c>
      <c r="C467" s="1" t="s">
        <v>1398</v>
      </c>
      <c r="E467" s="5">
        <v>-511.79</v>
      </c>
      <c r="G467" s="5">
        <v>0</v>
      </c>
      <c r="I467" s="9">
        <f t="shared" si="152"/>
        <v>-511.79</v>
      </c>
      <c r="K467" s="21" t="str">
        <f t="shared" si="153"/>
        <v>N.M.</v>
      </c>
      <c r="M467" s="9">
        <v>-511.79</v>
      </c>
      <c r="O467" s="9">
        <v>0</v>
      </c>
      <c r="Q467" s="9">
        <f t="shared" si="154"/>
        <v>-511.79</v>
      </c>
      <c r="S467" s="21" t="str">
        <f t="shared" si="155"/>
        <v>N.M.</v>
      </c>
      <c r="U467" s="9">
        <v>-681.8100000000001</v>
      </c>
      <c r="W467" s="9">
        <v>0</v>
      </c>
      <c r="Y467" s="9">
        <f t="shared" si="156"/>
        <v>-681.8100000000001</v>
      </c>
      <c r="AA467" s="21" t="str">
        <f t="shared" si="157"/>
        <v>N.M.</v>
      </c>
      <c r="AC467" s="9">
        <v>-681.8100000000001</v>
      </c>
      <c r="AE467" s="9">
        <v>0</v>
      </c>
      <c r="AG467" s="9">
        <f t="shared" si="158"/>
        <v>-681.8100000000001</v>
      </c>
      <c r="AI467" s="21" t="str">
        <f t="shared" si="159"/>
        <v>N.M.</v>
      </c>
    </row>
    <row r="468" spans="1:35" ht="12.75" outlineLevel="1">
      <c r="A468" s="1" t="s">
        <v>963</v>
      </c>
      <c r="B468" s="16" t="s">
        <v>964</v>
      </c>
      <c r="C468" s="1" t="s">
        <v>1399</v>
      </c>
      <c r="E468" s="5">
        <v>-3341.83</v>
      </c>
      <c r="G468" s="5">
        <v>-298.1</v>
      </c>
      <c r="I468" s="9">
        <f t="shared" si="152"/>
        <v>-3043.73</v>
      </c>
      <c r="K468" s="21" t="str">
        <f t="shared" si="153"/>
        <v>N.M.</v>
      </c>
      <c r="M468" s="9">
        <v>-3341.83</v>
      </c>
      <c r="O468" s="9">
        <v>-501.41</v>
      </c>
      <c r="Q468" s="9">
        <f t="shared" si="154"/>
        <v>-2840.42</v>
      </c>
      <c r="S468" s="21">
        <f t="shared" si="155"/>
        <v>-5.664865080473066</v>
      </c>
      <c r="U468" s="9">
        <v>-3341.83</v>
      </c>
      <c r="W468" s="9">
        <v>-501.41</v>
      </c>
      <c r="Y468" s="9">
        <f t="shared" si="156"/>
        <v>-2840.42</v>
      </c>
      <c r="AA468" s="21">
        <f t="shared" si="157"/>
        <v>-5.664865080473066</v>
      </c>
      <c r="AC468" s="9">
        <v>-5828.08</v>
      </c>
      <c r="AE468" s="9">
        <v>-501.41</v>
      </c>
      <c r="AG468" s="9">
        <f t="shared" si="158"/>
        <v>-5326.67</v>
      </c>
      <c r="AI468" s="21" t="str">
        <f t="shared" si="159"/>
        <v>N.M.</v>
      </c>
    </row>
    <row r="469" spans="1:53" s="16" customFormat="1" ht="12.75">
      <c r="A469" s="16" t="s">
        <v>48</v>
      </c>
      <c r="C469" s="16" t="s">
        <v>1400</v>
      </c>
      <c r="D469" s="9"/>
      <c r="E469" s="9">
        <v>-58127.86</v>
      </c>
      <c r="F469" s="9"/>
      <c r="G469" s="9">
        <v>-24806.954999999998</v>
      </c>
      <c r="H469" s="9"/>
      <c r="I469" s="9">
        <f>+E469-G469</f>
        <v>-33320.905</v>
      </c>
      <c r="J469" s="37" t="str">
        <f>IF((+E469-G469)=(I469),"  ",$AO$521)</f>
        <v>  </v>
      </c>
      <c r="K469" s="38">
        <f>IF(G469&lt;0,IF(I469=0,0,IF(OR(G469=0,E469=0),"N.M.",IF(ABS(I469/G469)&gt;=10,"N.M.",I469/(-G469)))),IF(I469=0,0,IF(OR(G469=0,E469=0),"N.M.",IF(ABS(I469/G469)&gt;=10,"N.M.",I469/G469))))</f>
        <v>-1.3432081849626447</v>
      </c>
      <c r="L469" s="39"/>
      <c r="M469" s="9">
        <v>-147093.24</v>
      </c>
      <c r="N469" s="9"/>
      <c r="O469" s="9">
        <v>-35758.486000000004</v>
      </c>
      <c r="P469" s="9"/>
      <c r="Q469" s="9">
        <f>+M469-O469</f>
        <v>-111334.75399999999</v>
      </c>
      <c r="R469" s="37" t="str">
        <f>IF((+M469-O469)=(Q469),"  ",$AO$521)</f>
        <v>  </v>
      </c>
      <c r="S469" s="38">
        <f>IF(O469&lt;0,IF(Q469=0,0,IF(OR(O469=0,M469=0),"N.M.",IF(ABS(Q469/O469)&gt;=10,"N.M.",Q469/(-O469)))),IF(Q469=0,0,IF(OR(O469=0,M469=0),"N.M.",IF(ABS(Q469/O469)&gt;=10,"N.M.",Q469/O469))))</f>
        <v>-3.113519794993557</v>
      </c>
      <c r="T469" s="39"/>
      <c r="U469" s="9">
        <v>-285550.982</v>
      </c>
      <c r="V469" s="9"/>
      <c r="W469" s="9">
        <v>-291772.923</v>
      </c>
      <c r="X469" s="9"/>
      <c r="Y469" s="9">
        <f>+U469-W469</f>
        <v>6221.940999999992</v>
      </c>
      <c r="Z469" s="37" t="str">
        <f>IF((+U469-W469)=(Y469),"  ",$AO$521)</f>
        <v>  </v>
      </c>
      <c r="AA469" s="38">
        <f>IF(W469&lt;0,IF(Y469=0,0,IF(OR(W469=0,U469=0),"N.M.",IF(ABS(Y469/W469)&gt;=10,"N.M.",Y469/(-W469)))),IF(Y469=0,0,IF(OR(W469=0,U469=0),"N.M.",IF(ABS(Y469/W469)&gt;=10,"N.M.",Y469/W469))))</f>
        <v>0.021324600432508233</v>
      </c>
      <c r="AB469" s="39"/>
      <c r="AC469" s="9">
        <v>-2424928.3000000003</v>
      </c>
      <c r="AD469" s="9"/>
      <c r="AE469" s="9">
        <v>-2038293.7779999997</v>
      </c>
      <c r="AF469" s="9"/>
      <c r="AG469" s="9">
        <f>+AC469-AE469</f>
        <v>-386634.5220000006</v>
      </c>
      <c r="AH469" s="37" t="str">
        <f>IF((+AC469-AE469)=(AG469),"  ",$AO$521)</f>
        <v>  </v>
      </c>
      <c r="AI469" s="38">
        <f>IF(AE469&lt;0,IF(AG469=0,0,IF(OR(AE469=0,AC469=0),"N.M.",IF(ABS(AG469/AE469)&gt;=10,"N.M.",AG469/(-AE469)))),IF(AG469=0,0,IF(OR(AE469=0,AC469=0),"N.M.",IF(ABS(AG469/AE469)&gt;=10,"N.M.",AG469/AE469))))</f>
        <v>-0.18968537615778397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1:35" ht="12.75" outlineLevel="1">
      <c r="A470" s="1" t="s">
        <v>965</v>
      </c>
      <c r="B470" s="16" t="s">
        <v>966</v>
      </c>
      <c r="C470" s="1" t="s">
        <v>1401</v>
      </c>
      <c r="E470" s="5">
        <v>-2050.19</v>
      </c>
      <c r="G470" s="5">
        <v>96040.18000000001</v>
      </c>
      <c r="I470" s="9">
        <f aca="true" t="shared" si="160" ref="I470:I476">+E470-G470</f>
        <v>-98090.37000000001</v>
      </c>
      <c r="K470" s="21">
        <f aca="true" t="shared" si="161" ref="K470:K476">IF(G470&lt;0,IF(I470=0,0,IF(OR(G470=0,E470=0),"N.M.",IF(ABS(I470/G470)&gt;=10,"N.M.",I470/(-G470)))),IF(I470=0,0,IF(OR(G470=0,E470=0),"N.M.",IF(ABS(I470/G470)&gt;=10,"N.M.",I470/G470))))</f>
        <v>-1.0213472111360058</v>
      </c>
      <c r="M470" s="9">
        <v>22971.96</v>
      </c>
      <c r="O470" s="9">
        <v>22096.36</v>
      </c>
      <c r="Q470" s="9">
        <f aca="true" t="shared" si="162" ref="Q470:Q476">+M470-O470</f>
        <v>875.5999999999985</v>
      </c>
      <c r="S470" s="21">
        <f aca="true" t="shared" si="163" ref="S470:S476">IF(O470&lt;0,IF(Q470=0,0,IF(OR(O470=0,M470=0),"N.M.",IF(ABS(Q470/O470)&gt;=10,"N.M.",Q470/(-O470)))),IF(Q470=0,0,IF(OR(O470=0,M470=0),"N.M.",IF(ABS(Q470/O470)&gt;=10,"N.M.",Q470/O470))))</f>
        <v>0.039626436209402746</v>
      </c>
      <c r="U470" s="9">
        <v>-96143.92</v>
      </c>
      <c r="W470" s="9">
        <v>-260395.07</v>
      </c>
      <c r="Y470" s="9">
        <f aca="true" t="shared" si="164" ref="Y470:Y476">+U470-W470</f>
        <v>164251.15000000002</v>
      </c>
      <c r="AA470" s="21">
        <f aca="true" t="shared" si="165" ref="AA470:AA476">IF(W470&lt;0,IF(Y470=0,0,IF(OR(W470=0,U470=0),"N.M.",IF(ABS(Y470/W470)&gt;=10,"N.M.",Y470/(-W470)))),IF(Y470=0,0,IF(OR(W470=0,U470=0),"N.M.",IF(ABS(Y470/W470)&gt;=10,"N.M.",Y470/W470))))</f>
        <v>0.6307767270709081</v>
      </c>
      <c r="AC470" s="9">
        <v>-374801.63</v>
      </c>
      <c r="AE470" s="9">
        <v>-585881.05</v>
      </c>
      <c r="AG470" s="9">
        <f aca="true" t="shared" si="166" ref="AG470:AG476">+AC470-AE470</f>
        <v>211079.42000000004</v>
      </c>
      <c r="AI470" s="21">
        <f aca="true" t="shared" si="167" ref="AI470:AI476">IF(AE470&lt;0,IF(AG470=0,0,IF(OR(AE470=0,AC470=0),"N.M.",IF(ABS(AG470/AE470)&gt;=10,"N.M.",AG470/(-AE470)))),IF(AG470=0,0,IF(OR(AE470=0,AC470=0),"N.M.",IF(ABS(AG470/AE470)&gt;=10,"N.M.",AG470/AE470))))</f>
        <v>0.36027691969214576</v>
      </c>
    </row>
    <row r="471" spans="1:35" ht="12.75" outlineLevel="1">
      <c r="A471" s="1" t="s">
        <v>967</v>
      </c>
      <c r="B471" s="16" t="s">
        <v>968</v>
      </c>
      <c r="C471" s="1" t="s">
        <v>1402</v>
      </c>
      <c r="E471" s="5">
        <v>0</v>
      </c>
      <c r="G471" s="5">
        <v>0</v>
      </c>
      <c r="I471" s="9">
        <f t="shared" si="160"/>
        <v>0</v>
      </c>
      <c r="K471" s="21">
        <f t="shared" si="161"/>
        <v>0</v>
      </c>
      <c r="M471" s="9">
        <v>0</v>
      </c>
      <c r="O471" s="9">
        <v>0</v>
      </c>
      <c r="Q471" s="9">
        <f t="shared" si="162"/>
        <v>0</v>
      </c>
      <c r="S471" s="21">
        <f t="shared" si="163"/>
        <v>0</v>
      </c>
      <c r="U471" s="9">
        <v>0</v>
      </c>
      <c r="W471" s="9">
        <v>0</v>
      </c>
      <c r="Y471" s="9">
        <f t="shared" si="164"/>
        <v>0</v>
      </c>
      <c r="AA471" s="21">
        <f t="shared" si="165"/>
        <v>0</v>
      </c>
      <c r="AC471" s="9">
        <v>-21874.100000000002</v>
      </c>
      <c r="AE471" s="9">
        <v>0</v>
      </c>
      <c r="AG471" s="9">
        <f t="shared" si="166"/>
        <v>-21874.100000000002</v>
      </c>
      <c r="AI471" s="21" t="str">
        <f t="shared" si="167"/>
        <v>N.M.</v>
      </c>
    </row>
    <row r="472" spans="1:35" ht="12.75" outlineLevel="1">
      <c r="A472" s="1" t="s">
        <v>969</v>
      </c>
      <c r="B472" s="16" t="s">
        <v>970</v>
      </c>
      <c r="C472" s="1" t="s">
        <v>1402</v>
      </c>
      <c r="E472" s="5">
        <v>0</v>
      </c>
      <c r="G472" s="5">
        <v>14048.65</v>
      </c>
      <c r="I472" s="9">
        <f t="shared" si="160"/>
        <v>-14048.65</v>
      </c>
      <c r="K472" s="21" t="str">
        <f t="shared" si="161"/>
        <v>N.M.</v>
      </c>
      <c r="M472" s="9">
        <v>0</v>
      </c>
      <c r="O472" s="9">
        <v>3232.2200000000003</v>
      </c>
      <c r="Q472" s="9">
        <f t="shared" si="162"/>
        <v>-3232.2200000000003</v>
      </c>
      <c r="S472" s="21" t="str">
        <f t="shared" si="163"/>
        <v>N.M.</v>
      </c>
      <c r="U472" s="9">
        <v>0</v>
      </c>
      <c r="W472" s="9">
        <v>-38090.32</v>
      </c>
      <c r="Y472" s="9">
        <f t="shared" si="164"/>
        <v>38090.32</v>
      </c>
      <c r="AA472" s="21" t="str">
        <f t="shared" si="165"/>
        <v>N.M.</v>
      </c>
      <c r="AC472" s="9">
        <v>-18461.11</v>
      </c>
      <c r="AE472" s="9">
        <v>-38090.32</v>
      </c>
      <c r="AG472" s="9">
        <f t="shared" si="166"/>
        <v>19629.21</v>
      </c>
      <c r="AI472" s="21">
        <f t="shared" si="167"/>
        <v>0.5153332920280008</v>
      </c>
    </row>
    <row r="473" spans="1:35" ht="12.75" outlineLevel="1">
      <c r="A473" s="1" t="s">
        <v>971</v>
      </c>
      <c r="B473" s="16" t="s">
        <v>972</v>
      </c>
      <c r="C473" s="1" t="s">
        <v>1402</v>
      </c>
      <c r="E473" s="5">
        <v>-294.95</v>
      </c>
      <c r="G473" s="5">
        <v>0</v>
      </c>
      <c r="I473" s="9">
        <f t="shared" si="160"/>
        <v>-294.95</v>
      </c>
      <c r="K473" s="21" t="str">
        <f t="shared" si="161"/>
        <v>N.M.</v>
      </c>
      <c r="M473" s="9">
        <v>3304.7200000000003</v>
      </c>
      <c r="O473" s="9">
        <v>0</v>
      </c>
      <c r="Q473" s="9">
        <f t="shared" si="162"/>
        <v>3304.7200000000003</v>
      </c>
      <c r="S473" s="21" t="str">
        <f t="shared" si="163"/>
        <v>N.M.</v>
      </c>
      <c r="U473" s="9">
        <v>-13831.17</v>
      </c>
      <c r="W473" s="9">
        <v>0</v>
      </c>
      <c r="Y473" s="9">
        <f t="shared" si="164"/>
        <v>-13831.17</v>
      </c>
      <c r="AA473" s="21" t="str">
        <f t="shared" si="165"/>
        <v>N.M.</v>
      </c>
      <c r="AC473" s="9">
        <v>-13831.17</v>
      </c>
      <c r="AE473" s="9">
        <v>0</v>
      </c>
      <c r="AG473" s="9">
        <f t="shared" si="166"/>
        <v>-13831.17</v>
      </c>
      <c r="AI473" s="21" t="str">
        <f t="shared" si="167"/>
        <v>N.M.</v>
      </c>
    </row>
    <row r="474" spans="1:35" ht="12.75" outlineLevel="1">
      <c r="A474" s="1" t="s">
        <v>973</v>
      </c>
      <c r="B474" s="16" t="s">
        <v>974</v>
      </c>
      <c r="C474" s="1" t="s">
        <v>1403</v>
      </c>
      <c r="E474" s="5">
        <v>-23458.4</v>
      </c>
      <c r="G474" s="5">
        <v>-121077.6</v>
      </c>
      <c r="I474" s="9">
        <f t="shared" si="160"/>
        <v>97619.20000000001</v>
      </c>
      <c r="K474" s="21">
        <f t="shared" si="161"/>
        <v>0.8062531797789187</v>
      </c>
      <c r="M474" s="9">
        <v>-56981.05</v>
      </c>
      <c r="O474" s="9">
        <v>-216882.75</v>
      </c>
      <c r="Q474" s="9">
        <f t="shared" si="162"/>
        <v>159901.7</v>
      </c>
      <c r="S474" s="21">
        <f t="shared" si="163"/>
        <v>0.7372725585598671</v>
      </c>
      <c r="U474" s="9">
        <v>-60504.85</v>
      </c>
      <c r="W474" s="9">
        <v>-403860.8</v>
      </c>
      <c r="Y474" s="9">
        <f t="shared" si="164"/>
        <v>343355.95</v>
      </c>
      <c r="AA474" s="21">
        <f t="shared" si="165"/>
        <v>0.8501838999972268</v>
      </c>
      <c r="AC474" s="9">
        <v>-529140.15</v>
      </c>
      <c r="AE474" s="9">
        <v>-1379556.85</v>
      </c>
      <c r="AG474" s="9">
        <f t="shared" si="166"/>
        <v>850416.7000000001</v>
      </c>
      <c r="AI474" s="21">
        <f t="shared" si="167"/>
        <v>0.6164419393082641</v>
      </c>
    </row>
    <row r="475" spans="1:35" ht="12.75" outlineLevel="1">
      <c r="A475" s="1" t="s">
        <v>975</v>
      </c>
      <c r="B475" s="16" t="s">
        <v>976</v>
      </c>
      <c r="C475" s="1" t="s">
        <v>1404</v>
      </c>
      <c r="E475" s="5">
        <v>36575.35</v>
      </c>
      <c r="G475" s="5">
        <v>318.85</v>
      </c>
      <c r="I475" s="9">
        <f t="shared" si="160"/>
        <v>36256.5</v>
      </c>
      <c r="K475" s="21" t="str">
        <f t="shared" si="161"/>
        <v>N.M.</v>
      </c>
      <c r="M475" s="9">
        <v>60959.15</v>
      </c>
      <c r="O475" s="9">
        <v>318.85</v>
      </c>
      <c r="Q475" s="9">
        <f t="shared" si="162"/>
        <v>60640.3</v>
      </c>
      <c r="S475" s="21" t="str">
        <f t="shared" si="163"/>
        <v>N.M.</v>
      </c>
      <c r="U475" s="9">
        <v>258771.80000000002</v>
      </c>
      <c r="W475" s="9">
        <v>14443.800000000001</v>
      </c>
      <c r="Y475" s="9">
        <f t="shared" si="164"/>
        <v>244328.00000000003</v>
      </c>
      <c r="AA475" s="21" t="str">
        <f t="shared" si="165"/>
        <v>N.M.</v>
      </c>
      <c r="AC475" s="9">
        <v>2051265.41</v>
      </c>
      <c r="AE475" s="9">
        <v>1206506.35</v>
      </c>
      <c r="AG475" s="9">
        <f t="shared" si="166"/>
        <v>844759.0599999998</v>
      </c>
      <c r="AI475" s="21">
        <f t="shared" si="167"/>
        <v>0.7001695929739613</v>
      </c>
    </row>
    <row r="476" spans="1:35" ht="12.75" outlineLevel="1">
      <c r="A476" s="1" t="s">
        <v>977</v>
      </c>
      <c r="B476" s="16" t="s">
        <v>978</v>
      </c>
      <c r="C476" s="1" t="s">
        <v>1405</v>
      </c>
      <c r="E476" s="5">
        <v>0</v>
      </c>
      <c r="G476" s="5">
        <v>0</v>
      </c>
      <c r="I476" s="9">
        <f t="shared" si="160"/>
        <v>0</v>
      </c>
      <c r="K476" s="21">
        <f t="shared" si="161"/>
        <v>0</v>
      </c>
      <c r="M476" s="9">
        <v>0</v>
      </c>
      <c r="O476" s="9">
        <v>0</v>
      </c>
      <c r="Q476" s="9">
        <f t="shared" si="162"/>
        <v>0</v>
      </c>
      <c r="S476" s="21">
        <f t="shared" si="163"/>
        <v>0</v>
      </c>
      <c r="U476" s="9">
        <v>0</v>
      </c>
      <c r="W476" s="9">
        <v>0</v>
      </c>
      <c r="Y476" s="9">
        <f t="shared" si="164"/>
        <v>0</v>
      </c>
      <c r="AA476" s="21">
        <f t="shared" si="165"/>
        <v>0</v>
      </c>
      <c r="AC476" s="9">
        <v>0</v>
      </c>
      <c r="AE476" s="9">
        <v>71259</v>
      </c>
      <c r="AG476" s="9">
        <f t="shared" si="166"/>
        <v>-71259</v>
      </c>
      <c r="AI476" s="21" t="str">
        <f t="shared" si="167"/>
        <v>N.M.</v>
      </c>
    </row>
    <row r="477" spans="1:53" s="16" customFormat="1" ht="12.75">
      <c r="A477" s="16" t="s">
        <v>49</v>
      </c>
      <c r="C477" s="16" t="s">
        <v>1406</v>
      </c>
      <c r="D477" s="9"/>
      <c r="E477" s="9">
        <v>10771.809999999998</v>
      </c>
      <c r="F477" s="9"/>
      <c r="G477" s="9">
        <v>-10669.920000000004</v>
      </c>
      <c r="H477" s="9"/>
      <c r="I477" s="9">
        <f>+E477-G477</f>
        <v>21441.730000000003</v>
      </c>
      <c r="J477" s="37" t="str">
        <f>IF((+E477-G477)=(I477),"  ",$AO$521)</f>
        <v>  </v>
      </c>
      <c r="K477" s="38">
        <f>IF(G477&lt;0,IF(I477=0,0,IF(OR(G477=0,E477=0),"N.M.",IF(ABS(I477/G477)&gt;=10,"N.M.",I477/(-G477)))),IF(I477=0,0,IF(OR(G477=0,E477=0),"N.M.",IF(ABS(I477/G477)&gt;=10,"N.M.",I477/G477))))</f>
        <v>2.0095492749711332</v>
      </c>
      <c r="L477" s="39"/>
      <c r="M477" s="9">
        <v>30254.78</v>
      </c>
      <c r="N477" s="9"/>
      <c r="O477" s="9">
        <v>-191235.31999999998</v>
      </c>
      <c r="P477" s="9"/>
      <c r="Q477" s="9">
        <f>+M477-O477</f>
        <v>221490.09999999998</v>
      </c>
      <c r="R477" s="37" t="str">
        <f>IF((+M477-O477)=(Q477),"  ",$AO$521)</f>
        <v>  </v>
      </c>
      <c r="S477" s="38">
        <f>IF(O477&lt;0,IF(Q477=0,0,IF(OR(O477=0,M477=0),"N.M.",IF(ABS(Q477/O477)&gt;=10,"N.M.",Q477/(-O477)))),IF(Q477=0,0,IF(OR(O477=0,M477=0),"N.M.",IF(ABS(Q477/O477)&gt;=10,"N.M.",Q477/O477))))</f>
        <v>1.1582070717898765</v>
      </c>
      <c r="T477" s="39"/>
      <c r="U477" s="9">
        <v>88291.86000000002</v>
      </c>
      <c r="V477" s="9"/>
      <c r="W477" s="9">
        <v>-687902.3899999999</v>
      </c>
      <c r="X477" s="9"/>
      <c r="Y477" s="9">
        <f>+U477-W477</f>
        <v>776194.2499999999</v>
      </c>
      <c r="Z477" s="37" t="str">
        <f>IF((+U477-W477)=(Y477),"  ",$AO$521)</f>
        <v>  </v>
      </c>
      <c r="AA477" s="38">
        <f>IF(W477&lt;0,IF(Y477=0,0,IF(OR(W477=0,U477=0),"N.M.",IF(ABS(Y477/W477)&gt;=10,"N.M.",Y477/(-W477)))),IF(Y477=0,0,IF(OR(W477=0,U477=0),"N.M.",IF(ABS(Y477/W477)&gt;=10,"N.M.",Y477/W477))))</f>
        <v>1.1283494014317932</v>
      </c>
      <c r="AB477" s="39"/>
      <c r="AC477" s="9">
        <v>1093157.2499999998</v>
      </c>
      <c r="AD477" s="9"/>
      <c r="AE477" s="9">
        <v>-725762.8699999999</v>
      </c>
      <c r="AF477" s="9"/>
      <c r="AG477" s="9">
        <f>+AC477-AE477</f>
        <v>1818920.1199999996</v>
      </c>
      <c r="AH477" s="37" t="str">
        <f>IF((+AC477-AE477)=(AG477),"  ",$AO$521)</f>
        <v>  </v>
      </c>
      <c r="AI477" s="38">
        <f>IF(AE477&lt;0,IF(AG477=0,0,IF(OR(AE477=0,AC477=0),"N.M.",IF(ABS(AG477/AE477)&gt;=10,"N.M.",AG477/(-AE477)))),IF(AG477=0,0,IF(OR(AE477=0,AC477=0),"N.M.",IF(ABS(AG477/AE477)&gt;=10,"N.M.",AG477/AE477))))</f>
        <v>2.5062182087105116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53" s="16" customFormat="1" ht="12.75">
      <c r="A478" s="77" t="s">
        <v>50</v>
      </c>
      <c r="C478" s="17" t="s">
        <v>51</v>
      </c>
      <c r="D478" s="18"/>
      <c r="E478" s="18">
        <v>-18122.359999999997</v>
      </c>
      <c r="F478" s="18"/>
      <c r="G478" s="18">
        <v>176946.86500000002</v>
      </c>
      <c r="H478" s="18"/>
      <c r="I478" s="18">
        <f>+E478-G478</f>
        <v>-195069.225</v>
      </c>
      <c r="J478" s="37" t="str">
        <f>IF((+E478-G478)=(I478),"  ",$AO$521)</f>
        <v>  </v>
      </c>
      <c r="K478" s="40">
        <f>IF(G478&lt;0,IF(I478=0,0,IF(OR(G478=0,E478=0),"N.M.",IF(ABS(I478/G478)&gt;=10,"N.M.",I478/(-G478)))),IF(I478=0,0,IF(OR(G478=0,E478=0),"N.M.",IF(ABS(I478/G478)&gt;=10,"N.M.",I478/G478))))</f>
        <v>-1.1024169600292155</v>
      </c>
      <c r="L478" s="39"/>
      <c r="M478" s="18">
        <v>-43958.73000000001</v>
      </c>
      <c r="N478" s="18"/>
      <c r="O478" s="18">
        <v>766806.1539999999</v>
      </c>
      <c r="P478" s="18"/>
      <c r="Q478" s="18">
        <f>+M478-O478</f>
        <v>-810764.8839999998</v>
      </c>
      <c r="R478" s="37" t="str">
        <f>IF((+M478-O478)=(Q478),"  ",$AO$521)</f>
        <v>  </v>
      </c>
      <c r="S478" s="40">
        <f>IF(O478&lt;0,IF(Q478=0,0,IF(OR(O478=0,M478=0),"N.M.",IF(ABS(Q478/O478)&gt;=10,"N.M.",Q478/(-O478)))),IF(Q478=0,0,IF(OR(O478=0,M478=0),"N.M.",IF(ABS(Q478/O478)&gt;=10,"N.M.",Q478/O478))))</f>
        <v>-1.057327043830689</v>
      </c>
      <c r="T478" s="39"/>
      <c r="U478" s="18">
        <v>-132262.08200000005</v>
      </c>
      <c r="V478" s="18"/>
      <c r="W478" s="18">
        <v>1939622.0870000003</v>
      </c>
      <c r="X478" s="18"/>
      <c r="Y478" s="18">
        <f>+U478-W478</f>
        <v>-2071884.1690000002</v>
      </c>
      <c r="Z478" s="37" t="str">
        <f>IF((+U478-W478)=(Y478),"  ",$AO$521)</f>
        <v>  </v>
      </c>
      <c r="AA478" s="40">
        <f>IF(W478&lt;0,IF(Y478=0,0,IF(OR(W478=0,U478=0),"N.M.",IF(ABS(Y478/W478)&gt;=10,"N.M.",Y478/(-W478)))),IF(Y478=0,0,IF(OR(W478=0,U478=0),"N.M.",IF(ABS(Y478/W478)&gt;=10,"N.M.",Y478/W478))))</f>
        <v>-1.06818961429985</v>
      </c>
      <c r="AB478" s="39"/>
      <c r="AC478" s="18">
        <v>-1740119.5299999998</v>
      </c>
      <c r="AD478" s="18"/>
      <c r="AE478" s="18">
        <v>1486691.5219999999</v>
      </c>
      <c r="AF478" s="18"/>
      <c r="AG478" s="18">
        <f>+AC478-AE478</f>
        <v>-3226811.0519999997</v>
      </c>
      <c r="AH478" s="37" t="str">
        <f>IF((+AC478-AE478)=(AG478),"  ",$AO$521)</f>
        <v>  </v>
      </c>
      <c r="AI478" s="40">
        <f>IF(AE478&lt;0,IF(AG478=0,0,IF(OR(AE478=0,AC478=0),"N.M.",IF(ABS(AG478/AE478)&gt;=10,"N.M.",AG478/(-AE478)))),IF(AG478=0,0,IF(OR(AE478=0,AC478=0),"N.M.",IF(ABS(AG478/AE478)&gt;=10,"N.M.",AG478/AE478))))</f>
        <v>-2.1704644199888024</v>
      </c>
      <c r="AJ478" s="39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</row>
    <row r="479" spans="4:53" s="16" customFormat="1" ht="12.75">
      <c r="D479" s="9"/>
      <c r="E479" s="43" t="str">
        <f>IF(ABS(+E454+E469+E477-E478)&gt;$AO$517,$AO$520," ")</f>
        <v> </v>
      </c>
      <c r="F479" s="28"/>
      <c r="G479" s="43" t="str">
        <f>IF(ABS(+G454+G469+G477-G478)&gt;$AO$517,$AO$520," ")</f>
        <v> </v>
      </c>
      <c r="H479" s="42"/>
      <c r="I479" s="43" t="str">
        <f>IF(ABS(+I454+I469+I477-I478)&gt;$AO$517,$AO$520," ")</f>
        <v> </v>
      </c>
      <c r="J479" s="9"/>
      <c r="K479" s="21"/>
      <c r="L479" s="11"/>
      <c r="M479" s="43" t="str">
        <f>IF(ABS(+M454+M469+M477-M478)&gt;$AO$517,$AO$520," ")</f>
        <v> </v>
      </c>
      <c r="N479" s="42"/>
      <c r="O479" s="43" t="str">
        <f>IF(ABS(+O454+O469+O477-O478)&gt;$AO$517,$AO$520," ")</f>
        <v> </v>
      </c>
      <c r="P479" s="28"/>
      <c r="Q479" s="43" t="str">
        <f>IF(ABS(+Q454+Q469+Q477-Q478)&gt;$AO$517,$AO$520," ")</f>
        <v> </v>
      </c>
      <c r="R479" s="9"/>
      <c r="S479" s="21"/>
      <c r="T479" s="9"/>
      <c r="U479" s="43" t="str">
        <f>IF(ABS(+U454+U469+U477-U478)&gt;$AO$517,$AO$520," ")</f>
        <v> </v>
      </c>
      <c r="V479" s="28"/>
      <c r="W479" s="43" t="str">
        <f>IF(ABS(+W454+W469+W477-W478)&gt;$AO$517,$AO$520," ")</f>
        <v> </v>
      </c>
      <c r="X479" s="28"/>
      <c r="Y479" s="43" t="str">
        <f>IF(ABS(+Y454+Y469+Y477-Y478)&gt;$AO$517,$AO$520," ")</f>
        <v> </v>
      </c>
      <c r="Z479" s="9"/>
      <c r="AA479" s="21"/>
      <c r="AB479" s="9"/>
      <c r="AC479" s="43" t="str">
        <f>IF(ABS(+AC454+AC469+AC477-AC478)&gt;$AO$517,$AO$520," ")</f>
        <v> </v>
      </c>
      <c r="AD479" s="28"/>
      <c r="AE479" s="43" t="str">
        <f>IF(ABS(+AE454+AE469+AE477-AE478)&gt;$AO$517,$AO$520," ")</f>
        <v> </v>
      </c>
      <c r="AF479" s="42"/>
      <c r="AG479" s="43" t="str">
        <f>IF(ABS(+AG454+AG469+AG477-AG478)&gt;$AO$517,$AO$520," ")</f>
        <v> </v>
      </c>
      <c r="AH479" s="9"/>
      <c r="AI479" s="2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1:53" s="16" customFormat="1" ht="12.75">
      <c r="A480" s="77" t="s">
        <v>52</v>
      </c>
      <c r="C480" s="17" t="s">
        <v>53</v>
      </c>
      <c r="D480" s="18"/>
      <c r="E480" s="18">
        <v>3703097.324000002</v>
      </c>
      <c r="F480" s="18"/>
      <c r="G480" s="18">
        <v>11880297.783</v>
      </c>
      <c r="H480" s="18"/>
      <c r="I480" s="18">
        <f>+E480-G480</f>
        <v>-8177200.458999998</v>
      </c>
      <c r="J480" s="37" t="str">
        <f>IF((+E480-G480)=(I480),"  ",$AO$521)</f>
        <v>  </v>
      </c>
      <c r="K480" s="40">
        <f>IF(G480&lt;0,IF(I480=0,0,IF(OR(G480=0,E480=0),"N.M.",IF(ABS(I480/G480)&gt;=10,"N.M.",I480/(-G480)))),IF(I480=0,0,IF(OR(G480=0,E480=0),"N.M.",IF(ABS(I480/G480)&gt;=10,"N.M.",I480/G480))))</f>
        <v>-0.6882992841055791</v>
      </c>
      <c r="L480" s="39"/>
      <c r="M480" s="18">
        <v>13631225.654000014</v>
      </c>
      <c r="N480" s="18"/>
      <c r="O480" s="18">
        <v>18425309.00399996</v>
      </c>
      <c r="P480" s="18"/>
      <c r="Q480" s="18">
        <f>+M480-O480</f>
        <v>-4794083.349999946</v>
      </c>
      <c r="R480" s="37" t="str">
        <f>IF((+M480-O480)=(Q480),"  ",$AO$521)</f>
        <v>  </v>
      </c>
      <c r="S480" s="40">
        <f>IF(O480&lt;0,IF(Q480=0,0,IF(OR(O480=0,M480=0),"N.M.",IF(ABS(Q480/O480)&gt;=10,"N.M.",Q480/(-O480)))),IF(Q480=0,0,IF(OR(O480=0,M480=0),"N.M.",IF(ABS(Q480/O480)&gt;=10,"N.M.",Q480/O480))))</f>
        <v>-0.26019011941450726</v>
      </c>
      <c r="T480" s="39"/>
      <c r="U480" s="18">
        <v>30395742.41399997</v>
      </c>
      <c r="V480" s="18"/>
      <c r="W480" s="18">
        <v>36424773.66399989</v>
      </c>
      <c r="X480" s="18"/>
      <c r="Y480" s="18">
        <f>+U480-W480</f>
        <v>-6029031.249999922</v>
      </c>
      <c r="Z480" s="37" t="str">
        <f>IF((+U480-W480)=(Y480),"  ",$AO$521)</f>
        <v>  </v>
      </c>
      <c r="AA480" s="40">
        <f>IF(W480&lt;0,IF(Y480=0,0,IF(OR(W480=0,U480=0),"N.M.",IF(ABS(Y480/W480)&gt;=10,"N.M.",Y480/(-W480)))),IF(Y480=0,0,IF(OR(W480=0,U480=0),"N.M.",IF(ABS(Y480/W480)&gt;=10,"N.M.",Y480/W480))))</f>
        <v>-0.16552007448597167</v>
      </c>
      <c r="AB480" s="39"/>
      <c r="AC480" s="18">
        <v>53037923.78200003</v>
      </c>
      <c r="AD480" s="18"/>
      <c r="AE480" s="18">
        <v>66755075.47799994</v>
      </c>
      <c r="AF480" s="18"/>
      <c r="AG480" s="18">
        <f>+AC480-AE480</f>
        <v>-13717151.695999913</v>
      </c>
      <c r="AH480" s="37" t="str">
        <f>IF((+AC480-AE480)=(AG480),"  ",$AO$521)</f>
        <v>  </v>
      </c>
      <c r="AI480" s="40">
        <f>IF(AE480&lt;0,IF(AG480=0,0,IF(OR(AE480=0,AC480=0),"N.M.",IF(ABS(AG480/AE480)&gt;=10,"N.M.",AG480/(-AE480)))),IF(AG480=0,0,IF(OR(AE480=0,AC480=0),"N.M.",IF(ABS(AG480/AE480)&gt;=10,"N.M.",AG480/AE480))))</f>
        <v>-0.20548477546880448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4:53" s="16" customFormat="1" ht="12.75">
      <c r="D481" s="9"/>
      <c r="E481" s="43" t="str">
        <f>IF(ABS(E422+E478-E480)&gt;$AO$517,$AO$520," ")</f>
        <v> </v>
      </c>
      <c r="F481" s="28"/>
      <c r="G481" s="43" t="str">
        <f>IF(ABS(G422+G478-G480)&gt;$AO$517,$AO$520," ")</f>
        <v> </v>
      </c>
      <c r="H481" s="42"/>
      <c r="I481" s="43" t="str">
        <f>IF(ABS(I422+I478-I480)&gt;$AO$517,$AO$520," ")</f>
        <v> </v>
      </c>
      <c r="J481" s="9"/>
      <c r="K481" s="21"/>
      <c r="L481" s="11"/>
      <c r="M481" s="43" t="str">
        <f>IF(ABS(M422+M478-M480)&gt;$AO$517,$AO$520," ")</f>
        <v> </v>
      </c>
      <c r="N481" s="42"/>
      <c r="O481" s="43" t="str">
        <f>IF(ABS(O422+O478-O480)&gt;$AO$517,$AO$520," ")</f>
        <v> </v>
      </c>
      <c r="P481" s="28"/>
      <c r="Q481" s="43" t="str">
        <f>IF(ABS(Q422+Q478-Q480)&gt;$AO$517,$AO$520," ")</f>
        <v> </v>
      </c>
      <c r="R481" s="9"/>
      <c r="S481" s="21"/>
      <c r="T481" s="9"/>
      <c r="U481" s="43" t="str">
        <f>IF(ABS(U422+U478-U480)&gt;$AO$517,$AO$520," ")</f>
        <v> </v>
      </c>
      <c r="V481" s="28"/>
      <c r="W481" s="43" t="str">
        <f>IF(ABS(W422+W478-W480)&gt;$AO$517,$AO$520," ")</f>
        <v> </v>
      </c>
      <c r="X481" s="28"/>
      <c r="Y481" s="43" t="str">
        <f>IF(ABS(Y422+Y478-Y480)&gt;$AO$517,$AO$520," ")</f>
        <v> </v>
      </c>
      <c r="Z481" s="9"/>
      <c r="AA481" s="21"/>
      <c r="AB481" s="9"/>
      <c r="AC481" s="43" t="str">
        <f>IF(ABS(AC422+AC478-AC480)&gt;$AO$517,$AO$520," ")</f>
        <v> </v>
      </c>
      <c r="AD481" s="28"/>
      <c r="AE481" s="43" t="str">
        <f>IF(ABS(AE422+AE478-AE480)&gt;$AO$517,$AO$520," ")</f>
        <v> </v>
      </c>
      <c r="AF481" s="42"/>
      <c r="AG481" s="43" t="str">
        <f>IF(ABS(AG422+AG478-AG480)&gt;$AO$517,$AO$520," ")</f>
        <v> </v>
      </c>
      <c r="AH481" s="9"/>
      <c r="AI481" s="2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</row>
    <row r="482" spans="3:53" s="16" customFormat="1" ht="12.75">
      <c r="C482" s="17" t="s">
        <v>54</v>
      </c>
      <c r="D482" s="18"/>
      <c r="E482" s="9"/>
      <c r="F482" s="9"/>
      <c r="G482" s="9"/>
      <c r="H482" s="9"/>
      <c r="I482" s="9"/>
      <c r="J482" s="9"/>
      <c r="K482" s="21"/>
      <c r="L482" s="11"/>
      <c r="M482" s="9"/>
      <c r="N482" s="9"/>
      <c r="O482" s="9"/>
      <c r="P482" s="9"/>
      <c r="Q482" s="9"/>
      <c r="R482" s="9"/>
      <c r="S482" s="21"/>
      <c r="T482" s="9"/>
      <c r="U482" s="9"/>
      <c r="V482" s="9"/>
      <c r="W482" s="9"/>
      <c r="X482" s="9"/>
      <c r="Y482" s="9"/>
      <c r="Z482" s="9"/>
      <c r="AA482" s="21"/>
      <c r="AB482" s="9"/>
      <c r="AC482" s="9"/>
      <c r="AD482" s="9"/>
      <c r="AE482" s="9"/>
      <c r="AF482" s="9"/>
      <c r="AG482" s="9"/>
      <c r="AH482" s="9"/>
      <c r="AI482" s="2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</row>
    <row r="483" spans="1:35" ht="12.75" outlineLevel="1">
      <c r="A483" s="1" t="s">
        <v>979</v>
      </c>
      <c r="B483" s="16" t="s">
        <v>980</v>
      </c>
      <c r="C483" s="1" t="s">
        <v>1407</v>
      </c>
      <c r="E483" s="5">
        <v>2352172.74</v>
      </c>
      <c r="G483" s="5">
        <v>2145558.85</v>
      </c>
      <c r="I483" s="9">
        <f>(+E483-G483)</f>
        <v>206613.89000000013</v>
      </c>
      <c r="K483" s="21">
        <f>IF(G483&lt;0,IF(I483=0,0,IF(OR(G483=0,E483=0),"N.M.",IF(ABS(I483/G483)&gt;=10,"N.M.",I483/(-G483)))),IF(I483=0,0,IF(OR(G483=0,E483=0),"N.M.",IF(ABS(I483/G483)&gt;=10,"N.M.",I483/G483))))</f>
        <v>0.09629840262829431</v>
      </c>
      <c r="M483" s="9">
        <v>6320790.44</v>
      </c>
      <c r="O483" s="9">
        <v>6436676.39</v>
      </c>
      <c r="Q483" s="9">
        <f>(+M483-O483)</f>
        <v>-115885.94999999925</v>
      </c>
      <c r="S483" s="21">
        <f>IF(O483&lt;0,IF(Q483=0,0,IF(OR(O483=0,M483=0),"N.M.",IF(ABS(Q483/O483)&gt;=10,"N.M.",Q483/(-O483)))),IF(Q483=0,0,IF(OR(O483=0,M483=0),"N.M.",IF(ABS(Q483/O483)&gt;=10,"N.M.",Q483/O483))))</f>
        <v>-0.018004004392707905</v>
      </c>
      <c r="U483" s="9">
        <v>12273716.99</v>
      </c>
      <c r="W483" s="9">
        <v>12873352.99</v>
      </c>
      <c r="Y483" s="9">
        <f>(+U483-W483)</f>
        <v>-599636</v>
      </c>
      <c r="AA483" s="21">
        <f>IF(W483&lt;0,IF(Y483=0,0,IF(OR(W483=0,U483=0),"N.M.",IF(ABS(Y483/W483)&gt;=10,"N.M.",Y483/(-W483)))),IF(Y483=0,0,IF(OR(W483=0,U483=0),"N.M.",IF(ABS(Y483/W483)&gt;=10,"N.M.",Y483/W483))))</f>
        <v>-0.0465796285137055</v>
      </c>
      <c r="AC483" s="9">
        <v>24872945.09</v>
      </c>
      <c r="AE483" s="9">
        <v>25287674.23</v>
      </c>
      <c r="AG483" s="9">
        <f>(+AC483-AE483)</f>
        <v>-414729.1400000006</v>
      </c>
      <c r="AI483" s="21">
        <f>IF(AE483&lt;0,IF(AG483=0,0,IF(OR(AE483=0,AC483=0),"N.M.",IF(ABS(AG483/AE483)&gt;=10,"N.M.",AG483/(-AE483)))),IF(AG483=0,0,IF(OR(AE483=0,AC483=0),"N.M.",IF(ABS(AG483/AE483)&gt;=10,"N.M.",AG483/AE483))))</f>
        <v>-0.016400446171043567</v>
      </c>
    </row>
    <row r="484" spans="1:35" ht="12.75" outlineLevel="1">
      <c r="A484" s="1" t="s">
        <v>981</v>
      </c>
      <c r="B484" s="16" t="s">
        <v>982</v>
      </c>
      <c r="C484" s="1" t="s">
        <v>1408</v>
      </c>
      <c r="E484" s="5">
        <v>87500</v>
      </c>
      <c r="G484" s="5">
        <v>87500</v>
      </c>
      <c r="I484" s="9">
        <f>(+E484-G484)</f>
        <v>0</v>
      </c>
      <c r="K484" s="21">
        <f>IF(G484&lt;0,IF(I484=0,0,IF(OR(G484=0,E484=0),"N.M.",IF(ABS(I484/G484)&gt;=10,"N.M.",I484/(-G484)))),IF(I484=0,0,IF(OR(G484=0,E484=0),"N.M.",IF(ABS(I484/G484)&gt;=10,"N.M.",I484/G484))))</f>
        <v>0</v>
      </c>
      <c r="M484" s="9">
        <v>262500</v>
      </c>
      <c r="O484" s="9">
        <v>262500</v>
      </c>
      <c r="Q484" s="9">
        <f>(+M484-O484)</f>
        <v>0</v>
      </c>
      <c r="S484" s="21">
        <f>IF(O484&lt;0,IF(Q484=0,0,IF(OR(O484=0,M484=0),"N.M.",IF(ABS(Q484/O484)&gt;=10,"N.M.",Q484/(-O484)))),IF(Q484=0,0,IF(OR(O484=0,M484=0),"N.M.",IF(ABS(Q484/O484)&gt;=10,"N.M.",Q484/O484))))</f>
        <v>0</v>
      </c>
      <c r="U484" s="9">
        <v>583527</v>
      </c>
      <c r="W484" s="9">
        <v>525000</v>
      </c>
      <c r="Y484" s="9">
        <f>(+U484-W484)</f>
        <v>58527</v>
      </c>
      <c r="AA484" s="21">
        <f>IF(W484&lt;0,IF(Y484=0,0,IF(OR(W484=0,U484=0),"N.M.",IF(ABS(Y484/W484)&gt;=10,"N.M.",Y484/(-W484)))),IF(Y484=0,0,IF(OR(W484=0,U484=0),"N.M.",IF(ABS(Y484/W484)&gt;=10,"N.M.",Y484/W484))))</f>
        <v>0.11148</v>
      </c>
      <c r="AC484" s="9">
        <v>6936121.83</v>
      </c>
      <c r="AE484" s="9">
        <v>1050000</v>
      </c>
      <c r="AG484" s="9">
        <f>(+AC484-AE484)</f>
        <v>5886121.83</v>
      </c>
      <c r="AI484" s="21">
        <f>IF(AE484&lt;0,IF(AG484=0,0,IF(OR(AE484=0,AC484=0),"N.M.",IF(ABS(AG484/AE484)&gt;=10,"N.M.",AG484/(-AE484)))),IF(AG484=0,0,IF(OR(AE484=0,AC484=0),"N.M.",IF(ABS(AG484/AE484)&gt;=10,"N.M.",AG484/AE484))))</f>
        <v>5.605830314285714</v>
      </c>
    </row>
    <row r="485" spans="1:53" s="16" customFormat="1" ht="12.75">
      <c r="A485" s="16" t="s">
        <v>55</v>
      </c>
      <c r="C485" s="16" t="s">
        <v>1409</v>
      </c>
      <c r="D485" s="9"/>
      <c r="E485" s="9">
        <v>2439672.74</v>
      </c>
      <c r="F485" s="9"/>
      <c r="G485" s="9">
        <v>2233058.85</v>
      </c>
      <c r="H485" s="9"/>
      <c r="I485" s="9">
        <f aca="true" t="shared" si="168" ref="I485:I501">(+E485-G485)</f>
        <v>206613.89000000013</v>
      </c>
      <c r="J485" s="37" t="str">
        <f aca="true" t="shared" si="169" ref="J485:J501">IF((+E485-G485)=(I485),"  ",$AO$521)</f>
        <v>  </v>
      </c>
      <c r="K485" s="38">
        <f aca="true" t="shared" si="170" ref="K485:K501">IF(G485&lt;0,IF(I485=0,0,IF(OR(G485=0,E485=0),"N.M.",IF(ABS(I485/G485)&gt;=10,"N.M.",I485/(-G485)))),IF(I485=0,0,IF(OR(G485=0,E485=0),"N.M.",IF(ABS(I485/G485)&gt;=10,"N.M.",I485/G485))))</f>
        <v>0.09252505369484558</v>
      </c>
      <c r="L485" s="39"/>
      <c r="M485" s="9">
        <v>6583290.44</v>
      </c>
      <c r="N485" s="9"/>
      <c r="O485" s="9">
        <v>6699176.39</v>
      </c>
      <c r="P485" s="9"/>
      <c r="Q485" s="9">
        <f aca="true" t="shared" si="171" ref="Q485:Q501">(+M485-O485)</f>
        <v>-115885.94999999925</v>
      </c>
      <c r="R485" s="37" t="str">
        <f aca="true" t="shared" si="172" ref="R485:R501">IF((+M485-O485)=(Q485),"  ",$AO$521)</f>
        <v>  </v>
      </c>
      <c r="S485" s="38">
        <f aca="true" t="shared" si="173" ref="S485:S501">IF(O485&lt;0,IF(Q485=0,0,IF(OR(O485=0,M485=0),"N.M.",IF(ABS(Q485/O485)&gt;=10,"N.M.",Q485/(-O485)))),IF(Q485=0,0,IF(OR(O485=0,M485=0),"N.M.",IF(ABS(Q485/O485)&gt;=10,"N.M.",Q485/O485))))</f>
        <v>-0.017298536902683237</v>
      </c>
      <c r="T485" s="39"/>
      <c r="U485" s="9">
        <v>12857243.99</v>
      </c>
      <c r="V485" s="9"/>
      <c r="W485" s="9">
        <v>13398352.99</v>
      </c>
      <c r="X485" s="9"/>
      <c r="Y485" s="9">
        <f aca="true" t="shared" si="174" ref="Y485:Y501">(+U485-W485)</f>
        <v>-541109</v>
      </c>
      <c r="Z485" s="37" t="str">
        <f aca="true" t="shared" si="175" ref="Z485:Z501">IF((+U485-W485)=(Y485),"  ",$AO$521)</f>
        <v>  </v>
      </c>
      <c r="AA485" s="38">
        <f aca="true" t="shared" si="176" ref="AA485:AA501">IF(W485&lt;0,IF(Y485=0,0,IF(OR(W485=0,U485=0),"N.M.",IF(ABS(Y485/W485)&gt;=10,"N.M.",Y485/(-W485)))),IF(Y485=0,0,IF(OR(W485=0,U485=0),"N.M.",IF(ABS(Y485/W485)&gt;=10,"N.M.",Y485/W485))))</f>
        <v>-0.040386232576784795</v>
      </c>
      <c r="AB485" s="39"/>
      <c r="AC485" s="9">
        <v>31809066.92</v>
      </c>
      <c r="AD485" s="9"/>
      <c r="AE485" s="9">
        <v>26337674.23</v>
      </c>
      <c r="AF485" s="9"/>
      <c r="AG485" s="9">
        <f aca="true" t="shared" si="177" ref="AG485:AG501">(+AC485-AE485)</f>
        <v>5471392.690000001</v>
      </c>
      <c r="AH485" s="37" t="str">
        <f aca="true" t="shared" si="178" ref="AH485:AH501">IF((+AC485-AE485)=(AG485),"  ",$AO$521)</f>
        <v>  </v>
      </c>
      <c r="AI485" s="38">
        <f aca="true" t="shared" si="179" ref="AI485:AI501">IF(AE485&lt;0,IF(AG485=0,0,IF(OR(AE485=0,AC485=0),"N.M.",IF(ABS(AG485/AE485)&gt;=10,"N.M.",AG485/(-AE485)))),IF(AG485=0,0,IF(OR(AE485=0,AC485=0),"N.M.",IF(ABS(AG485/AE485)&gt;=10,"N.M.",AG485/AE485))))</f>
        <v>0.20774016119342065</v>
      </c>
      <c r="AJ485" s="39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</row>
    <row r="486" spans="1:35" ht="12.75" outlineLevel="1">
      <c r="A486" s="1" t="s">
        <v>983</v>
      </c>
      <c r="B486" s="16" t="s">
        <v>984</v>
      </c>
      <c r="C486" s="1" t="s">
        <v>1410</v>
      </c>
      <c r="E486" s="5">
        <v>82885.33</v>
      </c>
      <c r="G486" s="5">
        <v>116642.47</v>
      </c>
      <c r="I486" s="9">
        <f>(+E486-G486)</f>
        <v>-33757.14</v>
      </c>
      <c r="K486" s="21">
        <f>IF(G486&lt;0,IF(I486=0,0,IF(OR(G486=0,E486=0),"N.M.",IF(ABS(I486/G486)&gt;=10,"N.M.",I486/(-G486)))),IF(I486=0,0,IF(OR(G486=0,E486=0),"N.M.",IF(ABS(I486/G486)&gt;=10,"N.M.",I486/G486))))</f>
        <v>-0.28940693728450706</v>
      </c>
      <c r="M486" s="9">
        <v>368849.5</v>
      </c>
      <c r="O486" s="9">
        <v>324855.33</v>
      </c>
      <c r="Q486" s="9">
        <f>(+M486-O486)</f>
        <v>43994.169999999984</v>
      </c>
      <c r="S486" s="21">
        <f>IF(O486&lt;0,IF(Q486=0,0,IF(OR(O486=0,M486=0),"N.M.",IF(ABS(Q486/O486)&gt;=10,"N.M.",Q486/(-O486)))),IF(Q486=0,0,IF(OR(O486=0,M486=0),"N.M.",IF(ABS(Q486/O486)&gt;=10,"N.M.",Q486/O486))))</f>
        <v>0.13542696067200122</v>
      </c>
      <c r="U486" s="9">
        <v>983512.1</v>
      </c>
      <c r="W486" s="9">
        <v>540537.31</v>
      </c>
      <c r="Y486" s="9">
        <f>(+U486-W486)</f>
        <v>442974.7899999999</v>
      </c>
      <c r="AA486" s="21">
        <f>IF(W486&lt;0,IF(Y486=0,0,IF(OR(W486=0,U486=0),"N.M.",IF(ABS(Y486/W486)&gt;=10,"N.M.",Y486/(-W486)))),IF(Y486=0,0,IF(OR(W486=0,U486=0),"N.M.",IF(ABS(Y486/W486)&gt;=10,"N.M.",Y486/W486))))</f>
        <v>0.8195082592911114</v>
      </c>
      <c r="AC486" s="9">
        <v>2336495.69</v>
      </c>
      <c r="AE486" s="9">
        <v>2234671.95</v>
      </c>
      <c r="AG486" s="9">
        <f>(+AC486-AE486)</f>
        <v>101823.73999999976</v>
      </c>
      <c r="AI486" s="21">
        <f>IF(AE486&lt;0,IF(AG486=0,0,IF(OR(AE486=0,AC486=0),"N.M.",IF(ABS(AG486/AE486)&gt;=10,"N.M.",AG486/(-AE486)))),IF(AG486=0,0,IF(OR(AE486=0,AC486=0),"N.M.",IF(ABS(AG486/AE486)&gt;=10,"N.M.",AG486/AE486))))</f>
        <v>0.04556540838130615</v>
      </c>
    </row>
    <row r="487" spans="1:53" s="16" customFormat="1" ht="12.75" customHeight="1">
      <c r="A487" s="16" t="s">
        <v>85</v>
      </c>
      <c r="C487" s="16" t="s">
        <v>1411</v>
      </c>
      <c r="D487" s="9"/>
      <c r="E487" s="9">
        <v>82885.33</v>
      </c>
      <c r="F487" s="9"/>
      <c r="G487" s="9">
        <v>116642.47</v>
      </c>
      <c r="H487" s="9"/>
      <c r="I487" s="9">
        <f>(+E487-G487)</f>
        <v>-33757.14</v>
      </c>
      <c r="J487" s="37" t="str">
        <f>IF((+E487-G487)=(I487),"  ",$AO$521)</f>
        <v>  </v>
      </c>
      <c r="K487" s="38">
        <f>IF(G487&lt;0,IF(I487=0,0,IF(OR(G487=0,E487=0),"N.M.",IF(ABS(I487/G487)&gt;=10,"N.M.",I487/(-G487)))),IF(I487=0,0,IF(OR(G487=0,E487=0),"N.M.",IF(ABS(I487/G487)&gt;=10,"N.M.",I487/G487))))</f>
        <v>-0.28940693728450706</v>
      </c>
      <c r="L487" s="39"/>
      <c r="M487" s="9">
        <v>368849.5</v>
      </c>
      <c r="N487" s="9"/>
      <c r="O487" s="9">
        <v>324855.33</v>
      </c>
      <c r="P487" s="9"/>
      <c r="Q487" s="9">
        <f>(+M487-O487)</f>
        <v>43994.169999999984</v>
      </c>
      <c r="R487" s="37" t="str">
        <f>IF((+M487-O487)=(Q487),"  ",$AO$521)</f>
        <v>  </v>
      </c>
      <c r="S487" s="38">
        <f>IF(O487&lt;0,IF(Q487=0,0,IF(OR(O487=0,M487=0),"N.M.",IF(ABS(Q487/O487)&gt;=10,"N.M.",Q487/(-O487)))),IF(Q487=0,0,IF(OR(O487=0,M487=0),"N.M.",IF(ABS(Q487/O487)&gt;=10,"N.M.",Q487/O487))))</f>
        <v>0.13542696067200122</v>
      </c>
      <c r="T487" s="39"/>
      <c r="U487" s="9">
        <v>983512.1</v>
      </c>
      <c r="V487" s="9"/>
      <c r="W487" s="9">
        <v>540537.31</v>
      </c>
      <c r="X487" s="9"/>
      <c r="Y487" s="9">
        <f>(+U487-W487)</f>
        <v>442974.7899999999</v>
      </c>
      <c r="Z487" s="37" t="str">
        <f>IF((+U487-W487)=(Y487),"  ",$AO$521)</f>
        <v>  </v>
      </c>
      <c r="AA487" s="38">
        <f>IF(W487&lt;0,IF(Y487=0,0,IF(OR(W487=0,U487=0),"N.M.",IF(ABS(Y487/W487)&gt;=10,"N.M.",Y487/(-W487)))),IF(Y487=0,0,IF(OR(W487=0,U487=0),"N.M.",IF(ABS(Y487/W487)&gt;=10,"N.M.",Y487/W487))))</f>
        <v>0.8195082592911114</v>
      </c>
      <c r="AB487" s="39"/>
      <c r="AC487" s="9">
        <v>2336495.69</v>
      </c>
      <c r="AD487" s="9"/>
      <c r="AE487" s="9">
        <v>2234671.95</v>
      </c>
      <c r="AF487" s="9"/>
      <c r="AG487" s="9">
        <f>(+AC487-AE487)</f>
        <v>101823.73999999976</v>
      </c>
      <c r="AH487" s="37" t="str">
        <f>IF((+AC487-AE487)=(AG487),"  ",$AO$521)</f>
        <v>  </v>
      </c>
      <c r="AI487" s="38">
        <f>IF(AE487&lt;0,IF(AG487=0,0,IF(OR(AE487=0,AC487=0),"N.M.",IF(ABS(AG487/AE487)&gt;=10,"N.M.",AG487/(-AE487)))),IF(AG487=0,0,IF(OR(AE487=0,AC487=0),"N.M.",IF(ABS(AG487/AE487)&gt;=10,"N.M.",AG487/AE487))))</f>
        <v>0.04556540838130615</v>
      </c>
      <c r="AJ487" s="39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</row>
    <row r="488" spans="1:35" ht="12.75" outlineLevel="1">
      <c r="A488" s="1" t="s">
        <v>985</v>
      </c>
      <c r="B488" s="16" t="s">
        <v>986</v>
      </c>
      <c r="C488" s="1" t="s">
        <v>1412</v>
      </c>
      <c r="E488" s="5">
        <v>7210.59</v>
      </c>
      <c r="G488" s="5">
        <v>43757.63</v>
      </c>
      <c r="I488" s="9">
        <f>(+E488-G488)</f>
        <v>-36547.03999999999</v>
      </c>
      <c r="K488" s="21">
        <f>IF(G488&lt;0,IF(I488=0,0,IF(OR(G488=0,E488=0),"N.M.",IF(ABS(I488/G488)&gt;=10,"N.M.",I488/(-G488)))),IF(I488=0,0,IF(OR(G488=0,E488=0),"N.M.",IF(ABS(I488/G488)&gt;=10,"N.M.",I488/G488))))</f>
        <v>-0.8352152527456354</v>
      </c>
      <c r="M488" s="9">
        <v>22732.37</v>
      </c>
      <c r="O488" s="9">
        <v>47674.65</v>
      </c>
      <c r="Q488" s="9">
        <f>(+M488-O488)</f>
        <v>-24942.280000000002</v>
      </c>
      <c r="S488" s="21">
        <f>IF(O488&lt;0,IF(Q488=0,0,IF(OR(O488=0,M488=0),"N.M.",IF(ABS(Q488/O488)&gt;=10,"N.M.",Q488/(-O488)))),IF(Q488=0,0,IF(OR(O488=0,M488=0),"N.M.",IF(ABS(Q488/O488)&gt;=10,"N.M.",Q488/O488))))</f>
        <v>-0.5231769923848418</v>
      </c>
      <c r="U488" s="9">
        <v>55040.29</v>
      </c>
      <c r="W488" s="9">
        <v>109405.96</v>
      </c>
      <c r="Y488" s="9">
        <f>(+U488-W488)</f>
        <v>-54365.670000000006</v>
      </c>
      <c r="AA488" s="21">
        <f>IF(W488&lt;0,IF(Y488=0,0,IF(OR(W488=0,U488=0),"N.M.",IF(ABS(Y488/W488)&gt;=10,"N.M.",Y488/(-W488)))),IF(Y488=0,0,IF(OR(W488=0,U488=0),"N.M.",IF(ABS(Y488/W488)&gt;=10,"N.M.",Y488/W488))))</f>
        <v>-0.49691689556949187</v>
      </c>
      <c r="AC488" s="9">
        <v>132924.93</v>
      </c>
      <c r="AE488" s="9">
        <v>197329.28000000003</v>
      </c>
      <c r="AG488" s="9">
        <f>(+AC488-AE488)</f>
        <v>-64404.350000000035</v>
      </c>
      <c r="AI488" s="21">
        <f>IF(AE488&lt;0,IF(AG488=0,0,IF(OR(AE488=0,AC488=0),"N.M.",IF(ABS(AG488/AE488)&gt;=10,"N.M.",AG488/(-AE488)))),IF(AG488=0,0,IF(OR(AE488=0,AC488=0),"N.M.",IF(ABS(AG488/AE488)&gt;=10,"N.M.",AG488/AE488))))</f>
        <v>-0.3263800992939316</v>
      </c>
    </row>
    <row r="489" spans="1:53" s="16" customFormat="1" ht="12.75" customHeight="1">
      <c r="A489" s="16" t="s">
        <v>86</v>
      </c>
      <c r="C489" s="16" t="s">
        <v>1413</v>
      </c>
      <c r="D489" s="9"/>
      <c r="E489" s="9">
        <v>7210.59</v>
      </c>
      <c r="F489" s="9"/>
      <c r="G489" s="9">
        <v>43757.63</v>
      </c>
      <c r="H489" s="9"/>
      <c r="I489" s="9">
        <f t="shared" si="168"/>
        <v>-36547.03999999999</v>
      </c>
      <c r="J489" s="85" t="str">
        <f t="shared" si="169"/>
        <v>  </v>
      </c>
      <c r="K489" s="38">
        <f t="shared" si="170"/>
        <v>-0.8352152527456354</v>
      </c>
      <c r="L489" s="39"/>
      <c r="M489" s="9">
        <v>22732.37</v>
      </c>
      <c r="N489" s="9"/>
      <c r="O489" s="9">
        <v>47674.65</v>
      </c>
      <c r="P489" s="9"/>
      <c r="Q489" s="9">
        <f t="shared" si="171"/>
        <v>-24942.280000000002</v>
      </c>
      <c r="R489" s="85" t="str">
        <f t="shared" si="172"/>
        <v>  </v>
      </c>
      <c r="S489" s="38">
        <f t="shared" si="173"/>
        <v>-0.5231769923848418</v>
      </c>
      <c r="T489" s="39"/>
      <c r="U489" s="9">
        <v>55040.29</v>
      </c>
      <c r="V489" s="9"/>
      <c r="W489" s="9">
        <v>109405.96</v>
      </c>
      <c r="X489" s="9"/>
      <c r="Y489" s="9">
        <f t="shared" si="174"/>
        <v>-54365.670000000006</v>
      </c>
      <c r="Z489" s="85" t="str">
        <f t="shared" si="175"/>
        <v>  </v>
      </c>
      <c r="AA489" s="38">
        <f t="shared" si="176"/>
        <v>-0.49691689556949187</v>
      </c>
      <c r="AB489" s="39"/>
      <c r="AC489" s="9">
        <v>132924.93</v>
      </c>
      <c r="AD489" s="9"/>
      <c r="AE489" s="9">
        <v>197329.28000000003</v>
      </c>
      <c r="AF489" s="9"/>
      <c r="AG489" s="9">
        <f t="shared" si="177"/>
        <v>-64404.350000000035</v>
      </c>
      <c r="AH489" s="85" t="str">
        <f t="shared" si="178"/>
        <v>  </v>
      </c>
      <c r="AI489" s="38">
        <f t="shared" si="179"/>
        <v>-0.3263800992939316</v>
      </c>
      <c r="AJ489" s="39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</row>
    <row r="490" spans="1:35" ht="12.75" outlineLevel="1">
      <c r="A490" s="1" t="s">
        <v>987</v>
      </c>
      <c r="B490" s="16" t="s">
        <v>988</v>
      </c>
      <c r="C490" s="1" t="s">
        <v>1414</v>
      </c>
      <c r="E490" s="5">
        <v>39586.11</v>
      </c>
      <c r="G490" s="5">
        <v>37669.66</v>
      </c>
      <c r="I490" s="9">
        <f>(+E490-G490)</f>
        <v>1916.449999999997</v>
      </c>
      <c r="K490" s="21">
        <f>IF(G490&lt;0,IF(I490=0,0,IF(OR(G490=0,E490=0),"N.M.",IF(ABS(I490/G490)&gt;=10,"N.M.",I490/(-G490)))),IF(I490=0,0,IF(OR(G490=0,E490=0),"N.M.",IF(ABS(I490/G490)&gt;=10,"N.M.",I490/G490))))</f>
        <v>0.050875160540339276</v>
      </c>
      <c r="M490" s="9">
        <v>111968.81</v>
      </c>
      <c r="O490" s="9">
        <v>113007.98</v>
      </c>
      <c r="Q490" s="9">
        <f>(+M490-O490)</f>
        <v>-1039.1699999999983</v>
      </c>
      <c r="S490" s="21">
        <f>IF(O490&lt;0,IF(Q490=0,0,IF(OR(O490=0,M490=0),"N.M.",IF(ABS(Q490/O490)&gt;=10,"N.M.",Q490/(-O490)))),IF(Q490=0,0,IF(OR(O490=0,M490=0),"N.M.",IF(ABS(Q490/O490)&gt;=10,"N.M.",Q490/O490))))</f>
        <v>-0.009195545305738571</v>
      </c>
      <c r="U490" s="9">
        <v>220542.86000000002</v>
      </c>
      <c r="W490" s="9">
        <v>226015.95</v>
      </c>
      <c r="Y490" s="9">
        <f>(+U490-W490)</f>
        <v>-5473.0899999999965</v>
      </c>
      <c r="AA490" s="21">
        <f>IF(W490&lt;0,IF(Y490=0,0,IF(OR(W490=0,U490=0),"N.M.",IF(ABS(Y490/W490)&gt;=10,"N.M.",Y490/(-W490)))),IF(Y490=0,0,IF(OR(W490=0,U490=0),"N.M.",IF(ABS(Y490/W490)&gt;=10,"N.M.",Y490/W490))))</f>
        <v>-0.02421550337487242</v>
      </c>
      <c r="AC490" s="9">
        <v>446171.83</v>
      </c>
      <c r="AE490" s="9">
        <v>692073.04</v>
      </c>
      <c r="AG490" s="9">
        <f>(+AC490-AE490)</f>
        <v>-245901.21000000002</v>
      </c>
      <c r="AI490" s="21">
        <f>IF(AE490&lt;0,IF(AG490=0,0,IF(OR(AE490=0,AC490=0),"N.M.",IF(ABS(AG490/AE490)&gt;=10,"N.M.",AG490/(-AE490)))),IF(AG490=0,0,IF(OR(AE490=0,AC490=0),"N.M.",IF(ABS(AG490/AE490)&gt;=10,"N.M.",AG490/AE490))))</f>
        <v>-0.35531106658915657</v>
      </c>
    </row>
    <row r="491" spans="1:53" s="16" customFormat="1" ht="12.75">
      <c r="A491" s="16" t="s">
        <v>56</v>
      </c>
      <c r="C491" s="16" t="s">
        <v>1415</v>
      </c>
      <c r="D491" s="9"/>
      <c r="E491" s="9">
        <v>39586.11</v>
      </c>
      <c r="F491" s="9"/>
      <c r="G491" s="9">
        <v>37669.66</v>
      </c>
      <c r="H491" s="9"/>
      <c r="I491" s="9">
        <f t="shared" si="168"/>
        <v>1916.449999999997</v>
      </c>
      <c r="J491" s="37" t="str">
        <f t="shared" si="169"/>
        <v>  </v>
      </c>
      <c r="K491" s="38">
        <f t="shared" si="170"/>
        <v>0.050875160540339276</v>
      </c>
      <c r="L491" s="39"/>
      <c r="M491" s="9">
        <v>111968.81</v>
      </c>
      <c r="N491" s="9"/>
      <c r="O491" s="9">
        <v>113007.98</v>
      </c>
      <c r="P491" s="9"/>
      <c r="Q491" s="9">
        <f t="shared" si="171"/>
        <v>-1039.1699999999983</v>
      </c>
      <c r="R491" s="37" t="str">
        <f t="shared" si="172"/>
        <v>  </v>
      </c>
      <c r="S491" s="38">
        <f t="shared" si="173"/>
        <v>-0.009195545305738571</v>
      </c>
      <c r="T491" s="39"/>
      <c r="U491" s="9">
        <v>220542.86000000002</v>
      </c>
      <c r="V491" s="9"/>
      <c r="W491" s="9">
        <v>226015.95</v>
      </c>
      <c r="X491" s="9"/>
      <c r="Y491" s="9">
        <f t="shared" si="174"/>
        <v>-5473.0899999999965</v>
      </c>
      <c r="Z491" s="37" t="str">
        <f t="shared" si="175"/>
        <v>  </v>
      </c>
      <c r="AA491" s="38">
        <f t="shared" si="176"/>
        <v>-0.02421550337487242</v>
      </c>
      <c r="AB491" s="39"/>
      <c r="AC491" s="9">
        <v>446171.83</v>
      </c>
      <c r="AD491" s="9"/>
      <c r="AE491" s="9">
        <v>692073.04</v>
      </c>
      <c r="AF491" s="9"/>
      <c r="AG491" s="9">
        <f t="shared" si="177"/>
        <v>-245901.21000000002</v>
      </c>
      <c r="AH491" s="37" t="str">
        <f t="shared" si="178"/>
        <v>  </v>
      </c>
      <c r="AI491" s="38">
        <f t="shared" si="179"/>
        <v>-0.35531106658915657</v>
      </c>
      <c r="AJ491" s="39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</row>
    <row r="492" spans="1:35" ht="12.75" outlineLevel="1">
      <c r="A492" s="1" t="s">
        <v>989</v>
      </c>
      <c r="B492" s="16" t="s">
        <v>990</v>
      </c>
      <c r="C492" s="1" t="s">
        <v>1416</v>
      </c>
      <c r="E492" s="5">
        <v>2804.05</v>
      </c>
      <c r="G492" s="5">
        <v>2804.06</v>
      </c>
      <c r="I492" s="9">
        <f>(+E492-G492)</f>
        <v>-0.009999999999763531</v>
      </c>
      <c r="K492" s="21">
        <f>IF(G492&lt;0,IF(I492=0,0,IF(OR(G492=0,E492=0),"N.M.",IF(ABS(I492/G492)&gt;=10,"N.M.",I492/(-G492)))),IF(I492=0,0,IF(OR(G492=0,E492=0),"N.M.",IF(ABS(I492/G492)&gt;=10,"N.M.",I492/G492))))</f>
        <v>-3.5662574979720588E-06</v>
      </c>
      <c r="M492" s="9">
        <v>8412.15</v>
      </c>
      <c r="O492" s="9">
        <v>8412.17</v>
      </c>
      <c r="Q492" s="9">
        <f>(+M492-O492)</f>
        <v>-0.020000000000436557</v>
      </c>
      <c r="S492" s="21">
        <f>IF(O492&lt;0,IF(Q492=0,0,IF(OR(O492=0,M492=0),"N.M.",IF(ABS(Q492/O492)&gt;=10,"N.M.",Q492/(-O492)))),IF(Q492=0,0,IF(OR(O492=0,M492=0),"N.M.",IF(ABS(Q492/O492)&gt;=10,"N.M.",Q492/O492))))</f>
        <v>-2.377507825024525E-06</v>
      </c>
      <c r="U492" s="9">
        <v>16824.3</v>
      </c>
      <c r="W492" s="9">
        <v>16824.33</v>
      </c>
      <c r="Y492" s="9">
        <f>(+U492-W492)</f>
        <v>-0.030000000002473826</v>
      </c>
      <c r="AA492" s="21">
        <f>IF(W492&lt;0,IF(Y492=0,0,IF(OR(W492=0,U492=0),"N.M.",IF(ABS(Y492/W492)&gt;=10,"N.M.",Y492/(-W492)))),IF(Y492=0,0,IF(OR(W492=0,U492=0),"N.M.",IF(ABS(Y492/W492)&gt;=10,"N.M.",Y492/W492))))</f>
        <v>-1.7831319287290384E-06</v>
      </c>
      <c r="AC492" s="9">
        <v>33648.6</v>
      </c>
      <c r="AE492" s="9">
        <v>33648.65</v>
      </c>
      <c r="AG492" s="9">
        <f>(+AC492-AE492)</f>
        <v>-0.05000000000291038</v>
      </c>
      <c r="AI492" s="21">
        <f>IF(AE492&lt;0,IF(AG492=0,0,IF(OR(AE492=0,AC492=0),"N.M.",IF(ABS(AG492/AE492)&gt;=10,"N.M.",AG492/(-AE492)))),IF(AG492=0,0,IF(OR(AE492=0,AC492=0),"N.M.",IF(ABS(AG492/AE492)&gt;=10,"N.M.",AG492/AE492))))</f>
        <v>-1.4859437155104404E-06</v>
      </c>
    </row>
    <row r="493" spans="1:36" s="16" customFormat="1" ht="12.75">
      <c r="A493" s="16" t="s">
        <v>57</v>
      </c>
      <c r="C493" s="16" t="s">
        <v>1417</v>
      </c>
      <c r="D493" s="9"/>
      <c r="E493" s="9">
        <v>2804.05</v>
      </c>
      <c r="F493" s="9"/>
      <c r="G493" s="9">
        <v>2804.06</v>
      </c>
      <c r="H493" s="9"/>
      <c r="I493" s="9">
        <f t="shared" si="168"/>
        <v>-0.009999999999763531</v>
      </c>
      <c r="J493" s="37" t="str">
        <f t="shared" si="169"/>
        <v>  </v>
      </c>
      <c r="K493" s="38">
        <f t="shared" si="170"/>
        <v>-3.5662574979720588E-06</v>
      </c>
      <c r="L493" s="39"/>
      <c r="M493" s="9">
        <v>8412.15</v>
      </c>
      <c r="N493" s="9"/>
      <c r="O493" s="9">
        <v>8412.17</v>
      </c>
      <c r="P493" s="9"/>
      <c r="Q493" s="9">
        <f t="shared" si="171"/>
        <v>-0.020000000000436557</v>
      </c>
      <c r="R493" s="37" t="str">
        <f t="shared" si="172"/>
        <v>  </v>
      </c>
      <c r="S493" s="38">
        <f t="shared" si="173"/>
        <v>-2.377507825024525E-06</v>
      </c>
      <c r="T493" s="39"/>
      <c r="U493" s="9">
        <v>16824.3</v>
      </c>
      <c r="V493" s="9"/>
      <c r="W493" s="9">
        <v>16824.33</v>
      </c>
      <c r="X493" s="9"/>
      <c r="Y493" s="9">
        <f t="shared" si="174"/>
        <v>-0.030000000002473826</v>
      </c>
      <c r="Z493" s="37" t="str">
        <f t="shared" si="175"/>
        <v>  </v>
      </c>
      <c r="AA493" s="38">
        <f t="shared" si="176"/>
        <v>-1.7831319287290384E-06</v>
      </c>
      <c r="AB493" s="39"/>
      <c r="AC493" s="9">
        <v>33648.6</v>
      </c>
      <c r="AD493" s="9"/>
      <c r="AE493" s="9">
        <v>33648.65</v>
      </c>
      <c r="AF493" s="9"/>
      <c r="AG493" s="9">
        <f t="shared" si="177"/>
        <v>-0.05000000000291038</v>
      </c>
      <c r="AH493" s="37" t="str">
        <f t="shared" si="178"/>
        <v>  </v>
      </c>
      <c r="AI493" s="38">
        <f t="shared" si="179"/>
        <v>-1.4859437155104404E-06</v>
      </c>
      <c r="AJ493" s="39"/>
    </row>
    <row r="494" spans="1:36" s="16" customFormat="1" ht="12.75">
      <c r="A494" s="16" t="s">
        <v>58</v>
      </c>
      <c r="C494" s="16" t="s">
        <v>1418</v>
      </c>
      <c r="D494" s="9"/>
      <c r="E494" s="9">
        <v>0</v>
      </c>
      <c r="F494" s="9"/>
      <c r="G494" s="9">
        <v>0</v>
      </c>
      <c r="H494" s="9"/>
      <c r="I494" s="9">
        <f t="shared" si="168"/>
        <v>0</v>
      </c>
      <c r="J494" s="37" t="str">
        <f t="shared" si="169"/>
        <v>  </v>
      </c>
      <c r="K494" s="38">
        <f t="shared" si="170"/>
        <v>0</v>
      </c>
      <c r="L494" s="39"/>
      <c r="M494" s="9">
        <v>0</v>
      </c>
      <c r="N494" s="9"/>
      <c r="O494" s="9">
        <v>0</v>
      </c>
      <c r="P494" s="9"/>
      <c r="Q494" s="9">
        <f t="shared" si="171"/>
        <v>0</v>
      </c>
      <c r="R494" s="37" t="str">
        <f t="shared" si="172"/>
        <v>  </v>
      </c>
      <c r="S494" s="38">
        <f t="shared" si="173"/>
        <v>0</v>
      </c>
      <c r="T494" s="39"/>
      <c r="U494" s="9">
        <v>0</v>
      </c>
      <c r="V494" s="9"/>
      <c r="W494" s="9">
        <v>0</v>
      </c>
      <c r="X494" s="9"/>
      <c r="Y494" s="9">
        <f t="shared" si="174"/>
        <v>0</v>
      </c>
      <c r="Z494" s="37" t="str">
        <f t="shared" si="175"/>
        <v>  </v>
      </c>
      <c r="AA494" s="38">
        <f t="shared" si="176"/>
        <v>0</v>
      </c>
      <c r="AB494" s="39"/>
      <c r="AC494" s="9">
        <v>0</v>
      </c>
      <c r="AD494" s="9"/>
      <c r="AE494" s="9">
        <v>0</v>
      </c>
      <c r="AF494" s="9"/>
      <c r="AG494" s="9">
        <f t="shared" si="177"/>
        <v>0</v>
      </c>
      <c r="AH494" s="37" t="str">
        <f t="shared" si="178"/>
        <v>  </v>
      </c>
      <c r="AI494" s="38">
        <f t="shared" si="179"/>
        <v>0</v>
      </c>
      <c r="AJ494" s="39"/>
    </row>
    <row r="495" spans="1:35" ht="12.75" outlineLevel="1">
      <c r="A495" s="1" t="s">
        <v>991</v>
      </c>
      <c r="B495" s="16" t="s">
        <v>992</v>
      </c>
      <c r="C495" s="1" t="s">
        <v>1419</v>
      </c>
      <c r="E495" s="5">
        <v>139026.45</v>
      </c>
      <c r="G495" s="5">
        <v>7554.6900000000005</v>
      </c>
      <c r="I495" s="9">
        <f>(+E495-G495)</f>
        <v>131471.76</v>
      </c>
      <c r="K495" s="21" t="str">
        <f>IF(G495&lt;0,IF(I495=0,0,IF(OR(G495=0,E495=0),"N.M.",IF(ABS(I495/G495)&gt;=10,"N.M.",I495/(-G495)))),IF(I495=0,0,IF(OR(G495=0,E495=0),"N.M.",IF(ABS(I495/G495)&gt;=10,"N.M.",I495/G495))))</f>
        <v>N.M.</v>
      </c>
      <c r="M495" s="9">
        <v>147667.17</v>
      </c>
      <c r="O495" s="9">
        <v>503396.04000000004</v>
      </c>
      <c r="Q495" s="9">
        <f>(+M495-O495)</f>
        <v>-355728.87</v>
      </c>
      <c r="S495" s="21">
        <f>IF(O495&lt;0,IF(Q495=0,0,IF(OR(O495=0,M495=0),"N.M.",IF(ABS(Q495/O495)&gt;=10,"N.M.",Q495/(-O495)))),IF(Q495=0,0,IF(OR(O495=0,M495=0),"N.M.",IF(ABS(Q495/O495)&gt;=10,"N.M.",Q495/O495))))</f>
        <v>-0.7066580619108564</v>
      </c>
      <c r="U495" s="9">
        <v>234548.86000000002</v>
      </c>
      <c r="W495" s="9">
        <v>355510.84</v>
      </c>
      <c r="Y495" s="9">
        <f>(+U495-W495)</f>
        <v>-120961.98000000001</v>
      </c>
      <c r="AA495" s="21">
        <f>IF(W495&lt;0,IF(Y495=0,0,IF(OR(W495=0,U495=0),"N.M.",IF(ABS(Y495/W495)&gt;=10,"N.M.",Y495/(-W495)))),IF(Y495=0,0,IF(OR(W495=0,U495=0),"N.M.",IF(ABS(Y495/W495)&gt;=10,"N.M.",Y495/W495))))</f>
        <v>-0.3402483592342782</v>
      </c>
      <c r="AC495" s="9">
        <v>303468.21</v>
      </c>
      <c r="AE495" s="9">
        <v>-593899.0700000001</v>
      </c>
      <c r="AG495" s="9">
        <f>(+AC495-AE495)</f>
        <v>897367.28</v>
      </c>
      <c r="AI495" s="21">
        <f>IF(AE495&lt;0,IF(AG495=0,0,IF(OR(AE495=0,AC495=0),"N.M.",IF(ABS(AG495/AE495)&gt;=10,"N.M.",AG495/(-AE495)))),IF(AG495=0,0,IF(OR(AE495=0,AC495=0),"N.M.",IF(ABS(AG495/AE495)&gt;=10,"N.M.",AG495/AE495))))</f>
        <v>1.5109760653438975</v>
      </c>
    </row>
    <row r="496" spans="1:35" ht="12.75" outlineLevel="1">
      <c r="A496" s="1" t="s">
        <v>993</v>
      </c>
      <c r="B496" s="16" t="s">
        <v>994</v>
      </c>
      <c r="C496" s="1" t="s">
        <v>1420</v>
      </c>
      <c r="E496" s="5">
        <v>82161.03</v>
      </c>
      <c r="G496" s="5">
        <v>73457.29000000001</v>
      </c>
      <c r="I496" s="9">
        <f>(+E496-G496)</f>
        <v>8703.73999999999</v>
      </c>
      <c r="K496" s="21">
        <f>IF(G496&lt;0,IF(I496=0,0,IF(OR(G496=0,E496=0),"N.M.",IF(ABS(I496/G496)&gt;=10,"N.M.",I496/(-G496)))),IF(I496=0,0,IF(OR(G496=0,E496=0),"N.M.",IF(ABS(I496/G496)&gt;=10,"N.M.",I496/G496))))</f>
        <v>0.11848708276605344</v>
      </c>
      <c r="M496" s="9">
        <v>245182.67</v>
      </c>
      <c r="O496" s="9">
        <v>220374.08000000002</v>
      </c>
      <c r="Q496" s="9">
        <f>(+M496-O496)</f>
        <v>24808.589999999997</v>
      </c>
      <c r="S496" s="21">
        <f>IF(O496&lt;0,IF(Q496=0,0,IF(OR(O496=0,M496=0),"N.M.",IF(ABS(Q496/O496)&gt;=10,"N.M.",Q496/(-O496)))),IF(Q496=0,0,IF(OR(O496=0,M496=0),"N.M.",IF(ABS(Q496/O496)&gt;=10,"N.M.",Q496/O496))))</f>
        <v>0.11257489991563434</v>
      </c>
      <c r="U496" s="9">
        <v>478681.69</v>
      </c>
      <c r="W496" s="9">
        <v>434158.02</v>
      </c>
      <c r="Y496" s="9">
        <f>(+U496-W496)</f>
        <v>44523.669999999984</v>
      </c>
      <c r="AA496" s="21">
        <f>IF(W496&lt;0,IF(Y496=0,0,IF(OR(W496=0,U496=0),"N.M.",IF(ABS(Y496/W496)&gt;=10,"N.M.",Y496/(-W496)))),IF(Y496=0,0,IF(OR(W496=0,U496=0),"N.M.",IF(ABS(Y496/W496)&gt;=10,"N.M.",Y496/W496))))</f>
        <v>0.10255176214411514</v>
      </c>
      <c r="AC496" s="9">
        <v>940157.7</v>
      </c>
      <c r="AE496" s="9">
        <v>846913.46</v>
      </c>
      <c r="AG496" s="9">
        <f>(+AC496-AE496)</f>
        <v>93244.23999999999</v>
      </c>
      <c r="AI496" s="21">
        <f>IF(AE496&lt;0,IF(AG496=0,0,IF(OR(AE496=0,AC496=0),"N.M.",IF(ABS(AG496/AE496)&gt;=10,"N.M.",AG496/(-AE496)))),IF(AG496=0,0,IF(OR(AE496=0,AC496=0),"N.M.",IF(ABS(AG496/AE496)&gt;=10,"N.M.",AG496/AE496))))</f>
        <v>0.11009889959713239</v>
      </c>
    </row>
    <row r="497" spans="1:36" s="16" customFormat="1" ht="12.75">
      <c r="A497" s="16" t="s">
        <v>59</v>
      </c>
      <c r="C497" s="16" t="s">
        <v>1421</v>
      </c>
      <c r="D497" s="9"/>
      <c r="E497" s="9">
        <v>221187.48</v>
      </c>
      <c r="F497" s="9"/>
      <c r="G497" s="9">
        <v>81011.98000000001</v>
      </c>
      <c r="H497" s="9"/>
      <c r="I497" s="9">
        <f t="shared" si="168"/>
        <v>140175.5</v>
      </c>
      <c r="J497" s="37" t="str">
        <f t="shared" si="169"/>
        <v>  </v>
      </c>
      <c r="K497" s="38">
        <f t="shared" si="170"/>
        <v>1.7303058140289866</v>
      </c>
      <c r="L497" s="39"/>
      <c r="M497" s="9">
        <v>392849.84</v>
      </c>
      <c r="N497" s="9"/>
      <c r="O497" s="9">
        <v>723770.1200000001</v>
      </c>
      <c r="P497" s="9"/>
      <c r="Q497" s="9">
        <f t="shared" si="171"/>
        <v>-330920.2800000001</v>
      </c>
      <c r="R497" s="37" t="str">
        <f t="shared" si="172"/>
        <v>  </v>
      </c>
      <c r="S497" s="38">
        <f t="shared" si="173"/>
        <v>-0.457217382778941</v>
      </c>
      <c r="T497" s="39"/>
      <c r="U497" s="9">
        <v>713230.55</v>
      </c>
      <c r="V497" s="9"/>
      <c r="W497" s="9">
        <v>789668.8600000001</v>
      </c>
      <c r="X497" s="9"/>
      <c r="Y497" s="9">
        <f t="shared" si="174"/>
        <v>-76438.31000000006</v>
      </c>
      <c r="Z497" s="37" t="str">
        <f t="shared" si="175"/>
        <v>  </v>
      </c>
      <c r="AA497" s="38">
        <f t="shared" si="176"/>
        <v>-0.09679792869127453</v>
      </c>
      <c r="AB497" s="39"/>
      <c r="AC497" s="9">
        <v>1243625.91</v>
      </c>
      <c r="AD497" s="9"/>
      <c r="AE497" s="9">
        <v>253014.39000000007</v>
      </c>
      <c r="AF497" s="9"/>
      <c r="AG497" s="9">
        <f t="shared" si="177"/>
        <v>990611.5199999998</v>
      </c>
      <c r="AH497" s="37" t="str">
        <f t="shared" si="178"/>
        <v>  </v>
      </c>
      <c r="AI497" s="38">
        <f t="shared" si="179"/>
        <v>3.915237864534106</v>
      </c>
      <c r="AJ497" s="39"/>
    </row>
    <row r="498" spans="1:36" s="16" customFormat="1" ht="12.75">
      <c r="A498" s="77" t="s">
        <v>60</v>
      </c>
      <c r="C498" s="17" t="s">
        <v>61</v>
      </c>
      <c r="D498" s="18"/>
      <c r="E498" s="18">
        <v>2793346.3</v>
      </c>
      <c r="F498" s="18"/>
      <c r="G498" s="18">
        <v>2514944.6500000004</v>
      </c>
      <c r="H498" s="18"/>
      <c r="I498" s="18">
        <f t="shared" si="168"/>
        <v>278401.64999999944</v>
      </c>
      <c r="J498" s="37" t="str">
        <f t="shared" si="169"/>
        <v>  </v>
      </c>
      <c r="K498" s="40">
        <f t="shared" si="170"/>
        <v>0.11069891736981145</v>
      </c>
      <c r="L498" s="39"/>
      <c r="M498" s="18">
        <v>7488103.11</v>
      </c>
      <c r="N498" s="18"/>
      <c r="O498" s="18">
        <v>7916896.640000001</v>
      </c>
      <c r="P498" s="18"/>
      <c r="Q498" s="18">
        <f t="shared" si="171"/>
        <v>-428793.53000000026</v>
      </c>
      <c r="R498" s="37" t="str">
        <f t="shared" si="172"/>
        <v>  </v>
      </c>
      <c r="S498" s="40">
        <f t="shared" si="173"/>
        <v>-0.054161819902198476</v>
      </c>
      <c r="T498" s="39"/>
      <c r="U498" s="18">
        <v>14846394.09</v>
      </c>
      <c r="V498" s="18"/>
      <c r="W498" s="18">
        <v>15080805.4</v>
      </c>
      <c r="X498" s="18"/>
      <c r="Y498" s="18">
        <f t="shared" si="174"/>
        <v>-234411.31000000052</v>
      </c>
      <c r="Z498" s="37" t="str">
        <f t="shared" si="175"/>
        <v>  </v>
      </c>
      <c r="AA498" s="40">
        <f t="shared" si="176"/>
        <v>-0.015543686413459093</v>
      </c>
      <c r="AB498" s="39"/>
      <c r="AC498" s="18">
        <v>36001933.879999995</v>
      </c>
      <c r="AD498" s="18"/>
      <c r="AE498" s="18">
        <v>29748411.54</v>
      </c>
      <c r="AF498" s="18"/>
      <c r="AG498" s="18">
        <f t="shared" si="177"/>
        <v>6253522.339999996</v>
      </c>
      <c r="AH498" s="37" t="str">
        <f t="shared" si="178"/>
        <v>  </v>
      </c>
      <c r="AI498" s="40">
        <f t="shared" si="179"/>
        <v>0.21021365566330996</v>
      </c>
      <c r="AJ498" s="39"/>
    </row>
    <row r="499" spans="1:35" ht="12.75" outlineLevel="1">
      <c r="A499" s="1" t="s">
        <v>995</v>
      </c>
      <c r="B499" s="16" t="s">
        <v>996</v>
      </c>
      <c r="C499" s="1" t="s">
        <v>1422</v>
      </c>
      <c r="E499" s="5">
        <v>-20243.79</v>
      </c>
      <c r="G499" s="5">
        <v>-159304.68</v>
      </c>
      <c r="I499" s="9">
        <f>(+E499-G499)</f>
        <v>139060.88999999998</v>
      </c>
      <c r="K499" s="21">
        <f>IF(G499&lt;0,IF(I499=0,0,IF(OR(G499=0,E499=0),"N.M.",IF(ABS(I499/G499)&gt;=10,"N.M.",I499/(-G499)))),IF(I499=0,0,IF(OR(G499=0,E499=0),"N.M.",IF(ABS(I499/G499)&gt;=10,"N.M.",I499/G499))))</f>
        <v>0.8729240722871418</v>
      </c>
      <c r="M499" s="9">
        <v>-64969.32</v>
      </c>
      <c r="O499" s="9">
        <v>-421469.44</v>
      </c>
      <c r="Q499" s="9">
        <f>(+M499-O499)</f>
        <v>356500.12</v>
      </c>
      <c r="S499" s="21">
        <f>IF(O499&lt;0,IF(Q499=0,0,IF(OR(O499=0,M499=0),"N.M.",IF(ABS(Q499/O499)&gt;=10,"N.M.",Q499/(-O499)))),IF(Q499=0,0,IF(OR(O499=0,M499=0),"N.M.",IF(ABS(Q499/O499)&gt;=10,"N.M.",Q499/O499))))</f>
        <v>0.845850460711932</v>
      </c>
      <c r="U499" s="9">
        <v>-112826.45</v>
      </c>
      <c r="W499" s="9">
        <v>-730054.93</v>
      </c>
      <c r="Y499" s="9">
        <f>(+U499-W499)</f>
        <v>617228.4800000001</v>
      </c>
      <c r="AA499" s="21">
        <f>IF(W499&lt;0,IF(Y499=0,0,IF(OR(W499=0,U499=0),"N.M.",IF(ABS(Y499/W499)&gt;=10,"N.M.",Y499/(-W499)))),IF(Y499=0,0,IF(OR(W499=0,U499=0),"N.M.",IF(ABS(Y499/W499)&gt;=10,"N.M.",Y499/W499))))</f>
        <v>0.8454548481714932</v>
      </c>
      <c r="AC499" s="9">
        <v>-1083482.6400000001</v>
      </c>
      <c r="AE499" s="9">
        <v>-1096055.9300000002</v>
      </c>
      <c r="AG499" s="9">
        <f>(+AC499-AE499)</f>
        <v>12573.290000000037</v>
      </c>
      <c r="AI499" s="21">
        <f>IF(AE499&lt;0,IF(AG499=0,0,IF(OR(AE499=0,AC499=0),"N.M.",IF(ABS(AG499/AE499)&gt;=10,"N.M.",AG499/(-AE499)))),IF(AG499=0,0,IF(OR(AE499=0,AC499=0),"N.M.",IF(ABS(AG499/AE499)&gt;=10,"N.M.",AG499/AE499))))</f>
        <v>0.011471394530021871</v>
      </c>
    </row>
    <row r="500" spans="1:36" s="16" customFormat="1" ht="12.75">
      <c r="A500" s="16" t="s">
        <v>62</v>
      </c>
      <c r="C500" s="16" t="s">
        <v>1423</v>
      </c>
      <c r="D500" s="9"/>
      <c r="E500" s="9">
        <v>-20243.79</v>
      </c>
      <c r="F500" s="9"/>
      <c r="G500" s="9">
        <v>-159304.68</v>
      </c>
      <c r="H500" s="9"/>
      <c r="I500" s="9">
        <f t="shared" si="168"/>
        <v>139060.88999999998</v>
      </c>
      <c r="J500" s="37" t="str">
        <f t="shared" si="169"/>
        <v>  </v>
      </c>
      <c r="K500" s="38">
        <f t="shared" si="170"/>
        <v>0.8729240722871418</v>
      </c>
      <c r="L500" s="39"/>
      <c r="M500" s="9">
        <v>-64969.32</v>
      </c>
      <c r="N500" s="9"/>
      <c r="O500" s="9">
        <v>-421469.44</v>
      </c>
      <c r="P500" s="9"/>
      <c r="Q500" s="9">
        <f t="shared" si="171"/>
        <v>356500.12</v>
      </c>
      <c r="R500" s="37" t="str">
        <f t="shared" si="172"/>
        <v>  </v>
      </c>
      <c r="S500" s="38">
        <f t="shared" si="173"/>
        <v>0.845850460711932</v>
      </c>
      <c r="T500" s="39"/>
      <c r="U500" s="9">
        <v>-112826.45</v>
      </c>
      <c r="V500" s="9"/>
      <c r="W500" s="9">
        <v>-730054.93</v>
      </c>
      <c r="X500" s="9"/>
      <c r="Y500" s="9">
        <f t="shared" si="174"/>
        <v>617228.4800000001</v>
      </c>
      <c r="Z500" s="37" t="str">
        <f t="shared" si="175"/>
        <v>  </v>
      </c>
      <c r="AA500" s="38">
        <f t="shared" si="176"/>
        <v>0.8454548481714932</v>
      </c>
      <c r="AB500" s="39"/>
      <c r="AC500" s="9">
        <v>-1083482.6400000001</v>
      </c>
      <c r="AD500" s="9"/>
      <c r="AE500" s="9">
        <v>-1096055.9300000002</v>
      </c>
      <c r="AF500" s="9"/>
      <c r="AG500" s="9">
        <f t="shared" si="177"/>
        <v>12573.290000000037</v>
      </c>
      <c r="AH500" s="37" t="str">
        <f t="shared" si="178"/>
        <v>  </v>
      </c>
      <c r="AI500" s="38">
        <f t="shared" si="179"/>
        <v>0.011471394530021871</v>
      </c>
      <c r="AJ500" s="39"/>
    </row>
    <row r="501" spans="1:44" s="16" customFormat="1" ht="12.75">
      <c r="A501" s="77" t="s">
        <v>63</v>
      </c>
      <c r="C501" s="17" t="s">
        <v>64</v>
      </c>
      <c r="D501" s="18"/>
      <c r="E501" s="18">
        <v>2773102.51</v>
      </c>
      <c r="F501" s="18"/>
      <c r="G501" s="18">
        <v>2355639.9700000007</v>
      </c>
      <c r="H501" s="18"/>
      <c r="I501" s="18">
        <f t="shared" si="168"/>
        <v>417462.5399999991</v>
      </c>
      <c r="J501" s="37" t="str">
        <f t="shared" si="169"/>
        <v>  </v>
      </c>
      <c r="K501" s="40">
        <f t="shared" si="170"/>
        <v>0.17721831235526156</v>
      </c>
      <c r="L501" s="39"/>
      <c r="M501" s="18">
        <v>7423133.79</v>
      </c>
      <c r="N501" s="18"/>
      <c r="O501" s="18">
        <v>7495427.2</v>
      </c>
      <c r="P501" s="18"/>
      <c r="Q501" s="18">
        <f t="shared" si="171"/>
        <v>-72293.41000000015</v>
      </c>
      <c r="R501" s="37" t="str">
        <f t="shared" si="172"/>
        <v>  </v>
      </c>
      <c r="S501" s="40">
        <f t="shared" si="173"/>
        <v>-0.009645001955325527</v>
      </c>
      <c r="T501" s="39"/>
      <c r="U501" s="18">
        <v>14733567.64</v>
      </c>
      <c r="V501" s="18"/>
      <c r="W501" s="18">
        <v>14350750.47</v>
      </c>
      <c r="X501" s="18"/>
      <c r="Y501" s="18">
        <f t="shared" si="174"/>
        <v>382817.1699999999</v>
      </c>
      <c r="Z501" s="37" t="str">
        <f t="shared" si="175"/>
        <v>  </v>
      </c>
      <c r="AA501" s="40">
        <f t="shared" si="176"/>
        <v>0.0266757596266671</v>
      </c>
      <c r="AB501" s="39"/>
      <c r="AC501" s="18">
        <v>34918451.239999995</v>
      </c>
      <c r="AD501" s="18"/>
      <c r="AE501" s="18">
        <v>28652355.61</v>
      </c>
      <c r="AF501" s="18"/>
      <c r="AG501" s="18">
        <f t="shared" si="177"/>
        <v>6266095.629999995</v>
      </c>
      <c r="AH501" s="37" t="str">
        <f t="shared" si="178"/>
        <v>  </v>
      </c>
      <c r="AI501" s="40">
        <f t="shared" si="179"/>
        <v>0.2186939082877031</v>
      </c>
      <c r="AJ501" s="39"/>
      <c r="AL501" s="1"/>
      <c r="AM501" s="1"/>
      <c r="AN501" s="1"/>
      <c r="AO501" s="1"/>
      <c r="AP501" s="1"/>
      <c r="AQ501" s="1"/>
      <c r="AR501" s="1"/>
    </row>
    <row r="502" spans="4:44" s="16" customFormat="1" ht="12.75">
      <c r="D502" s="9"/>
      <c r="E502" s="43" t="str">
        <f>IF(ABS(E485+E487+E489+E491+E493+E494+E497+E498+E500-E498-E501)&gt;$AO$517,$AO$520," ")</f>
        <v> </v>
      </c>
      <c r="F502" s="28"/>
      <c r="G502" s="43" t="str">
        <f>IF(ABS(G485+G487+G489+G491+G493+G494+G497+G498+G500-G498-G501)&gt;$AO$517,$AO$520," ")</f>
        <v> </v>
      </c>
      <c r="H502" s="42"/>
      <c r="I502" s="43" t="str">
        <f>IF(ABS(I485+I487+I489+I491+I493+I494+I497+I498+I500-I498-I501)&gt;$AO$517,$AO$520," ")</f>
        <v> </v>
      </c>
      <c r="J502" s="9"/>
      <c r="K502" s="21"/>
      <c r="L502" s="11"/>
      <c r="M502" s="43" t="str">
        <f>IF(ABS(M485+M487+M489+M491+M493+M494+M497+M498+M500-M498-M501)&gt;$AO$517,$AO$520," ")</f>
        <v> </v>
      </c>
      <c r="N502" s="42"/>
      <c r="O502" s="43" t="str">
        <f>IF(ABS(O485+O487+O489+O491+O493+O494+O497+O498+O500-O498-O501)&gt;$AO$517,$AO$520," ")</f>
        <v> </v>
      </c>
      <c r="P502" s="28"/>
      <c r="Q502" s="43" t="str">
        <f>IF(ABS(Q485+Q487+Q489+Q491+Q493+Q494+Q497+Q498+Q500-Q498-Q501)&gt;$AO$517,$AO$520," ")</f>
        <v> </v>
      </c>
      <c r="R502" s="9"/>
      <c r="S502" s="21"/>
      <c r="T502" s="9"/>
      <c r="U502" s="43" t="str">
        <f>IF(ABS(U485+U487+U489+U491+U493+U494+U497+U498+U500-U498-U501)&gt;$AO$517,$AO$520," ")</f>
        <v> </v>
      </c>
      <c r="V502" s="28"/>
      <c r="W502" s="43" t="str">
        <f>IF(ABS(W485+W487+W489+W491+W493+W494+W497+W498+W500-W498-W501)&gt;$AO$517,$AO$520," ")</f>
        <v> </v>
      </c>
      <c r="X502" s="28"/>
      <c r="Y502" s="43" t="str">
        <f>IF(ABS(Y485+Y487+Y489+Y491+Y493+Y494+Y497+Y498+Y500-Y498-Y501)&gt;$AO$517,$AO$520," ")</f>
        <v> </v>
      </c>
      <c r="Z502" s="9"/>
      <c r="AA502" s="21"/>
      <c r="AB502" s="9"/>
      <c r="AC502" s="43" t="str">
        <f>IF(ABS(AC485+AC487+AC489+AC491+AC493+AC494+AC497+AC498+AC500-AC498-AC501)&gt;$AO$517,$AO$520," ")</f>
        <v> </v>
      </c>
      <c r="AD502" s="28"/>
      <c r="AE502" s="43" t="str">
        <f>IF(ABS(AE485+AE487+AE489+AE491+AE493+AE494+AE497+AE498+AE500-AE498-AE501)&gt;$AO$517,$AO$520," ")</f>
        <v> </v>
      </c>
      <c r="AF502" s="42"/>
      <c r="AG502" s="43" t="str">
        <f>IF(ABS(AG485+AG487+AG489+AG491+AG493+AG494+AG497+AG498+AG500-AG498-AG501)&gt;$AO$517,$AO$520," ")</f>
        <v> </v>
      </c>
      <c r="AH502" s="9"/>
      <c r="AI502" s="21"/>
      <c r="AL502" s="1"/>
      <c r="AM502" s="1"/>
      <c r="AN502" s="1"/>
      <c r="AO502" s="1"/>
      <c r="AP502" s="1"/>
      <c r="AQ502" s="1"/>
      <c r="AR502" s="1"/>
    </row>
    <row r="503" spans="1:44" s="16" customFormat="1" ht="12.75">
      <c r="A503" s="77" t="s">
        <v>84</v>
      </c>
      <c r="C503" s="17" t="s">
        <v>83</v>
      </c>
      <c r="D503" s="9"/>
      <c r="E503" s="18">
        <v>0</v>
      </c>
      <c r="F503" s="18"/>
      <c r="G503" s="18">
        <v>0</v>
      </c>
      <c r="H503" s="18"/>
      <c r="I503" s="18">
        <f>(+E503-G503)</f>
        <v>0</v>
      </c>
      <c r="J503" s="37" t="str">
        <f>IF((+E503-G503)=(I503),"  ",$AO$521)</f>
        <v>  </v>
      </c>
      <c r="K503" s="40">
        <f>IF(G503&lt;0,IF(I503=0,0,IF(OR(G503=0,E503=0),"N.M.",IF(ABS(I503/G503)&gt;=10,"N.M.",I503/(-G503)))),IF(I503=0,0,IF(OR(G503=0,E503=0),"N.M.",IF(ABS(I503/G503)&gt;=10,"N.M.",I503/G503))))</f>
        <v>0</v>
      </c>
      <c r="L503" s="39"/>
      <c r="M503" s="18">
        <v>0</v>
      </c>
      <c r="N503" s="18"/>
      <c r="O503" s="18">
        <v>0</v>
      </c>
      <c r="P503" s="18"/>
      <c r="Q503" s="18">
        <f>(+M503-O503)</f>
        <v>0</v>
      </c>
      <c r="R503" s="37" t="str">
        <f>IF((+M503-O503)=(Q503),"  ",$AO$521)</f>
        <v>  </v>
      </c>
      <c r="S503" s="40">
        <f>IF(O503&lt;0,IF(Q503=0,0,IF(OR(O503=0,M503=0),"N.M.",IF(ABS(Q503/O503)&gt;=10,"N.M.",Q503/(-O503)))),IF(Q503=0,0,IF(OR(O503=0,M503=0),"N.M.",IF(ABS(Q503/O503)&gt;=10,"N.M.",Q503/O503))))</f>
        <v>0</v>
      </c>
      <c r="T503" s="39"/>
      <c r="U503" s="18">
        <v>0</v>
      </c>
      <c r="V503" s="18"/>
      <c r="W503" s="18">
        <v>0</v>
      </c>
      <c r="X503" s="18"/>
      <c r="Y503" s="18">
        <f>(+U503-W503)</f>
        <v>0</v>
      </c>
      <c r="Z503" s="37" t="str">
        <f>IF((+U503-W503)=(Y503),"  ",$AO$521)</f>
        <v>  </v>
      </c>
      <c r="AA503" s="40">
        <f>IF(W503&lt;0,IF(Y503=0,0,IF(OR(W503=0,U503=0),"N.M.",IF(ABS(Y503/W503)&gt;=10,"N.M.",Y503/(-W503)))),IF(Y503=0,0,IF(OR(W503=0,U503=0),"N.M.",IF(ABS(Y503/W503)&gt;=10,"N.M.",Y503/W503))))</f>
        <v>0</v>
      </c>
      <c r="AB503" s="39"/>
      <c r="AC503" s="18">
        <v>0</v>
      </c>
      <c r="AD503" s="18"/>
      <c r="AE503" s="18">
        <v>0</v>
      </c>
      <c r="AF503" s="18"/>
      <c r="AG503" s="18">
        <f>(+AC503-AE503)</f>
        <v>0</v>
      </c>
      <c r="AH503" s="37" t="str">
        <f>IF((+AC503-AE503)=(AG503),"  ",$AO$521)</f>
        <v>  </v>
      </c>
      <c r="AI503" s="40">
        <f>IF(AE503&lt;0,IF(AG503=0,0,IF(OR(AE503=0,AC503=0),"N.M.",IF(ABS(AG503/AE503)&gt;=10,"N.M.",AG503/(-AE503)))),IF(AG503=0,0,IF(OR(AE503=0,AC503=0),"N.M.",IF(ABS(AG503/AE503)&gt;=10,"N.M.",AG503/AE503))))</f>
        <v>0</v>
      </c>
      <c r="AL503" s="1"/>
      <c r="AM503" s="1"/>
      <c r="AN503" s="1"/>
      <c r="AO503" s="1"/>
      <c r="AP503" s="1"/>
      <c r="AQ503" s="1"/>
      <c r="AR503" s="1"/>
    </row>
    <row r="504" spans="4:44" s="16" customFormat="1" ht="12.75">
      <c r="D504" s="9"/>
      <c r="E504" s="43"/>
      <c r="F504" s="28"/>
      <c r="G504" s="43"/>
      <c r="H504" s="42"/>
      <c r="I504" s="43"/>
      <c r="J504" s="9"/>
      <c r="K504" s="21"/>
      <c r="L504" s="11"/>
      <c r="M504" s="43"/>
      <c r="N504" s="42"/>
      <c r="O504" s="43"/>
      <c r="P504" s="28"/>
      <c r="Q504" s="43"/>
      <c r="R504" s="9"/>
      <c r="S504" s="21"/>
      <c r="T504" s="9"/>
      <c r="U504" s="43"/>
      <c r="V504" s="28"/>
      <c r="W504" s="43"/>
      <c r="X504" s="28"/>
      <c r="Y504" s="43"/>
      <c r="Z504" s="9"/>
      <c r="AA504" s="21"/>
      <c r="AB504" s="9"/>
      <c r="AC504" s="43"/>
      <c r="AD504" s="28"/>
      <c r="AE504" s="43"/>
      <c r="AF504" s="42"/>
      <c r="AG504" s="43"/>
      <c r="AH504" s="9"/>
      <c r="AI504" s="21"/>
      <c r="AL504" s="1"/>
      <c r="AM504" s="1"/>
      <c r="AN504" s="1"/>
      <c r="AO504" s="1"/>
      <c r="AP504" s="1"/>
      <c r="AQ504" s="1"/>
      <c r="AR504" s="1"/>
    </row>
    <row r="505" spans="1:37" ht="12.75">
      <c r="A505" s="77" t="s">
        <v>65</v>
      </c>
      <c r="B505" s="16"/>
      <c r="C505" s="17" t="s">
        <v>66</v>
      </c>
      <c r="D505" s="18"/>
      <c r="E505" s="18">
        <v>929994.814000008</v>
      </c>
      <c r="F505" s="18"/>
      <c r="G505" s="18">
        <v>9524657.813000001</v>
      </c>
      <c r="H505" s="18"/>
      <c r="I505" s="18">
        <f>+E505-G505</f>
        <v>-8594662.998999992</v>
      </c>
      <c r="J505" s="37" t="str">
        <f>IF((+E505-G505)=(I505),"  ",$AO$521)</f>
        <v>  </v>
      </c>
      <c r="K505" s="40">
        <f>IF(G505&lt;0,IF(I505=0,0,IF(OR(G505=0,E505=0),"N.M.",IF(ABS(I505/G505)&gt;=10,"N.M.",I505/(-G505)))),IF(I505=0,0,IF(OR(G505=0,E505=0),"N.M.",IF(ABS(I505/G505)&gt;=10,"N.M.",I505/G505))))</f>
        <v>-0.9023592414280039</v>
      </c>
      <c r="L505" s="39"/>
      <c r="M505" s="18">
        <v>6208091.863999971</v>
      </c>
      <c r="N505" s="18"/>
      <c r="O505" s="18">
        <v>10929881.804</v>
      </c>
      <c r="P505" s="18"/>
      <c r="Q505" s="18">
        <f>+M505-O505</f>
        <v>-4721789.940000028</v>
      </c>
      <c r="R505" s="37" t="str">
        <f>IF((+M505-O505)=(Q505),"  ",$AO$521)</f>
        <v>  </v>
      </c>
      <c r="S505" s="40">
        <f>IF(O505&lt;0,IF(Q505=0,0,IF(OR(O505=0,M505=0),"N.M.",IF(ABS(Q505/O505)&gt;=10,"N.M.",Q505/(-O505)))),IF(Q505=0,0,IF(OR(O505=0,M505=0),"N.M.",IF(ABS(Q505/O505)&gt;=10,"N.M.",Q505/O505))))</f>
        <v>-0.43200741093760037</v>
      </c>
      <c r="T505" s="39"/>
      <c r="U505" s="18">
        <v>15662174.774000013</v>
      </c>
      <c r="V505" s="18"/>
      <c r="W505" s="18">
        <v>22074023.193999875</v>
      </c>
      <c r="X505" s="18"/>
      <c r="Y505" s="18">
        <f>+U505-W505</f>
        <v>-6411848.419999862</v>
      </c>
      <c r="Z505" s="37" t="str">
        <f>IF((+U505-W505)=(Y505),"  ",$AO$521)</f>
        <v>  </v>
      </c>
      <c r="AA505" s="40">
        <f>IF(W505&lt;0,IF(Y505=0,0,IF(OR(W505=0,U505=0),"N.M.",IF(ABS(Y505/W505)&gt;=10,"N.M.",Y505/(-W505)))),IF(Y505=0,0,IF(OR(W505=0,U505=0),"N.M.",IF(ABS(Y505/W505)&gt;=10,"N.M.",Y505/W505))))</f>
        <v>-0.29047031271321305</v>
      </c>
      <c r="AB505" s="39"/>
      <c r="AC505" s="18">
        <v>18119472.542000014</v>
      </c>
      <c r="AD505" s="18"/>
      <c r="AE505" s="18">
        <v>38102719.86799986</v>
      </c>
      <c r="AF505" s="18"/>
      <c r="AG505" s="18">
        <f>+AC505-AE505</f>
        <v>-19983247.325999845</v>
      </c>
      <c r="AH505" s="37" t="str">
        <f>IF((+AC505-AE505)=(AG505),"  ",$AO$521)</f>
        <v>  </v>
      </c>
      <c r="AI505" s="40">
        <f>IF(AE505&lt;0,IF(AG505=0,0,IF(OR(AE505=0,AC505=0),"N.M.",IF(ABS(AG505/AE505)&gt;=10,"N.M.",AG505/(-AE505)))),IF(AG505=0,0,IF(OR(AE505=0,AC505=0),"N.M.",IF(ABS(AG505/AE505)&gt;=10,"N.M.",AG505/AE505))))</f>
        <v>-0.5244572407226643</v>
      </c>
      <c r="AJ505" s="39"/>
      <c r="AK505" s="39"/>
    </row>
    <row r="506" spans="1:36" ht="12.75">
      <c r="A506" s="1" t="s">
        <v>67</v>
      </c>
      <c r="C506" s="1" t="s">
        <v>1424</v>
      </c>
      <c r="E506" s="5">
        <v>0</v>
      </c>
      <c r="G506" s="5">
        <v>0</v>
      </c>
      <c r="I506" s="9">
        <f>+E506-G506</f>
        <v>0</v>
      </c>
      <c r="J506" s="44" t="str">
        <f>IF((+E506-G506)=(I506),"  ",$AO$521)</f>
        <v>  </v>
      </c>
      <c r="K506" s="38">
        <f>IF(G506&lt;0,IF(I506=0,0,IF(OR(G506=0,E506=0),"N.M.",IF(ABS(I506/G506)&gt;=10,"N.M.",I506/(-G506)))),IF(I506=0,0,IF(OR(G506=0,E506=0),"N.M.",IF(ABS(I506/G506)&gt;=10,"N.M.",I506/G506))))</f>
        <v>0</v>
      </c>
      <c r="L506" s="45"/>
      <c r="M506" s="5">
        <v>0</v>
      </c>
      <c r="N506" s="9"/>
      <c r="O506" s="5">
        <v>0</v>
      </c>
      <c r="P506" s="9"/>
      <c r="Q506" s="9">
        <f>+M506-O506</f>
        <v>0</v>
      </c>
      <c r="R506" s="44" t="str">
        <f>IF((+M506-O506)=(Q506),"  ",$AO$521)</f>
        <v>  </v>
      </c>
      <c r="S506" s="38">
        <f>IF(O506&lt;0,IF(Q506=0,0,IF(OR(O506=0,M506=0),"N.M.",IF(ABS(Q506/O506)&gt;=10,"N.M.",Q506/(-O506)))),IF(Q506=0,0,IF(OR(O506=0,M506=0),"N.M.",IF(ABS(Q506/O506)&gt;=10,"N.M.",Q506/O506))))</f>
        <v>0</v>
      </c>
      <c r="T506" s="45"/>
      <c r="U506" s="9">
        <v>0</v>
      </c>
      <c r="W506" s="9">
        <v>0</v>
      </c>
      <c r="Y506" s="9">
        <f>+U506-W506</f>
        <v>0</v>
      </c>
      <c r="Z506" s="44" t="str">
        <f>IF((+U506-W506)=(Y506),"  ",$AO$521)</f>
        <v>  </v>
      </c>
      <c r="AA506" s="38">
        <f>IF(W506&lt;0,IF(Y506=0,0,IF(OR(W506=0,U506=0),"N.M.",IF(ABS(Y506/W506)&gt;=10,"N.M.",Y506/(-W506)))),IF(Y506=0,0,IF(OR(W506=0,U506=0),"N.M.",IF(ABS(Y506/W506)&gt;=10,"N.M.",Y506/W506))))</f>
        <v>0</v>
      </c>
      <c r="AB506" s="45"/>
      <c r="AC506" s="9">
        <v>0</v>
      </c>
      <c r="AE506" s="9">
        <v>0</v>
      </c>
      <c r="AG506" s="9">
        <f>+AC506-AE506</f>
        <v>0</v>
      </c>
      <c r="AH506" s="44" t="str">
        <f>IF((+AC506-AE506)=(AG506),"  ",$AO$521)</f>
        <v>  </v>
      </c>
      <c r="AI506" s="38">
        <f>IF(AE506&lt;0,IF(AG506=0,0,IF(OR(AE506=0,AC506=0),"N.M.",IF(ABS(AG506/AE506)&gt;=10,"N.M.",AG506/(-AE506)))),IF(AG506=0,0,IF(OR(AE506=0,AC506=0),"N.M.",IF(ABS(AG506/AE506)&gt;=10,"N.M.",AG506/AE506))))</f>
        <v>0</v>
      </c>
      <c r="AJ506" s="45"/>
    </row>
    <row r="507" spans="3:36" ht="12.75">
      <c r="C507" s="2" t="s">
        <v>68</v>
      </c>
      <c r="D507" s="8"/>
      <c r="E507" s="8">
        <f>+E505-E506</f>
        <v>929994.814000008</v>
      </c>
      <c r="F507" s="8"/>
      <c r="G507" s="8">
        <f>+G505-G506</f>
        <v>9524657.813000001</v>
      </c>
      <c r="H507" s="18"/>
      <c r="I507" s="18">
        <f>+E507-G507</f>
        <v>-8594662.998999992</v>
      </c>
      <c r="J507" s="37" t="str">
        <f>IF((+E507-G507)=(I507),"  ",$AO$521)</f>
        <v>  </v>
      </c>
      <c r="K507" s="40">
        <f>IF(G507&lt;0,IF(I507=0,0,IF(OR(G507=0,E507=0),"N.M.",IF(ABS(I507/G507)&gt;=10,"N.M.",I507/(-G507)))),IF(I507=0,0,IF(OR(G507=0,E507=0),"N.M.",IF(ABS(I507/G507)&gt;=10,"N.M.",I507/G507))))</f>
        <v>-0.9023592414280039</v>
      </c>
      <c r="L507" s="39"/>
      <c r="M507" s="8">
        <f>+M505-M506</f>
        <v>6208091.863999971</v>
      </c>
      <c r="N507" s="18"/>
      <c r="O507" s="8">
        <f>+O505-O506</f>
        <v>10929881.804</v>
      </c>
      <c r="P507" s="18"/>
      <c r="Q507" s="18">
        <f>+M507-O507</f>
        <v>-4721789.940000028</v>
      </c>
      <c r="R507" s="37" t="str">
        <f>IF((+M507-O507)=(Q507),"  ",$AO$521)</f>
        <v>  </v>
      </c>
      <c r="S507" s="40">
        <f>IF(O507&lt;0,IF(Q507=0,0,IF(OR(O507=0,M507=0),"N.M.",IF(ABS(Q507/O507)&gt;=10,"N.M.",Q507/(-O507)))),IF(Q507=0,0,IF(OR(O507=0,M507=0),"N.M.",IF(ABS(Q507/O507)&gt;=10,"N.M.",Q507/O507))))</f>
        <v>-0.43200741093760037</v>
      </c>
      <c r="T507" s="39"/>
      <c r="U507" s="8">
        <f>+U505-U506</f>
        <v>15662174.774000013</v>
      </c>
      <c r="V507" s="18"/>
      <c r="W507" s="8">
        <f>+W505-W506</f>
        <v>22074023.193999875</v>
      </c>
      <c r="X507" s="18"/>
      <c r="Y507" s="18">
        <f>+U507-W507</f>
        <v>-6411848.419999862</v>
      </c>
      <c r="Z507" s="37" t="str">
        <f>IF((+U507-W507)=(Y507),"  ",$AO$521)</f>
        <v>  </v>
      </c>
      <c r="AA507" s="40">
        <f>IF(W507&lt;0,IF(Y507=0,0,IF(OR(W507=0,U507=0),"N.M.",IF(ABS(Y507/W507)&gt;=10,"N.M.",Y507/(-W507)))),IF(Y507=0,0,IF(OR(W507=0,U507=0),"N.M.",IF(ABS(Y507/W507)&gt;=10,"N.M.",Y507/W507))))</f>
        <v>-0.29047031271321305</v>
      </c>
      <c r="AB507" s="39"/>
      <c r="AC507" s="8">
        <f>+AC505-AC506</f>
        <v>18119472.542000014</v>
      </c>
      <c r="AD507" s="18"/>
      <c r="AE507" s="8">
        <f>+AE505-AE506</f>
        <v>38102719.86799986</v>
      </c>
      <c r="AF507" s="18"/>
      <c r="AG507" s="18">
        <f>+AC507-AE507</f>
        <v>-19983247.325999845</v>
      </c>
      <c r="AH507" s="37" t="str">
        <f>IF((+AC507-AE507)=(AG507),"  ",$AO$521)</f>
        <v>  </v>
      </c>
      <c r="AI507" s="40">
        <f>IF(AE507&lt;0,IF(AG507=0,0,IF(OR(AE507=0,AC507=0),"N.M.",IF(ABS(AG507/AE507)&gt;=10,"N.M.",AG507/(-AE507)))),IF(AG507=0,0,IF(OR(AE507=0,AC507=0),"N.M.",IF(ABS(AG507/AE507)&gt;=10,"N.M.",AG507/AE507))))</f>
        <v>-0.5244572407226643</v>
      </c>
      <c r="AJ507" s="39"/>
    </row>
    <row r="508" spans="5:37" ht="12.75">
      <c r="E508" s="41" t="str">
        <f>IF(ABS(E480-E501+E503-E505)&gt;$AO$517,$AO$520," ")</f>
        <v> </v>
      </c>
      <c r="F508" s="27"/>
      <c r="G508" s="41" t="str">
        <f>IF(ABS(G480-G501+G503-G505)&gt;$AO$517,$AO$520," ")</f>
        <v> </v>
      </c>
      <c r="H508" s="42"/>
      <c r="I508" s="41" t="str">
        <f>IF(ABS(I480-I501+I503-I505)&gt;$AO$517,$AO$520," ")</f>
        <v> </v>
      </c>
      <c r="M508" s="41" t="str">
        <f>IF(ABS(M480-M501+M503-M505)&gt;$AO$517,$AO$520," ")</f>
        <v> </v>
      </c>
      <c r="N508" s="46"/>
      <c r="O508" s="41" t="str">
        <f>IF(ABS(O480-O501+O503-O505)&gt;$AO$517,$AO$520," ")</f>
        <v> </v>
      </c>
      <c r="P508" s="29"/>
      <c r="Q508" s="41" t="str">
        <f>IF(ABS(Q480-Q501+Q503-Q505)&gt;$AO$517,$AO$520," ")</f>
        <v> </v>
      </c>
      <c r="U508" s="41" t="str">
        <f>IF(ABS(U480-U501+U503-U505)&gt;$AO$517,$AO$520," ")</f>
        <v> </v>
      </c>
      <c r="V508" s="28"/>
      <c r="W508" s="41" t="str">
        <f>IF(ABS(W480-W501+W503-W505)&gt;$AO$517,$AO$520," ")</f>
        <v> </v>
      </c>
      <c r="X508" s="28"/>
      <c r="Y508" s="41" t="str">
        <f>IF(ABS(Y480-Y501+Y503-Y505)&gt;$AO$517,$AO$520," ")</f>
        <v> </v>
      </c>
      <c r="AC508" s="41" t="str">
        <f>IF(ABS(AC480-AC501+AC503-AC505)&gt;$AO$517,$AO$520," ")</f>
        <v> </v>
      </c>
      <c r="AD508" s="28"/>
      <c r="AE508" s="41" t="str">
        <f>IF(ABS(AE480-AE501+AE503-AE505)&gt;$AO$517,$AO$520," ")</f>
        <v> </v>
      </c>
      <c r="AF508" s="42"/>
      <c r="AG508" s="41" t="str">
        <f>IF(ABS(AG480-AG501+AG503-AG505)&gt;$AO$517,$AO$520," ")</f>
        <v> </v>
      </c>
      <c r="AK508" s="31"/>
    </row>
    <row r="509" spans="3:15" ht="12.75">
      <c r="C509" s="2" t="s">
        <v>69</v>
      </c>
      <c r="M509" s="5"/>
      <c r="O509" s="5"/>
    </row>
    <row r="510" spans="5:40" ht="12.75">
      <c r="E510" s="5" t="s">
        <v>13</v>
      </c>
      <c r="O510" s="5"/>
      <c r="AK510" s="31"/>
      <c r="AL510" s="31"/>
      <c r="AM510" s="31"/>
      <c r="AN510" s="31"/>
    </row>
    <row r="511" spans="3:40" ht="12.75">
      <c r="C511" s="1" t="s">
        <v>13</v>
      </c>
      <c r="E511" s="5" t="s">
        <v>13</v>
      </c>
      <c r="O511" s="5"/>
      <c r="AK511" s="31"/>
      <c r="AL511" s="31"/>
      <c r="AM511" s="31"/>
      <c r="AN511" s="31"/>
    </row>
    <row r="512" spans="3:45" ht="12.75">
      <c r="C512" s="1" t="s">
        <v>13</v>
      </c>
      <c r="E512" s="5" t="s">
        <v>13</v>
      </c>
      <c r="AK512" s="47" t="s">
        <v>70</v>
      </c>
      <c r="AL512" s="48"/>
      <c r="AM512" s="48"/>
      <c r="AN512" s="26"/>
      <c r="AO512" s="48"/>
      <c r="AP512" s="48"/>
      <c r="AQ512" s="31"/>
      <c r="AR512" s="31"/>
      <c r="AS512" s="31"/>
    </row>
    <row r="513" spans="5:45" ht="12.75">
      <c r="E513" s="5" t="s">
        <v>13</v>
      </c>
      <c r="AK513" s="49"/>
      <c r="AL513" s="49"/>
      <c r="AM513" s="49"/>
      <c r="AN513" s="25"/>
      <c r="AO513" s="49"/>
      <c r="AP513" s="49"/>
      <c r="AQ513" s="31"/>
      <c r="AR513" s="31"/>
      <c r="AS513" s="31"/>
    </row>
    <row r="514" spans="5:53" ht="12.75">
      <c r="E514" s="5" t="s">
        <v>13</v>
      </c>
      <c r="AK514" s="50" t="s">
        <v>71</v>
      </c>
      <c r="AL514" s="49"/>
      <c r="AM514" s="49"/>
      <c r="AN514" s="49"/>
      <c r="AO514" s="119" t="s">
        <v>1426</v>
      </c>
      <c r="AP514" s="49"/>
      <c r="AQ514" s="31"/>
      <c r="AR514" s="31"/>
      <c r="AS514" s="31"/>
      <c r="AT514" s="2"/>
      <c r="AU514" s="2"/>
      <c r="AV514" s="2"/>
      <c r="AW514" s="2"/>
      <c r="AX514" s="2"/>
      <c r="AY514" s="2"/>
      <c r="AZ514" s="2"/>
      <c r="BA514" s="2"/>
    </row>
    <row r="515" spans="1:42" ht="12.75">
      <c r="A515" s="31"/>
      <c r="B515" s="31"/>
      <c r="C515" s="31"/>
      <c r="AK515" s="25"/>
      <c r="AL515" s="25"/>
      <c r="AM515" s="25"/>
      <c r="AN515" s="25"/>
      <c r="AO515" s="25"/>
      <c r="AP515" s="49"/>
    </row>
    <row r="516" spans="1:42" ht="12.75">
      <c r="A516" s="31"/>
      <c r="B516" s="31"/>
      <c r="C516" s="31"/>
      <c r="AK516" s="25"/>
      <c r="AL516" s="25"/>
      <c r="AM516" s="25"/>
      <c r="AN516" s="25"/>
      <c r="AO516" s="25"/>
      <c r="AP516" s="49"/>
    </row>
    <row r="517" spans="1:42" ht="12.75">
      <c r="A517" s="31"/>
      <c r="B517" s="31"/>
      <c r="C517" s="31"/>
      <c r="AK517" s="51" t="s">
        <v>72</v>
      </c>
      <c r="AL517" s="25"/>
      <c r="AM517" s="49"/>
      <c r="AN517" s="49"/>
      <c r="AO517" s="25">
        <v>0.001</v>
      </c>
      <c r="AP517" s="49"/>
    </row>
    <row r="518" spans="1:42" ht="12.75">
      <c r="A518" s="31"/>
      <c r="B518" s="31"/>
      <c r="C518" s="31"/>
      <c r="AK518" s="51"/>
      <c r="AL518" s="25"/>
      <c r="AM518" s="25"/>
      <c r="AN518" s="25"/>
      <c r="AO518" s="25"/>
      <c r="AP518" s="49"/>
    </row>
    <row r="519" spans="1:42" ht="12.75">
      <c r="A519" s="31"/>
      <c r="B519" s="31"/>
      <c r="C519" s="31"/>
      <c r="AK519" s="25"/>
      <c r="AL519" s="25"/>
      <c r="AM519" s="25"/>
      <c r="AN519" s="25"/>
      <c r="AO519" s="25"/>
      <c r="AP519" s="49"/>
    </row>
    <row r="520" spans="1:42" ht="12.75">
      <c r="A520" s="31"/>
      <c r="B520" s="31"/>
      <c r="C520" s="31"/>
      <c r="AK520" s="51" t="s">
        <v>73</v>
      </c>
      <c r="AL520" s="51"/>
      <c r="AM520" s="49"/>
      <c r="AN520" s="49"/>
      <c r="AO520" s="52" t="s">
        <v>74</v>
      </c>
      <c r="AP520" s="49"/>
    </row>
    <row r="521" spans="1:42" ht="12.75">
      <c r="A521" s="31"/>
      <c r="B521" s="31"/>
      <c r="C521" s="31"/>
      <c r="AK521" s="51" t="s">
        <v>73</v>
      </c>
      <c r="AL521" s="25"/>
      <c r="AM521" s="25"/>
      <c r="AN521" s="49"/>
      <c r="AO521" s="52" t="s">
        <v>75</v>
      </c>
      <c r="AP521" s="49"/>
    </row>
    <row r="522" spans="1:42" ht="12.75">
      <c r="A522" s="31"/>
      <c r="B522" s="31"/>
      <c r="C522" s="31"/>
      <c r="AK522" s="51"/>
      <c r="AL522" s="25"/>
      <c r="AM522" s="25"/>
      <c r="AN522" s="52"/>
      <c r="AO522" s="25"/>
      <c r="AP522" s="49"/>
    </row>
    <row r="523" spans="1:42" ht="12.75">
      <c r="A523" s="31"/>
      <c r="B523" s="31"/>
      <c r="C523" s="31"/>
      <c r="AK523" s="25"/>
      <c r="AL523" s="25"/>
      <c r="AM523" s="25"/>
      <c r="AN523" s="25"/>
      <c r="AO523" s="25"/>
      <c r="AP523" s="49"/>
    </row>
    <row r="524" spans="1:42" ht="12.75">
      <c r="A524" s="31"/>
      <c r="B524" s="31"/>
      <c r="C524" s="31"/>
      <c r="AK524" s="51" t="s">
        <v>76</v>
      </c>
      <c r="AL524" s="25"/>
      <c r="AM524" s="25"/>
      <c r="AN524" s="49"/>
      <c r="AO524" s="53">
        <f>COUNTIF($E$421:$AJ$508,+AO520)</f>
        <v>0</v>
      </c>
      <c r="AP524" s="49"/>
    </row>
    <row r="525" spans="1:42" ht="12.75">
      <c r="A525" s="31"/>
      <c r="B525" s="31"/>
      <c r="C525" s="31"/>
      <c r="AK525" s="51" t="s">
        <v>76</v>
      </c>
      <c r="AL525" s="25"/>
      <c r="AM525" s="25"/>
      <c r="AN525" s="49"/>
      <c r="AO525" s="53">
        <f>COUNTIF($E$421:$AJ$508,+AO521)</f>
        <v>0</v>
      </c>
      <c r="AP525" s="49"/>
    </row>
    <row r="526" spans="1:42" ht="12.75">
      <c r="A526" s="31"/>
      <c r="B526" s="31"/>
      <c r="C526" s="31"/>
      <c r="AK526" s="49"/>
      <c r="AL526" s="49"/>
      <c r="AM526" s="49"/>
      <c r="AN526" s="49"/>
      <c r="AO526" s="54" t="s">
        <v>77</v>
      </c>
      <c r="AP526" s="49"/>
    </row>
    <row r="527" spans="1:42" ht="12.75">
      <c r="A527" s="31"/>
      <c r="B527" s="31"/>
      <c r="C527" s="31"/>
      <c r="AK527" s="51" t="s">
        <v>78</v>
      </c>
      <c r="AL527" s="25"/>
      <c r="AM527" s="25"/>
      <c r="AN527" s="49"/>
      <c r="AO527" s="53">
        <f>SUM(AO524:AO525)</f>
        <v>0</v>
      </c>
      <c r="AP527" s="49"/>
    </row>
    <row r="528" spans="1:42" ht="12.75">
      <c r="A528" s="31"/>
      <c r="B528" s="31"/>
      <c r="C528" s="31"/>
      <c r="AK528" s="49"/>
      <c r="AL528" s="25"/>
      <c r="AM528" s="25"/>
      <c r="AN528" s="25"/>
      <c r="AO528" s="55" t="s">
        <v>79</v>
      </c>
      <c r="AP528" s="49"/>
    </row>
    <row r="529" spans="1:42" ht="12.75">
      <c r="A529" s="31"/>
      <c r="B529" s="31"/>
      <c r="C529" s="31"/>
      <c r="AK529" s="80" t="s">
        <v>80</v>
      </c>
      <c r="AL529" s="81"/>
      <c r="AM529" s="81"/>
      <c r="AN529" s="82"/>
      <c r="AO529" s="81"/>
      <c r="AP529" s="83"/>
    </row>
    <row r="530" spans="1:42" ht="12.75">
      <c r="A530" s="31"/>
      <c r="B530" s="31"/>
      <c r="C530" s="31"/>
      <c r="AK530" s="84"/>
      <c r="AL530" s="84" t="s">
        <v>81</v>
      </c>
      <c r="AM530" s="84"/>
      <c r="AN530" s="120" t="s">
        <v>1427</v>
      </c>
      <c r="AO530" s="81"/>
      <c r="AP530" s="83"/>
    </row>
    <row r="531" spans="1:42" ht="12.75">
      <c r="A531" s="31"/>
      <c r="B531" s="31"/>
      <c r="C531" s="31"/>
      <c r="AK531" s="84"/>
      <c r="AL531" s="84" t="s">
        <v>82</v>
      </c>
      <c r="AM531" s="84"/>
      <c r="AN531" s="120" t="s">
        <v>1428</v>
      </c>
      <c r="AO531" s="81"/>
      <c r="AP531" s="83"/>
    </row>
    <row r="532" spans="1:42" ht="12.75">
      <c r="A532" s="31"/>
      <c r="B532" s="31"/>
      <c r="C532" s="31"/>
      <c r="AK532" s="87" t="s">
        <v>87</v>
      </c>
      <c r="AL532" s="88"/>
      <c r="AM532" s="88"/>
      <c r="AN532" s="88"/>
      <c r="AO532" s="89" t="str">
        <f>UPPER(TEXT(NvsElapsedTime,"hh:mm:ss"))</f>
        <v>00:00:29</v>
      </c>
      <c r="AP532" s="88"/>
    </row>
    <row r="533" spans="1:38" ht="12.75">
      <c r="A533" s="31"/>
      <c r="B533" s="31"/>
      <c r="C533" s="31"/>
      <c r="AL533" s="16"/>
    </row>
    <row r="534" spans="1:38" ht="12.75">
      <c r="A534" s="31"/>
      <c r="B534" s="31"/>
      <c r="C534" s="31"/>
      <c r="AL534" s="16"/>
    </row>
    <row r="535" spans="1:38" ht="12.75">
      <c r="A535" s="31"/>
      <c r="B535" s="31"/>
      <c r="C535" s="31"/>
      <c r="AL535" s="16"/>
    </row>
    <row r="536" spans="1:38" ht="12.75">
      <c r="A536" s="31"/>
      <c r="B536" s="31"/>
      <c r="C536" s="31"/>
      <c r="AL536" s="16"/>
    </row>
    <row r="537" spans="1:3" ht="12.75">
      <c r="A537" s="31"/>
      <c r="B537" s="31"/>
      <c r="C537" s="31"/>
    </row>
    <row r="538" spans="1:3" ht="12.75">
      <c r="A538" s="31"/>
      <c r="B538" s="31"/>
      <c r="C538" s="31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53" ht="12.75">
      <c r="A545" s="31"/>
      <c r="B545" s="31"/>
      <c r="C545" s="31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ht="12.75">
      <c r="A549" s="31"/>
      <c r="B549" s="31"/>
      <c r="C549" s="31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ht="12.75">
      <c r="A551" s="31"/>
      <c r="B551" s="31"/>
      <c r="C551" s="31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ht="12.75">
      <c r="A552" s="31"/>
      <c r="B552" s="31"/>
      <c r="C552" s="31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ht="12.75">
      <c r="A553" s="31"/>
      <c r="B553" s="31"/>
      <c r="C553" s="31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ht="12.75">
      <c r="A554" s="31"/>
      <c r="B554" s="31"/>
      <c r="C554" s="31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3" ht="12.75">
      <c r="A555" s="31"/>
      <c r="B555" s="31"/>
      <c r="C555" s="31"/>
    </row>
    <row r="556" spans="1:3" ht="12.75">
      <c r="A556" s="31"/>
      <c r="B556" s="31"/>
      <c r="C556" s="31"/>
    </row>
    <row r="557" spans="1:3" ht="12.75">
      <c r="A557" s="31"/>
      <c r="B557" s="31"/>
      <c r="C557" s="31"/>
    </row>
    <row r="558" spans="1:3" ht="12.75">
      <c r="A558" s="31"/>
      <c r="B558" s="31"/>
      <c r="C558" s="31"/>
    </row>
    <row r="559" spans="1:3" ht="12.75">
      <c r="A559" s="31"/>
      <c r="B559" s="31"/>
      <c r="C559" s="31"/>
    </row>
    <row r="560" spans="1:3" ht="12.75">
      <c r="A560" s="31"/>
      <c r="B560" s="31"/>
      <c r="C560" s="31"/>
    </row>
  </sheetData>
  <sheetProtection/>
  <printOptions horizontalCentered="1"/>
  <pageMargins left="0.25" right="0.25" top="0.88" bottom="0.47" header="0.77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2012-01-25T23:59:43Z</cp:lastPrinted>
  <dcterms:created xsi:type="dcterms:W3CDTF">1997-11-19T15:48:19Z</dcterms:created>
  <dcterms:modified xsi:type="dcterms:W3CDTF">2012-01-25T23:59:46Z</dcterms:modified>
  <cp:category/>
  <cp:version/>
  <cp:contentType/>
  <cp:contentStatus/>
</cp:coreProperties>
</file>