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"V2008-01-31"</definedName>
    <definedName name="NvsAutoDrillOk">"VN"</definedName>
    <definedName name="NvsElapsedTime">0.000324074077070691</definedName>
    <definedName name="NvsEndTime">39489.7211921296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"V2008-01-31"</definedName>
    <definedName name="NvsValTbl.CURRENCY_CD">"CURRENCY_CD_TBL"</definedName>
    <definedName name="_xlnm.Print_Area" localSheetId="0">'Sheet1'!$B$2:$H$502</definedName>
    <definedName name="_xlnm.Print_Titles" localSheetId="0">'Sheet1'!$B:$C,'Sheet1'!$2:$8</definedName>
    <definedName name="Reserved_Section">'Sheet1'!$AK$506:$AP$522</definedName>
  </definedNames>
  <calcPr fullCalcOnLoad="1"/>
</workbook>
</file>

<file path=xl/sharedStrings.xml><?xml version="1.0" encoding="utf-8"?>
<sst xmlns="http://schemas.openxmlformats.org/spreadsheetml/2006/main" count="1482" uniqueCount="1415">
  <si>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</si>
  <si>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</si>
  <si>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</si>
  <si>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</si>
  <si>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</si>
  <si>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</si>
  <si>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</si>
  <si>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</si>
  <si>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</si>
  <si>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</si>
  <si>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</si>
  <si>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</si>
  <si>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</si>
  <si>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</si>
  <si>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</si>
  <si>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</si>
  <si>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</si>
  <si>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</si>
  <si>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</si>
  <si>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</si>
  <si>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</si>
  <si>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</si>
  <si>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</si>
  <si>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</si>
  <si>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</si>
  <si>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</si>
  <si>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</si>
  <si>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</si>
  <si>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</si>
  <si>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</si>
  <si>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</si>
  <si>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</si>
  <si>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</si>
  <si>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</si>
  <si>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</si>
  <si>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</si>
  <si>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</si>
  <si>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</si>
  <si>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</si>
  <si>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</si>
  <si>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</si>
  <si>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</si>
  <si>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</si>
  <si>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</si>
  <si>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</si>
  <si>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</si>
  <si>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</si>
  <si>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</si>
  <si>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</si>
  <si>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</si>
  <si>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</si>
  <si>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</si>
  <si>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</si>
  <si>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</si>
  <si>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</si>
  <si>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</si>
  <si>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</si>
  <si>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</si>
  <si>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</si>
  <si>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</si>
  <si>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</si>
  <si>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</si>
  <si>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</si>
  <si>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</si>
  <si>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</si>
  <si>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</si>
  <si>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</si>
  <si>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</si>
  <si>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</si>
  <si>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</si>
  <si>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</si>
  <si>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</si>
  <si>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</si>
  <si>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</si>
  <si>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</si>
  <si>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</si>
  <si>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</si>
  <si>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</si>
  <si>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</si>
  <si>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</si>
  <si>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</si>
  <si>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</si>
  <si>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</si>
  <si>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</si>
  <si>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</si>
  <si>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</si>
  <si>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</si>
  <si>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</si>
  <si>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</si>
  <si>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</si>
  <si>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</si>
  <si>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</si>
  <si>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</si>
  <si>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</si>
  <si>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</si>
  <si>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</si>
  <si>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</si>
  <si>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</si>
  <si>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</si>
  <si>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</si>
  <si>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</si>
  <si>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</si>
  <si>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</si>
  <si>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</si>
  <si>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</si>
  <si>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</si>
  <si>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</si>
  <si>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</si>
  <si>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</si>
  <si>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</si>
  <si>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</si>
  <si>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</si>
  <si>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</si>
  <si>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</si>
  <si>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</si>
  <si>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</si>
  <si>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</si>
  <si>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</si>
  <si>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</si>
  <si>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</si>
  <si>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</si>
  <si>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</si>
  <si>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</si>
  <si>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</si>
  <si>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</si>
  <si>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</si>
  <si>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</si>
  <si>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</si>
  <si>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</si>
  <si>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</si>
  <si>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</si>
  <si>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</si>
  <si>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</si>
  <si>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</si>
  <si>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</si>
  <si>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</si>
  <si>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</si>
  <si>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</si>
  <si>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</si>
  <si>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</si>
  <si>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</si>
  <si>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</si>
  <si>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</si>
  <si>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</si>
  <si>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</si>
  <si>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</si>
  <si>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</si>
  <si>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</si>
  <si>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</si>
  <si>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</si>
  <si>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</si>
  <si>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</si>
  <si>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</si>
  <si>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</si>
  <si>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</si>
  <si>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</si>
  <si>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</si>
  <si>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</si>
  <si>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</si>
  <si>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</si>
  <si>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</si>
  <si>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</si>
  <si>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</si>
  <si>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</si>
  <si>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</si>
  <si>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</si>
  <si>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</si>
  <si>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</si>
  <si>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</si>
  <si>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</si>
  <si>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</si>
  <si>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</si>
  <si>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</si>
  <si>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</si>
  <si>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</si>
  <si>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</si>
  <si>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</si>
  <si>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</si>
  <si>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</si>
  <si>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</si>
  <si>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</si>
  <si>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</si>
  <si>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</si>
  <si>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</si>
  <si>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</si>
  <si>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</si>
  <si>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</si>
  <si>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</si>
  <si>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</si>
  <si>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</si>
  <si>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</si>
  <si>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</si>
  <si>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</si>
  <si>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Cost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</si>
  <si>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</si>
  <si>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</si>
  <si>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</si>
  <si>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</si>
  <si>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</si>
  <si>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</si>
  <si>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</si>
  <si>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</si>
  <si>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</si>
  <si>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</si>
  <si>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</si>
  <si>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</si>
  <si>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</si>
  <si>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</si>
  <si>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</si>
  <si>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</si>
  <si>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</si>
  <si>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</si>
  <si>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</si>
  <si>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</si>
  <si>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</si>
  <si>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</si>
  <si>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</si>
  <si>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</si>
  <si>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</si>
  <si>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</si>
  <si>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</si>
  <si>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</si>
  <si>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</si>
  <si>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</si>
  <si>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</si>
  <si>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</si>
  <si>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</si>
  <si>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</si>
  <si>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</si>
  <si>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</si>
  <si>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</si>
  <si>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</si>
  <si>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</si>
  <si>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</si>
  <si>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</si>
  <si>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</si>
  <si>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</si>
  <si>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</si>
  <si>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</si>
  <si>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</si>
  <si>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</si>
  <si>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</si>
  <si>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</si>
  <si>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</si>
  <si>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</si>
  <si>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</si>
  <si>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</si>
  <si>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</si>
  <si>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</si>
  <si>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</si>
  <si>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</si>
  <si>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</si>
  <si>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</si>
  <si>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</si>
  <si>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</si>
  <si>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</si>
  <si>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</si>
  <si>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%,V4470119</t>
  </si>
  <si>
    <t>4470119</t>
  </si>
  <si>
    <t>PJM SECA Transm. Expense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</si>
  <si>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</si>
  <si>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</si>
  <si>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</si>
  <si>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</si>
  <si>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</si>
  <si>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</si>
  <si>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</si>
  <si>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</si>
  <si>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</si>
  <si>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</si>
  <si>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</si>
  <si>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</si>
  <si>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%,V4470132</t>
  </si>
  <si>
    <t>4470132</t>
  </si>
  <si>
    <t>Spark Gas - Realized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</si>
  <si>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</si>
  <si>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</si>
  <si>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</si>
  <si>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</si>
  <si>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</si>
  <si>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</si>
  <si>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</si>
  <si>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</si>
  <si>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</si>
  <si>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</si>
  <si>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</si>
  <si>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</si>
  <si>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</si>
  <si>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</si>
  <si>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</si>
  <si>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</si>
  <si>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</si>
  <si>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</si>
  <si>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</si>
  <si>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</si>
  <si>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</si>
  <si>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</si>
  <si>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</si>
  <si>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</si>
  <si>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</si>
  <si>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</si>
  <si>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</si>
  <si>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</si>
  <si>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</si>
  <si>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</si>
  <si>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</si>
  <si>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</si>
  <si>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</si>
  <si>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</si>
  <si>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</si>
  <si>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</si>
  <si>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</si>
  <si>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</si>
  <si>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</si>
  <si>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</si>
  <si>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</si>
  <si>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</si>
  <si>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</si>
  <si>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</si>
  <si>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</si>
  <si>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</si>
  <si>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</si>
  <si>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</si>
  <si>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</si>
  <si>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</si>
  <si>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</si>
  <si>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</si>
  <si>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</si>
  <si>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</si>
  <si>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</si>
  <si>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</si>
  <si>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</si>
  <si>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</si>
  <si>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</si>
  <si>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</si>
  <si>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</si>
  <si>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</si>
  <si>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</si>
  <si>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</si>
  <si>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</si>
  <si>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</si>
  <si>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</si>
  <si>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</si>
  <si>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</si>
  <si>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</si>
  <si>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</si>
  <si>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</si>
  <si>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</si>
  <si>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</si>
  <si>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</si>
  <si>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</si>
  <si>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</si>
  <si>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</si>
  <si>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</si>
  <si>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</si>
  <si>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</si>
  <si>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</si>
  <si>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</si>
  <si>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</si>
  <si>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</si>
  <si>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</si>
  <si>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</si>
  <si>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</si>
  <si>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</si>
  <si>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</si>
  <si>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</si>
  <si>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</si>
  <si>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</si>
  <si>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</si>
  <si>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</si>
  <si>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</si>
  <si>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</si>
  <si>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</si>
  <si>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</si>
  <si>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</si>
  <si>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</si>
  <si>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</si>
  <si>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</si>
  <si>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</si>
  <si>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</si>
  <si>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</si>
  <si>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</si>
  <si>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</si>
  <si>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</si>
  <si>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</si>
  <si>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</si>
  <si>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</si>
  <si>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</si>
  <si>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</si>
  <si>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</si>
  <si>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</si>
  <si>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</si>
  <si>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</si>
  <si>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</si>
  <si>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</si>
  <si>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</si>
  <si>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</si>
  <si>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</si>
  <si>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</si>
  <si>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</si>
  <si>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</si>
  <si>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</si>
  <si>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</si>
  <si>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</si>
  <si>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</si>
  <si>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</si>
  <si>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</si>
  <si>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</si>
  <si>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</si>
  <si>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</si>
  <si>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</si>
  <si>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</si>
  <si>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</si>
  <si>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</si>
  <si>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</si>
  <si>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</si>
  <si>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</si>
  <si>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</si>
  <si>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</si>
  <si>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</si>
  <si>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</si>
  <si>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</si>
  <si>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</si>
  <si>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</si>
  <si>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</si>
  <si>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</si>
  <si>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</si>
  <si>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</si>
  <si>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</si>
  <si>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</si>
  <si>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</si>
  <si>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</si>
  <si>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</si>
  <si>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</si>
  <si>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</si>
  <si>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</si>
  <si>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</si>
  <si>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</si>
  <si>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</si>
  <si>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</si>
  <si>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</si>
  <si>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</si>
  <si>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</si>
  <si>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</si>
  <si>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</si>
  <si>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</si>
  <si>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</si>
  <si>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</si>
  <si>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</si>
  <si>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</si>
  <si>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</si>
  <si>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</si>
  <si>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</si>
  <si>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</si>
  <si>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</si>
  <si>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</si>
  <si>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</si>
  <si>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</si>
  <si>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</si>
  <si>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%,V5550045</t>
  </si>
  <si>
    <t>5550045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</si>
  <si>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</si>
  <si>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</si>
  <si>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</si>
  <si>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</si>
  <si>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</si>
  <si>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</si>
  <si>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</si>
  <si>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</si>
  <si>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</si>
  <si>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</si>
  <si>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</si>
  <si>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</si>
  <si>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</si>
  <si>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</si>
  <si>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</si>
  <si>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</si>
  <si>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</si>
  <si>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</si>
  <si>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</si>
  <si>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</si>
  <si>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</si>
  <si>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</si>
  <si>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</si>
  <si>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</si>
  <si>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</si>
  <si>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</si>
  <si>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</si>
  <si>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</si>
  <si>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</si>
  <si>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</si>
  <si>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</si>
  <si>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</si>
  <si>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</si>
  <si>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</si>
  <si>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</si>
  <si>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</si>
  <si>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</si>
  <si>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</si>
  <si>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</si>
  <si>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</si>
  <si>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</si>
  <si>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</si>
  <si>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</si>
  <si>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</si>
  <si>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</si>
  <si>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</si>
  <si>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</si>
  <si>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</si>
  <si>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</si>
  <si>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</si>
  <si>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</si>
  <si>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</si>
  <si>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</si>
  <si>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</si>
  <si>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</si>
  <si>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</si>
  <si>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</si>
  <si>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</si>
  <si>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</si>
  <si>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</si>
  <si>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</si>
  <si>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</si>
  <si>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</si>
  <si>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</si>
  <si>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</si>
  <si>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</si>
  <si>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</si>
  <si>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</si>
  <si>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</si>
  <si>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</si>
  <si>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</si>
  <si>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</si>
  <si>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%,V5560004</t>
  </si>
  <si>
    <t>5560004</t>
  </si>
  <si>
    <t>%,V5570000</t>
  </si>
  <si>
    <t>5570000</t>
  </si>
  <si>
    <t>%,V5570006</t>
  </si>
  <si>
    <t>5570006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</si>
  <si>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</si>
  <si>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</si>
  <si>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</si>
  <si>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</si>
  <si>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</si>
  <si>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</si>
  <si>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</si>
  <si>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</si>
  <si>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</si>
  <si>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</si>
  <si>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</si>
  <si>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</si>
  <si>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</si>
  <si>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</si>
  <si>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</si>
  <si>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</si>
  <si>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</si>
  <si>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</si>
  <si>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</si>
  <si>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</si>
  <si>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</si>
  <si>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</si>
  <si>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</si>
  <si>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</si>
  <si>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</si>
  <si>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</si>
  <si>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</si>
  <si>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</si>
  <si>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</si>
  <si>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</si>
  <si>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</si>
  <si>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</si>
  <si>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</si>
  <si>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</si>
  <si>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</si>
  <si>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</si>
  <si>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</si>
  <si>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</si>
  <si>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</si>
  <si>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</si>
  <si>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</si>
  <si>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</si>
  <si>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</si>
  <si>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</si>
  <si>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</si>
  <si>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</si>
  <si>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</si>
  <si>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</si>
  <si>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</si>
  <si>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</si>
  <si>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</si>
  <si>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</si>
  <si>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</si>
  <si>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</si>
  <si>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</si>
  <si>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</si>
  <si>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</si>
  <si>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</si>
  <si>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</si>
  <si>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</si>
  <si>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</si>
  <si>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</si>
  <si>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</si>
  <si>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</si>
  <si>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</si>
  <si>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</si>
  <si>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</si>
  <si>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</si>
  <si>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</si>
  <si>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</si>
  <si>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</si>
  <si>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</si>
  <si>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</si>
  <si>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</si>
  <si>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</si>
  <si>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</si>
  <si>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</si>
  <si>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</si>
  <si>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</si>
  <si>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</si>
  <si>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</si>
  <si>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</si>
  <si>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</si>
  <si>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</si>
  <si>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</si>
  <si>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</si>
  <si>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</si>
  <si>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</si>
  <si>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</si>
  <si>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</si>
  <si>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</si>
  <si>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</si>
  <si>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</si>
  <si>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</si>
  <si>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</si>
  <si>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</si>
  <si>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</si>
  <si>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</si>
  <si>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</si>
  <si>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</si>
  <si>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</si>
  <si>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</si>
  <si>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</si>
  <si>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</si>
  <si>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</si>
  <si>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</si>
  <si>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</si>
  <si>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</si>
  <si>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</si>
  <si>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</si>
  <si>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</si>
  <si>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</si>
  <si>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</si>
  <si>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</si>
  <si>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</si>
  <si>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</si>
  <si>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%,V9120003</t>
  </si>
  <si>
    <t>9120003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</si>
  <si>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</si>
  <si>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</si>
  <si>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</si>
  <si>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</si>
  <si>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</si>
  <si>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</si>
  <si>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</si>
  <si>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</si>
  <si>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</si>
  <si>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</si>
  <si>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</si>
  <si>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</si>
  <si>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</si>
  <si>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</si>
  <si>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</si>
  <si>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</si>
  <si>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</si>
  <si>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</si>
  <si>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</si>
  <si>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</si>
  <si>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</si>
  <si>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</si>
  <si>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</si>
  <si>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</si>
  <si>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</si>
  <si>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</si>
  <si>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</si>
  <si>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</si>
  <si>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</si>
  <si>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</si>
  <si>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</si>
  <si>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</si>
  <si>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</si>
  <si>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</si>
  <si>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</si>
  <si>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</si>
  <si>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</si>
  <si>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</si>
  <si>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</si>
  <si>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</si>
  <si>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</si>
  <si>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</si>
  <si>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</si>
  <si>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</si>
  <si>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</si>
  <si>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</si>
  <si>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</si>
  <si>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</si>
  <si>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</si>
  <si>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</si>
  <si>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</si>
  <si>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</si>
  <si>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</si>
  <si>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</si>
  <si>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</si>
  <si>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</si>
  <si>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</si>
  <si>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</si>
  <si>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</si>
  <si>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</si>
  <si>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</si>
  <si>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</si>
  <si>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</si>
  <si>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</si>
  <si>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</si>
  <si>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</si>
  <si>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</si>
  <si>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</si>
  <si>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</si>
  <si>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</si>
  <si>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</si>
  <si>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</si>
  <si>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</si>
  <si>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</si>
  <si>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</si>
  <si>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</si>
  <si>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</si>
  <si>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</si>
  <si>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</si>
  <si>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</si>
  <si>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</si>
  <si>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</si>
  <si>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</si>
  <si>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</si>
  <si>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</si>
  <si>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</si>
  <si>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</si>
  <si>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</si>
  <si>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</si>
  <si>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</si>
  <si>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</si>
  <si>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</si>
  <si>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</si>
  <si>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</si>
  <si>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</si>
  <si>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</si>
  <si>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</si>
  <si>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</si>
  <si>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</si>
  <si>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</si>
  <si>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</si>
  <si>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</si>
  <si>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</si>
  <si>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</si>
  <si>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</si>
  <si>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</si>
  <si>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</si>
  <si>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</si>
  <si>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</si>
  <si>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</si>
  <si>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</si>
  <si>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</si>
  <si>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</si>
  <si>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</si>
  <si>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</si>
  <si>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</si>
  <si>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</si>
  <si>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</si>
  <si>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</si>
  <si>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</si>
  <si>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</si>
  <si>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</si>
  <si>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</si>
  <si>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</si>
  <si>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</si>
  <si>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</si>
  <si>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</si>
  <si>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</si>
  <si>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</si>
  <si>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</si>
  <si>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</si>
  <si>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</si>
  <si>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</si>
  <si>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</si>
  <si>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</si>
  <si>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</si>
  <si>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</si>
  <si>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</si>
  <si>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</si>
  <si>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</si>
  <si>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</si>
  <si>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</si>
  <si>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</si>
  <si>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</si>
  <si>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</si>
  <si>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</si>
  <si>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</si>
  <si>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</si>
  <si>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</si>
  <si>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</si>
  <si>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</si>
  <si>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</si>
  <si>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</si>
  <si>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</si>
  <si>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</si>
  <si>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</si>
  <si>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</si>
  <si>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</si>
  <si>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</si>
  <si>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</si>
  <si>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</si>
  <si>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</si>
  <si>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</si>
  <si>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</si>
  <si>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</si>
  <si>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</si>
  <si>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</si>
  <si>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</si>
  <si>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</si>
  <si>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</si>
  <si>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</si>
  <si>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</si>
  <si>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</si>
  <si>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</si>
  <si>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</si>
  <si>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</si>
  <si>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</si>
  <si>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</si>
  <si>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</si>
  <si>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</si>
  <si>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</si>
  <si>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</si>
  <si>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</si>
  <si>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</si>
  <si>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</si>
  <si>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</si>
  <si>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</si>
  <si>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</si>
  <si>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</si>
  <si>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</si>
  <si>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</si>
  <si>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</si>
  <si>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</si>
  <si>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</si>
  <si>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</si>
  <si>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</si>
  <si>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</si>
  <si>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</si>
  <si>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</si>
  <si>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</si>
  <si>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</si>
  <si>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</si>
  <si>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</si>
  <si>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</si>
  <si>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</si>
  <si>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</si>
  <si>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</si>
  <si>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</si>
  <si>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</si>
  <si>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</si>
  <si>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</si>
  <si>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</si>
  <si>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</si>
  <si>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</si>
  <si>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</si>
  <si>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</si>
  <si>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</si>
  <si>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</si>
  <si>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</si>
  <si>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</si>
  <si>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</si>
  <si>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</si>
  <si>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%,V408100503</t>
  </si>
  <si>
    <t>408100503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</si>
  <si>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</si>
  <si>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</si>
  <si>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</si>
  <si>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</si>
  <si>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</si>
  <si>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</si>
  <si>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</si>
  <si>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</si>
  <si>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%,V408100605</t>
  </si>
  <si>
    <t>408100605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</si>
  <si>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</si>
  <si>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</si>
  <si>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</si>
  <si>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</si>
  <si>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</si>
  <si>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</si>
  <si>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</si>
  <si>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</si>
  <si>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%,V408100805</t>
  </si>
  <si>
    <t>408100805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</si>
  <si>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</si>
  <si>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</si>
  <si>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</si>
  <si>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</si>
  <si>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</si>
  <si>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</si>
  <si>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</si>
  <si>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</si>
  <si>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</si>
  <si>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</si>
  <si>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%,V408101705</t>
  </si>
  <si>
    <t>408101705</t>
  </si>
  <si>
    <t>%,V408101706</t>
  </si>
  <si>
    <t>408101706</t>
  </si>
  <si>
    <t>%,V408101707</t>
  </si>
  <si>
    <t>408101707</t>
  </si>
  <si>
    <t>%,V408101805</t>
  </si>
  <si>
    <t>408101805</t>
  </si>
  <si>
    <t>%,V408101806</t>
  </si>
  <si>
    <t>408101806</t>
  </si>
  <si>
    <t>%,V408101807</t>
  </si>
  <si>
    <t>408101807</t>
  </si>
  <si>
    <t>%,V408101900</t>
  </si>
  <si>
    <t>408101900</t>
  </si>
  <si>
    <t>%,V408101905</t>
  </si>
  <si>
    <t>408101905</t>
  </si>
  <si>
    <t>%,V408101906</t>
  </si>
  <si>
    <t>408101906</t>
  </si>
  <si>
    <t>%,V408101907</t>
  </si>
  <si>
    <t>408101907</t>
  </si>
  <si>
    <t>%,V408102207</t>
  </si>
  <si>
    <t>408102207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</si>
  <si>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</si>
  <si>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</si>
  <si>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</si>
  <si>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</si>
  <si>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</si>
  <si>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</si>
  <si>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</si>
  <si>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</si>
  <si>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</si>
  <si>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</si>
  <si>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</si>
  <si>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</si>
  <si>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</si>
  <si>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</si>
  <si>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</si>
  <si>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</si>
  <si>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</si>
  <si>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</si>
  <si>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</si>
  <si>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</si>
  <si>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</si>
  <si>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</si>
  <si>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</si>
  <si>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</si>
  <si>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</si>
  <si>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</si>
  <si>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</si>
  <si>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</si>
  <si>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</si>
  <si>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</si>
  <si>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</si>
  <si>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</si>
  <si>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</si>
  <si>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</si>
  <si>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</si>
  <si>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</si>
  <si>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</si>
  <si>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</si>
  <si>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</si>
  <si>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</si>
  <si>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</si>
  <si>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</si>
  <si>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</si>
  <si>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</si>
  <si>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</si>
  <si>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</si>
  <si>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</si>
  <si>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</si>
  <si>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</si>
  <si>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</si>
  <si>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</si>
  <si>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</si>
  <si>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</si>
  <si>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</si>
  <si>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</si>
  <si>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</si>
  <si>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</si>
  <si>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</si>
  <si>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</si>
  <si>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</si>
  <si>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</si>
  <si>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</si>
  <si>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</si>
  <si>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</si>
  <si>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</si>
  <si>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</si>
  <si>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</si>
  <si>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</si>
  <si>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</si>
  <si>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</si>
  <si>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</si>
  <si>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</si>
  <si>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</si>
  <si>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</si>
  <si>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</si>
  <si>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</si>
  <si>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</si>
  <si>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</si>
  <si>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</si>
  <si>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</si>
  <si>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</si>
  <si>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</si>
  <si>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</si>
  <si>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</si>
  <si>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</si>
  <si>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</si>
  <si>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</si>
  <si>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</si>
  <si>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</si>
  <si>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</si>
  <si>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</si>
  <si>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</si>
  <si>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</si>
  <si>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</si>
  <si>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</si>
  <si>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</si>
  <si>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</si>
  <si>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</si>
  <si>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</si>
  <si>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</si>
  <si>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</si>
  <si>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</si>
  <si>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</si>
  <si>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</si>
  <si>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%,V4211000</t>
  </si>
  <si>
    <t>4211000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</si>
  <si>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</si>
  <si>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</si>
  <si>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</si>
  <si>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</si>
  <si>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</si>
  <si>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</si>
  <si>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</si>
  <si>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</si>
  <si>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</si>
  <si>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</si>
  <si>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</si>
  <si>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</si>
  <si>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</si>
  <si>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</si>
  <si>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</si>
  <si>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</si>
  <si>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</si>
  <si>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</si>
  <si>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%,V4265011</t>
  </si>
  <si>
    <t>4265011</t>
  </si>
  <si>
    <t>%,V4092001</t>
  </si>
  <si>
    <t>4092001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</si>
  <si>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</si>
  <si>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</si>
  <si>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</si>
  <si>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</si>
  <si>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</si>
  <si>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</si>
  <si>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</si>
  <si>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</si>
  <si>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%,V4270103</t>
  </si>
  <si>
    <t>4270103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</si>
  <si>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</si>
  <si>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</si>
  <si>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</si>
  <si>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</si>
  <si>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</si>
  <si>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</si>
  <si>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</si>
  <si>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</si>
  <si>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</si>
  <si>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</si>
  <si>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</si>
  <si>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</si>
  <si>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</si>
  <si>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</si>
  <si>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</si>
  <si>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</si>
  <si>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</si>
  <si>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</si>
  <si>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%,V4093001</t>
  </si>
  <si>
    <t>4093001</t>
  </si>
  <si>
    <t>%,V4340000</t>
  </si>
  <si>
    <t>4340000</t>
  </si>
  <si>
    <t>SALES TO AFFILIATES</t>
  </si>
  <si>
    <t>GROSS OPERATING REVENUES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</si>
  <si>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</si>
  <si>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</si>
  <si>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</si>
  <si>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</si>
  <si>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</si>
  <si>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</si>
  <si>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</si>
  <si>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</si>
  <si>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</si>
  <si>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</si>
  <si>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</si>
  <si>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</si>
  <si>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</si>
  <si>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</si>
  <si>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</si>
  <si>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</si>
  <si>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</si>
  <si>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</si>
  <si>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Ancill.-Reactive</t>
  </si>
  <si>
    <t>PJM OATT Ancill. - Black</t>
  </si>
  <si>
    <t>Realiz. Sharing-555 Optim.</t>
  </si>
  <si>
    <t>Realiz. Sharing-PJM OSS PP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</si>
  <si>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</si>
  <si>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</si>
  <si>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</si>
  <si>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</si>
  <si>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</si>
  <si>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</si>
  <si>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</si>
  <si>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</si>
  <si>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</si>
  <si>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</si>
  <si>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</si>
  <si>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</si>
  <si>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</si>
  <si>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</si>
  <si>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</si>
  <si>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</si>
  <si>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</si>
  <si>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</si>
  <si>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</si>
  <si>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</si>
  <si>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</si>
  <si>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</si>
  <si>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</si>
  <si>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</si>
  <si>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</si>
  <si>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</si>
  <si>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</si>
  <si>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</si>
  <si>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</si>
  <si>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</si>
  <si>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</si>
  <si>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</si>
  <si>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</si>
  <si>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</si>
  <si>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</si>
  <si>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</si>
  <si>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</si>
  <si>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</si>
  <si>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Realiz. Sharing-PJM OSS Admin</t>
  </si>
  <si>
    <t>Other Expenses</t>
  </si>
  <si>
    <t>PJM Trans.Mkt Expan. Exp.</t>
  </si>
  <si>
    <t>Other Pwr Exp-RECs</t>
  </si>
  <si>
    <t>Load Dispatching</t>
  </si>
  <si>
    <t>Load Dispatch - Reliability</t>
  </si>
  <si>
    <t>Load Dispatch-Mntr&amp;Op TransSys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</si>
  <si>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</si>
  <si>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</si>
  <si>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</si>
  <si>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</si>
  <si>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</si>
  <si>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</si>
  <si>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</si>
  <si>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</si>
  <si>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</si>
  <si>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</si>
  <si>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</si>
  <si>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</si>
  <si>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</si>
  <si>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</si>
  <si>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</si>
  <si>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</si>
  <si>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</si>
  <si>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</si>
  <si>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</si>
  <si>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</si>
  <si>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</si>
  <si>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</si>
  <si>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</si>
  <si>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</si>
  <si>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</si>
  <si>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</si>
  <si>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</si>
  <si>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</si>
  <si>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</si>
  <si>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</si>
  <si>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</si>
  <si>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</si>
  <si>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</si>
  <si>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</si>
  <si>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</si>
  <si>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</si>
  <si>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</si>
  <si>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</si>
  <si>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</si>
  <si>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</si>
  <si>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</si>
  <si>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</si>
  <si>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</si>
  <si>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</si>
  <si>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</si>
  <si>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</si>
  <si>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</si>
  <si>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</si>
  <si>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</si>
  <si>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Demo &amp; Selling Exp - Area Dev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</si>
  <si>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</si>
  <si>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</si>
  <si>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</si>
  <si>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</si>
  <si>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</si>
  <si>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</si>
  <si>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</si>
  <si>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</si>
  <si>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</si>
  <si>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</si>
  <si>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</si>
  <si>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</si>
  <si>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</si>
  <si>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</si>
  <si>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</si>
  <si>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</si>
  <si>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</si>
  <si>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</si>
  <si>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</si>
  <si>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</si>
  <si>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</si>
  <si>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</si>
  <si>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</si>
  <si>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</si>
  <si>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</si>
  <si>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</si>
  <si>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</si>
  <si>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</si>
  <si>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</si>
  <si>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</si>
  <si>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</si>
  <si>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</si>
  <si>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</si>
  <si>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</si>
  <si>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</si>
  <si>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</si>
  <si>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</si>
  <si>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</si>
  <si>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</si>
  <si>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</si>
  <si>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</si>
  <si>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</si>
  <si>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</si>
  <si>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</si>
  <si>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</si>
  <si>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</si>
  <si>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</si>
  <si>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</si>
  <si>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</si>
  <si>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</si>
  <si>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</si>
  <si>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</si>
  <si>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</si>
  <si>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</si>
  <si>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</si>
  <si>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</si>
  <si>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</si>
  <si>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</si>
  <si>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</si>
  <si>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</si>
  <si>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</si>
  <si>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</si>
  <si>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</si>
  <si>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</si>
  <si>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</si>
  <si>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</si>
  <si>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</si>
  <si>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</si>
  <si>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</si>
  <si>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</si>
  <si>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</si>
  <si>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</si>
  <si>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</si>
  <si>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</si>
  <si>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</si>
  <si>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</si>
  <si>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</si>
  <si>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</si>
  <si>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</si>
  <si>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</si>
  <si>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</si>
  <si>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</si>
  <si>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</si>
  <si>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</si>
  <si>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</si>
  <si>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</si>
  <si>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</si>
  <si>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</si>
  <si>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</si>
  <si>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</si>
  <si>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</si>
  <si>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</si>
  <si>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</si>
  <si>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</si>
  <si>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</si>
  <si>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</si>
  <si>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</si>
  <si>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</si>
  <si>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</si>
  <si>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</si>
  <si>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</si>
  <si>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</si>
  <si>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</si>
  <si>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</si>
  <si>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</si>
  <si>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</si>
  <si>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</si>
  <si>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</si>
  <si>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</si>
  <si>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</si>
  <si>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</si>
  <si>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</si>
  <si>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</si>
  <si>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</si>
  <si>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</si>
  <si>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</si>
  <si>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</si>
  <si>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</si>
  <si>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</si>
  <si>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</si>
  <si>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</si>
  <si>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</si>
  <si>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?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</si>
  <si>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</si>
  <si>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</si>
  <si>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</si>
  <si>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</si>
  <si>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</si>
  <si>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</si>
  <si>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</si>
  <si>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</si>
  <si>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</si>
  <si>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</si>
  <si>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</si>
  <si>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</si>
  <si>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</si>
  <si>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</si>
  <si>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</si>
  <si>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</si>
  <si>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</si>
  <si>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</si>
  <si>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</si>
  <si>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</si>
  <si>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</si>
  <si>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</si>
  <si>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</si>
  <si>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</si>
  <si>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</si>
  <si>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</si>
  <si>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</si>
  <si>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</si>
  <si>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</si>
  <si>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</si>
  <si>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</si>
  <si>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</si>
  <si>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</si>
  <si>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</si>
  <si>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</si>
  <si>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</si>
  <si>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</si>
  <si>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</si>
  <si>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</si>
  <si>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</si>
  <si>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</si>
  <si>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</si>
  <si>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</si>
  <si>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</si>
  <si>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</si>
  <si>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</si>
  <si>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</si>
  <si>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Int Rate Hedge Unreal Losses</t>
  </si>
  <si>
    <t>OTHER INCOME DEDUCTIONS</t>
  </si>
  <si>
    <t>Inc Tax, Oth Inc&amp;Ded-Federal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</si>
  <si>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</si>
  <si>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</si>
  <si>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</si>
  <si>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</si>
  <si>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</si>
  <si>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 on LTD - Notes-Affiliated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</si>
  <si>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</si>
  <si>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</si>
  <si>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</si>
  <si>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</si>
  <si>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</si>
  <si>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</si>
  <si>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</si>
  <si>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</si>
  <si>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</si>
  <si>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</si>
  <si>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</si>
  <si>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</si>
  <si>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</si>
  <si>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</si>
  <si>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</si>
  <si>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</si>
  <si>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</si>
  <si>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IT, Extraordinary - Federal</t>
  </si>
  <si>
    <t>Extraordinary Income</t>
  </si>
  <si>
    <t>PREF STK DIVIDEND REQUIREMENT</t>
  </si>
  <si>
    <t>GLR1100S</t>
  </si>
  <si>
    <t>2008-01-31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</si>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</sst>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4"/>
  <sheetViews>
    <sheetView tabSelected="1" zoomScale="68" zoomScaleNormal="68" workbookViewId="0" topLeftCell="A1">
      <pane xSplit="3" ySplit="7" topLeftCell="D469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76" sqref="C476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IF(AN524="error",AN525,AN524)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IF(AN524="error",AN525,AN524)</f>
        <v>KYP CORP CONSOLIDATED</v>
      </c>
      <c r="M2" s="6"/>
      <c r="N2" s="12"/>
      <c r="O2" s="10"/>
      <c r="P2" s="24"/>
      <c r="Q2" s="20"/>
      <c r="R2" s="20"/>
      <c r="S2" s="22"/>
      <c r="T2" s="79" t="str">
        <f>IF(AN524="error",AN525,AN524)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IF(AN524="error",AN525,AN524)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AO508*1</f>
        <v>39478</v>
      </c>
      <c r="C4" s="30"/>
      <c r="D4" s="7"/>
      <c r="E4" s="6"/>
      <c r="F4" s="6"/>
      <c r="G4" s="6"/>
      <c r="H4" s="10"/>
      <c r="I4" s="10"/>
      <c r="J4" s="10"/>
      <c r="K4" s="22"/>
      <c r="L4" s="19">
        <f>AO508*1</f>
        <v>39478</v>
      </c>
      <c r="M4" s="6"/>
      <c r="N4" s="12"/>
      <c r="O4" s="10"/>
      <c r="P4" s="24"/>
      <c r="Q4" s="20"/>
      <c r="R4" s="20"/>
      <c r="S4" s="22"/>
      <c r="T4" s="19">
        <f>AO508*1</f>
        <v>39478</v>
      </c>
      <c r="U4" s="30"/>
      <c r="V4" s="10"/>
      <c r="W4" s="10"/>
      <c r="X4" s="20"/>
      <c r="Y4" s="20"/>
      <c r="Z4" s="20"/>
      <c r="AA4" s="22"/>
      <c r="AB4" s="19">
        <f>AO508*1</f>
        <v>39478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1411</v>
      </c>
      <c r="C5" s="56">
        <f>IF(AO521&gt;0,"REPORT HAS "&amp;AO521&amp;"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02/11/08 17:18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02/11/08 17:18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02/11/08 17:18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02/11/08 17:18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TEXT($AO$508,"YYYY")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TEXT($AO$508,"YYYY")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TEXT($AO$508,"YYYY")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TEXT($AO$508,"YYYY")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0</v>
      </c>
      <c r="I10" s="9">
        <f aca="true" t="shared" si="0" ref="I10:I41">+E10-G10</f>
        <v>0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0</v>
      </c>
      <c r="M10" s="9">
        <v>1220377.19</v>
      </c>
      <c r="O10" s="9">
        <v>964319.9</v>
      </c>
      <c r="Q10" s="9">
        <f aca="true" t="shared" si="2" ref="Q10:Q41">+M10-O10</f>
        <v>256057.28999999992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0.2655314797506511</v>
      </c>
      <c r="U10" s="9">
        <v>0</v>
      </c>
      <c r="W10" s="9">
        <v>0</v>
      </c>
      <c r="Y10" s="9">
        <f aca="true" t="shared" si="4" ref="Y10:Y41">+U10-W10</f>
        <v>0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0</v>
      </c>
      <c r="AC10" s="9">
        <v>3143981.73</v>
      </c>
      <c r="AE10" s="9">
        <v>2781167.05</v>
      </c>
      <c r="AG10" s="9">
        <f aca="true" t="shared" si="6" ref="AG10:AG41">+AC10-AE10</f>
        <v>362814.68000000017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0.13045411277974123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-6.85</v>
      </c>
      <c r="G11" s="5">
        <v>0</v>
      </c>
      <c r="I11" s="9">
        <f t="shared" si="0"/>
        <v>-6.85</v>
      </c>
      <c r="K11" s="21" t="str">
        <f t="shared" si="1"/>
        <v>N.M.</v>
      </c>
      <c r="M11" s="9">
        <v>25.97</v>
      </c>
      <c r="O11" s="9">
        <v>0</v>
      </c>
      <c r="Q11" s="9">
        <f t="shared" si="2"/>
        <v>25.97</v>
      </c>
      <c r="S11" s="21" t="str">
        <f t="shared" si="3"/>
        <v>N.M.</v>
      </c>
      <c r="U11" s="9">
        <v>-6.85</v>
      </c>
      <c r="W11" s="9">
        <v>0</v>
      </c>
      <c r="Y11" s="9">
        <f t="shared" si="4"/>
        <v>-6.85</v>
      </c>
      <c r="AA11" s="21" t="str">
        <f t="shared" si="5"/>
        <v>N.M.</v>
      </c>
      <c r="AC11" s="9">
        <v>-1265.73</v>
      </c>
      <c r="AE11" s="9">
        <v>0</v>
      </c>
      <c r="AG11" s="9">
        <f t="shared" si="6"/>
        <v>-1265.73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10850390.49</v>
      </c>
      <c r="G12" s="5">
        <v>9384277.18</v>
      </c>
      <c r="I12" s="9">
        <f t="shared" si="0"/>
        <v>1466113.3100000005</v>
      </c>
      <c r="K12" s="21">
        <f t="shared" si="1"/>
        <v>0.15623081904748262</v>
      </c>
      <c r="M12" s="9">
        <v>27794298.78</v>
      </c>
      <c r="O12" s="9">
        <v>26507045.66</v>
      </c>
      <c r="Q12" s="9">
        <f t="shared" si="2"/>
        <v>1287253.120000001</v>
      </c>
      <c r="S12" s="21">
        <f t="shared" si="3"/>
        <v>0.04856267788237556</v>
      </c>
      <c r="U12" s="9">
        <v>10850390.49</v>
      </c>
      <c r="W12" s="9">
        <v>9384277.18</v>
      </c>
      <c r="Y12" s="9">
        <f t="shared" si="4"/>
        <v>1466113.3100000005</v>
      </c>
      <c r="AA12" s="21">
        <f t="shared" si="5"/>
        <v>0.15623081904748262</v>
      </c>
      <c r="AC12" s="9">
        <v>81695849.00999999</v>
      </c>
      <c r="AE12" s="9">
        <v>88259010.78999999</v>
      </c>
      <c r="AG12" s="9">
        <f t="shared" si="6"/>
        <v>-6563161.780000001</v>
      </c>
      <c r="AI12" s="21">
        <f t="shared" si="7"/>
        <v>-0.07436251235147116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4499406.04</v>
      </c>
      <c r="G13" s="5">
        <v>4217305.41</v>
      </c>
      <c r="I13" s="9">
        <f t="shared" si="0"/>
        <v>282100.6299999999</v>
      </c>
      <c r="K13" s="21">
        <f t="shared" si="1"/>
        <v>0.06689120245621478</v>
      </c>
      <c r="M13" s="9">
        <v>12103746.6</v>
      </c>
      <c r="O13" s="9">
        <v>11791309.48</v>
      </c>
      <c r="Q13" s="9">
        <f t="shared" si="2"/>
        <v>312437.1199999992</v>
      </c>
      <c r="S13" s="21">
        <f t="shared" si="3"/>
        <v>0.02649723684463917</v>
      </c>
      <c r="U13" s="9">
        <v>4499406.04</v>
      </c>
      <c r="W13" s="9">
        <v>4217305.41</v>
      </c>
      <c r="Y13" s="9">
        <f t="shared" si="4"/>
        <v>282100.6299999999</v>
      </c>
      <c r="AA13" s="21">
        <f t="shared" si="5"/>
        <v>0.06689120245621478</v>
      </c>
      <c r="AC13" s="9">
        <v>42351980.589999996</v>
      </c>
      <c r="AE13" s="9">
        <v>47381244.54000001</v>
      </c>
      <c r="AG13" s="9">
        <f t="shared" si="6"/>
        <v>-5029263.95000001</v>
      </c>
      <c r="AI13" s="21">
        <f t="shared" si="7"/>
        <v>-0.10614461479065256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6514129.15</v>
      </c>
      <c r="G14" s="5">
        <v>5190364.14</v>
      </c>
      <c r="I14" s="9">
        <f t="shared" si="0"/>
        <v>1323765.0100000007</v>
      </c>
      <c r="K14" s="21">
        <f t="shared" si="1"/>
        <v>0.2550428012937067</v>
      </c>
      <c r="M14" s="9">
        <v>15059217.55</v>
      </c>
      <c r="O14" s="9">
        <v>14586827.34</v>
      </c>
      <c r="Q14" s="9">
        <f t="shared" si="2"/>
        <v>472390.2100000009</v>
      </c>
      <c r="S14" s="21">
        <f t="shared" si="3"/>
        <v>0.032384712521043725</v>
      </c>
      <c r="U14" s="9">
        <v>6514129.15</v>
      </c>
      <c r="W14" s="9">
        <v>5190364.14</v>
      </c>
      <c r="Y14" s="9">
        <f t="shared" si="4"/>
        <v>1323765.0100000007</v>
      </c>
      <c r="AA14" s="21">
        <f t="shared" si="5"/>
        <v>0.2550428012937067</v>
      </c>
      <c r="AC14" s="9">
        <v>45842434.98</v>
      </c>
      <c r="AE14" s="9">
        <v>22277300.36</v>
      </c>
      <c r="AG14" s="9">
        <f t="shared" si="6"/>
        <v>23565134.619999997</v>
      </c>
      <c r="AI14" s="21">
        <f t="shared" si="7"/>
        <v>1.0578092605113125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4964364.87</v>
      </c>
      <c r="G15" s="5">
        <v>4761935.23</v>
      </c>
      <c r="I15" s="9">
        <f t="shared" si="0"/>
        <v>202429.63999999966</v>
      </c>
      <c r="K15" s="21">
        <f t="shared" si="1"/>
        <v>0.04250995240857143</v>
      </c>
      <c r="M15" s="9">
        <v>14695372.05</v>
      </c>
      <c r="O15" s="9">
        <v>13631559.66</v>
      </c>
      <c r="Q15" s="9">
        <f t="shared" si="2"/>
        <v>1063812.3900000006</v>
      </c>
      <c r="S15" s="21">
        <f t="shared" si="3"/>
        <v>0.07804040157793658</v>
      </c>
      <c r="U15" s="9">
        <v>4964364.87</v>
      </c>
      <c r="W15" s="9">
        <v>4761935.23</v>
      </c>
      <c r="Y15" s="9">
        <f t="shared" si="4"/>
        <v>202429.63999999966</v>
      </c>
      <c r="AA15" s="21">
        <f t="shared" si="5"/>
        <v>0.04250995240857143</v>
      </c>
      <c r="AC15" s="9">
        <v>55221554.96</v>
      </c>
      <c r="AE15" s="9">
        <v>62479377.879999995</v>
      </c>
      <c r="AG15" s="9">
        <f t="shared" si="6"/>
        <v>-7257822.919999994</v>
      </c>
      <c r="AI15" s="21">
        <f t="shared" si="7"/>
        <v>-0.11616349532064187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3204829.93</v>
      </c>
      <c r="G16" s="5">
        <v>3919000.58</v>
      </c>
      <c r="I16" s="9">
        <f t="shared" si="0"/>
        <v>-714170.6499999999</v>
      </c>
      <c r="K16" s="21">
        <f t="shared" si="1"/>
        <v>-0.18223285131537284</v>
      </c>
      <c r="M16" s="9">
        <v>11588449.88</v>
      </c>
      <c r="O16" s="9">
        <v>11598595.32</v>
      </c>
      <c r="Q16" s="9">
        <f t="shared" si="2"/>
        <v>-10145.439999999478</v>
      </c>
      <c r="S16" s="21">
        <f t="shared" si="3"/>
        <v>-0.000874712818241466</v>
      </c>
      <c r="U16" s="9">
        <v>3204829.93</v>
      </c>
      <c r="W16" s="9">
        <v>3919000.58</v>
      </c>
      <c r="Y16" s="9">
        <f t="shared" si="4"/>
        <v>-714170.6499999999</v>
      </c>
      <c r="AA16" s="21">
        <f t="shared" si="5"/>
        <v>-0.18223285131537284</v>
      </c>
      <c r="AC16" s="9">
        <v>46003676.04</v>
      </c>
      <c r="AE16" s="9">
        <v>67106106.41</v>
      </c>
      <c r="AG16" s="9">
        <f t="shared" si="6"/>
        <v>-21102430.369999997</v>
      </c>
      <c r="AI16" s="21">
        <f t="shared" si="7"/>
        <v>-0.31446363824284346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2909964.96</v>
      </c>
      <c r="G17" s="5">
        <v>3302769.59</v>
      </c>
      <c r="I17" s="9">
        <f t="shared" si="0"/>
        <v>-392804.6299999999</v>
      </c>
      <c r="K17" s="21">
        <f t="shared" si="1"/>
        <v>-0.11893189012921725</v>
      </c>
      <c r="M17" s="9">
        <v>9367245.559999999</v>
      </c>
      <c r="O17" s="9">
        <v>9443544.8</v>
      </c>
      <c r="Q17" s="9">
        <f t="shared" si="2"/>
        <v>-76299.24000000209</v>
      </c>
      <c r="S17" s="21">
        <f t="shared" si="3"/>
        <v>-0.008079512684686166</v>
      </c>
      <c r="U17" s="9">
        <v>2909964.96</v>
      </c>
      <c r="W17" s="9">
        <v>3302769.59</v>
      </c>
      <c r="Y17" s="9">
        <f t="shared" si="4"/>
        <v>-392804.6299999999</v>
      </c>
      <c r="AA17" s="21">
        <f t="shared" si="5"/>
        <v>-0.11893189012921725</v>
      </c>
      <c r="AC17" s="9">
        <v>34524552.699999996</v>
      </c>
      <c r="AE17" s="9">
        <v>47322837.81</v>
      </c>
      <c r="AG17" s="9">
        <f t="shared" si="6"/>
        <v>-12798285.110000007</v>
      </c>
      <c r="AI17" s="21">
        <f t="shared" si="7"/>
        <v>-0.2704462729260827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889561.03</v>
      </c>
      <c r="G18" s="5">
        <v>840853.77</v>
      </c>
      <c r="I18" s="9">
        <f t="shared" si="0"/>
        <v>48707.26000000001</v>
      </c>
      <c r="K18" s="21">
        <f t="shared" si="1"/>
        <v>0.05792595780357863</v>
      </c>
      <c r="M18" s="9">
        <v>2693747.96</v>
      </c>
      <c r="O18" s="9">
        <v>2518782.56</v>
      </c>
      <c r="Q18" s="9">
        <f t="shared" si="2"/>
        <v>174965.3999999999</v>
      </c>
      <c r="S18" s="21">
        <f t="shared" si="3"/>
        <v>0.06946427324794559</v>
      </c>
      <c r="U18" s="9">
        <v>889561.03</v>
      </c>
      <c r="W18" s="9">
        <v>840853.77</v>
      </c>
      <c r="Y18" s="9">
        <f t="shared" si="4"/>
        <v>48707.26000000001</v>
      </c>
      <c r="AA18" s="21">
        <f t="shared" si="5"/>
        <v>0.05792595780357863</v>
      </c>
      <c r="AC18" s="9">
        <v>9850285.76</v>
      </c>
      <c r="AE18" s="9">
        <v>10735535.27</v>
      </c>
      <c r="AG18" s="9">
        <f t="shared" si="6"/>
        <v>-885249.5099999998</v>
      </c>
      <c r="AI18" s="21">
        <f t="shared" si="7"/>
        <v>-0.08245974585671496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826719.35</v>
      </c>
      <c r="G19" s="5">
        <v>757148.83</v>
      </c>
      <c r="I19" s="9">
        <f t="shared" si="0"/>
        <v>69570.52000000002</v>
      </c>
      <c r="K19" s="21">
        <f t="shared" si="1"/>
        <v>0.0918848676025822</v>
      </c>
      <c r="M19" s="9">
        <v>2447797.47</v>
      </c>
      <c r="O19" s="9">
        <v>2159735.91</v>
      </c>
      <c r="Q19" s="9">
        <f t="shared" si="2"/>
        <v>288061.56000000006</v>
      </c>
      <c r="S19" s="21">
        <f t="shared" si="3"/>
        <v>0.13337814066350365</v>
      </c>
      <c r="U19" s="9">
        <v>826719.35</v>
      </c>
      <c r="W19" s="9">
        <v>757148.83</v>
      </c>
      <c r="Y19" s="9">
        <f t="shared" si="4"/>
        <v>69570.52000000002</v>
      </c>
      <c r="AA19" s="21">
        <f t="shared" si="5"/>
        <v>0.0918848676025822</v>
      </c>
      <c r="AC19" s="9">
        <v>8916761.98</v>
      </c>
      <c r="AE19" s="9">
        <v>9999324.540000001</v>
      </c>
      <c r="AG19" s="9">
        <f t="shared" si="6"/>
        <v>-1082562.5600000005</v>
      </c>
      <c r="AI19" s="21">
        <f t="shared" si="7"/>
        <v>-0.10826356877101626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2701398.1</v>
      </c>
      <c r="G20" s="5">
        <v>2320320.6</v>
      </c>
      <c r="I20" s="9">
        <f t="shared" si="0"/>
        <v>381077.5</v>
      </c>
      <c r="K20" s="21">
        <f t="shared" si="1"/>
        <v>0.16423484754649853</v>
      </c>
      <c r="M20" s="9">
        <v>7070805.960000001</v>
      </c>
      <c r="O20" s="9">
        <v>6589304.75</v>
      </c>
      <c r="Q20" s="9">
        <f t="shared" si="2"/>
        <v>481501.2100000009</v>
      </c>
      <c r="S20" s="21">
        <f t="shared" si="3"/>
        <v>0.07307314326295213</v>
      </c>
      <c r="U20" s="9">
        <v>2701398.1</v>
      </c>
      <c r="W20" s="9">
        <v>2320320.6</v>
      </c>
      <c r="Y20" s="9">
        <f t="shared" si="4"/>
        <v>381077.5</v>
      </c>
      <c r="AA20" s="21">
        <f t="shared" si="5"/>
        <v>0.16423484754649853</v>
      </c>
      <c r="AC20" s="9">
        <v>26184594.73</v>
      </c>
      <c r="AE20" s="9">
        <v>12134373</v>
      </c>
      <c r="AG20" s="9">
        <f t="shared" si="6"/>
        <v>14050221.73</v>
      </c>
      <c r="AI20" s="21">
        <f t="shared" si="7"/>
        <v>1.1578860918483387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5862754.8</v>
      </c>
      <c r="G21" s="5">
        <v>5300108.96</v>
      </c>
      <c r="I21" s="9">
        <f t="shared" si="0"/>
        <v>562645.8399999999</v>
      </c>
      <c r="K21" s="21">
        <f t="shared" si="1"/>
        <v>0.10615741001671782</v>
      </c>
      <c r="M21" s="9">
        <v>14737962.79</v>
      </c>
      <c r="O21" s="9">
        <v>15330976.45</v>
      </c>
      <c r="Q21" s="9">
        <f t="shared" si="2"/>
        <v>-593013.6600000001</v>
      </c>
      <c r="S21" s="21">
        <f t="shared" si="3"/>
        <v>-0.038680749522643755</v>
      </c>
      <c r="U21" s="9">
        <v>5862754.8</v>
      </c>
      <c r="W21" s="9">
        <v>5300108.96</v>
      </c>
      <c r="Y21" s="9">
        <f t="shared" si="4"/>
        <v>562645.8399999999</v>
      </c>
      <c r="AA21" s="21">
        <f t="shared" si="5"/>
        <v>0.10615741001671782</v>
      </c>
      <c r="AC21" s="9">
        <v>57578307.76</v>
      </c>
      <c r="AE21" s="9">
        <v>27780520.02</v>
      </c>
      <c r="AG21" s="9">
        <f t="shared" si="6"/>
        <v>29797787.74</v>
      </c>
      <c r="AI21" s="21">
        <f t="shared" si="7"/>
        <v>1.0726144693673016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79217.67</v>
      </c>
      <c r="G22" s="5">
        <v>79052.92</v>
      </c>
      <c r="I22" s="9">
        <f t="shared" si="0"/>
        <v>164.75</v>
      </c>
      <c r="K22" s="21">
        <f t="shared" si="1"/>
        <v>0.002084046990294603</v>
      </c>
      <c r="M22" s="9">
        <v>241477.07</v>
      </c>
      <c r="O22" s="9">
        <v>237231.11</v>
      </c>
      <c r="Q22" s="9">
        <f t="shared" si="2"/>
        <v>4245.960000000021</v>
      </c>
      <c r="S22" s="21">
        <f t="shared" si="3"/>
        <v>0.017897989854703377</v>
      </c>
      <c r="U22" s="9">
        <v>79217.67</v>
      </c>
      <c r="W22" s="9">
        <v>79052.92</v>
      </c>
      <c r="Y22" s="9">
        <f t="shared" si="4"/>
        <v>164.75</v>
      </c>
      <c r="AA22" s="21">
        <f t="shared" si="5"/>
        <v>0.002084046990294603</v>
      </c>
      <c r="AC22" s="9">
        <v>983080.05</v>
      </c>
      <c r="AE22" s="9">
        <v>1025089.58</v>
      </c>
      <c r="AG22" s="9">
        <f t="shared" si="6"/>
        <v>-42009.52999999991</v>
      </c>
      <c r="AI22" s="21">
        <f t="shared" si="7"/>
        <v>-0.04098132574911152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20159.57</v>
      </c>
      <c r="G23" s="5">
        <v>19511.18</v>
      </c>
      <c r="I23" s="9">
        <f t="shared" si="0"/>
        <v>648.3899999999994</v>
      </c>
      <c r="K23" s="21">
        <f t="shared" si="1"/>
        <v>0.03323171638004464</v>
      </c>
      <c r="M23" s="9">
        <v>54904.48</v>
      </c>
      <c r="O23" s="9">
        <v>55379.04</v>
      </c>
      <c r="Q23" s="9">
        <f t="shared" si="2"/>
        <v>-474.5599999999977</v>
      </c>
      <c r="S23" s="21">
        <f t="shared" si="3"/>
        <v>-0.008569307088024596</v>
      </c>
      <c r="U23" s="9">
        <v>20159.57</v>
      </c>
      <c r="W23" s="9">
        <v>19511.18</v>
      </c>
      <c r="Y23" s="9">
        <f t="shared" si="4"/>
        <v>648.3899999999994</v>
      </c>
      <c r="AA23" s="21">
        <f t="shared" si="5"/>
        <v>0.03323171638004464</v>
      </c>
      <c r="AC23" s="9">
        <v>179831.67</v>
      </c>
      <c r="AE23" s="9">
        <v>92045.53</v>
      </c>
      <c r="AG23" s="9">
        <f t="shared" si="6"/>
        <v>87786.14000000001</v>
      </c>
      <c r="AI23" s="21">
        <f t="shared" si="7"/>
        <v>0.953725183612936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2528019.26</v>
      </c>
      <c r="G24" s="5">
        <v>2877919.97</v>
      </c>
      <c r="I24" s="9">
        <f t="shared" si="0"/>
        <v>-349900.7100000004</v>
      </c>
      <c r="K24" s="21">
        <f t="shared" si="1"/>
        <v>-0.12158111193064218</v>
      </c>
      <c r="M24" s="9">
        <v>6383153.69</v>
      </c>
      <c r="O24" s="9">
        <v>7774816.33</v>
      </c>
      <c r="Q24" s="9">
        <f t="shared" si="2"/>
        <v>-1391662.6399999997</v>
      </c>
      <c r="S24" s="21">
        <f t="shared" si="3"/>
        <v>-0.17899620787569134</v>
      </c>
      <c r="U24" s="9">
        <v>2528019.26</v>
      </c>
      <c r="W24" s="9">
        <v>2877919.97</v>
      </c>
      <c r="Y24" s="9">
        <f t="shared" si="4"/>
        <v>-349900.7100000004</v>
      </c>
      <c r="AA24" s="21">
        <f t="shared" si="5"/>
        <v>-0.12158111193064218</v>
      </c>
      <c r="AC24" s="9">
        <v>31108712.153</v>
      </c>
      <c r="AE24" s="9">
        <v>38521817.879999995</v>
      </c>
      <c r="AG24" s="9">
        <f t="shared" si="6"/>
        <v>-7413105.726999994</v>
      </c>
      <c r="AI24" s="21">
        <f t="shared" si="7"/>
        <v>-0.19243914578727028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2332.42</v>
      </c>
      <c r="G25" s="5">
        <v>2377.72</v>
      </c>
      <c r="I25" s="9">
        <f t="shared" si="0"/>
        <v>-45.29999999999973</v>
      </c>
      <c r="K25" s="21">
        <f t="shared" si="1"/>
        <v>-0.019051864811668207</v>
      </c>
      <c r="M25" s="9">
        <v>6550.63</v>
      </c>
      <c r="O25" s="9">
        <v>7215.52</v>
      </c>
      <c r="Q25" s="9">
        <f t="shared" si="2"/>
        <v>-664.8900000000003</v>
      </c>
      <c r="S25" s="21">
        <f t="shared" si="3"/>
        <v>-0.0921472049138524</v>
      </c>
      <c r="U25" s="9">
        <v>2332.42</v>
      </c>
      <c r="W25" s="9">
        <v>2377.72</v>
      </c>
      <c r="Y25" s="9">
        <f t="shared" si="4"/>
        <v>-45.29999999999973</v>
      </c>
      <c r="AA25" s="21">
        <f t="shared" si="5"/>
        <v>-0.019051864811668207</v>
      </c>
      <c r="AC25" s="9">
        <v>24821.55</v>
      </c>
      <c r="AE25" s="9">
        <v>28745.86</v>
      </c>
      <c r="AG25" s="9">
        <f t="shared" si="6"/>
        <v>-3924.3100000000013</v>
      </c>
      <c r="AI25" s="21">
        <f t="shared" si="7"/>
        <v>-0.13651739763569437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60504.89</v>
      </c>
      <c r="G26" s="5">
        <v>63579.24</v>
      </c>
      <c r="I26" s="9">
        <f t="shared" si="0"/>
        <v>-3074.3499999999985</v>
      </c>
      <c r="K26" s="21">
        <f t="shared" si="1"/>
        <v>-0.04835462015588734</v>
      </c>
      <c r="M26" s="9">
        <v>181947.21</v>
      </c>
      <c r="O26" s="9">
        <v>193062.86</v>
      </c>
      <c r="Q26" s="9">
        <f t="shared" si="2"/>
        <v>-11115.649999999994</v>
      </c>
      <c r="S26" s="21">
        <f t="shared" si="3"/>
        <v>-0.05757528920891359</v>
      </c>
      <c r="U26" s="9">
        <v>60504.89</v>
      </c>
      <c r="W26" s="9">
        <v>63579.24</v>
      </c>
      <c r="Y26" s="9">
        <f t="shared" si="4"/>
        <v>-3074.3499999999985</v>
      </c>
      <c r="AA26" s="21">
        <f t="shared" si="5"/>
        <v>-0.04835462015588734</v>
      </c>
      <c r="AC26" s="9">
        <v>755452.83</v>
      </c>
      <c r="AE26" s="9">
        <v>772604.25</v>
      </c>
      <c r="AG26" s="9">
        <f t="shared" si="6"/>
        <v>-17151.420000000042</v>
      </c>
      <c r="AI26" s="21">
        <f t="shared" si="7"/>
        <v>-0.02219948958344462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11812182.77</v>
      </c>
      <c r="G27" s="5">
        <v>10904295.1</v>
      </c>
      <c r="I27" s="9">
        <f t="shared" si="0"/>
        <v>907887.6699999999</v>
      </c>
      <c r="K27" s="21">
        <f t="shared" si="1"/>
        <v>0.08325963867210454</v>
      </c>
      <c r="M27" s="9">
        <v>34651352.36</v>
      </c>
      <c r="O27" s="9">
        <v>34971901.11</v>
      </c>
      <c r="Q27" s="9">
        <f t="shared" si="2"/>
        <v>-320548.75</v>
      </c>
      <c r="S27" s="21">
        <f t="shared" si="3"/>
        <v>-0.009165894327327291</v>
      </c>
      <c r="U27" s="9">
        <v>11812182.77</v>
      </c>
      <c r="W27" s="9">
        <v>10904295.1</v>
      </c>
      <c r="Y27" s="9">
        <f t="shared" si="4"/>
        <v>907887.6699999999</v>
      </c>
      <c r="AA27" s="21">
        <f t="shared" si="5"/>
        <v>0.08325963867210454</v>
      </c>
      <c r="AC27" s="9">
        <v>141686980.74</v>
      </c>
      <c r="AE27" s="9">
        <v>165427369.15</v>
      </c>
      <c r="AG27" s="9">
        <f t="shared" si="6"/>
        <v>-23740388.409999996</v>
      </c>
      <c r="AI27" s="21">
        <f t="shared" si="7"/>
        <v>-0.14350943578431438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0</v>
      </c>
      <c r="G28" s="5">
        <v>0</v>
      </c>
      <c r="I28" s="9">
        <f t="shared" si="0"/>
        <v>0</v>
      </c>
      <c r="K28" s="21">
        <f t="shared" si="1"/>
        <v>0</v>
      </c>
      <c r="M28" s="9">
        <v>0</v>
      </c>
      <c r="O28" s="9">
        <v>2786.69</v>
      </c>
      <c r="Q28" s="9">
        <f t="shared" si="2"/>
        <v>-2786.69</v>
      </c>
      <c r="S28" s="21" t="str">
        <f t="shared" si="3"/>
        <v>N.M.</v>
      </c>
      <c r="U28" s="9">
        <v>0</v>
      </c>
      <c r="W28" s="9">
        <v>0</v>
      </c>
      <c r="Y28" s="9">
        <f t="shared" si="4"/>
        <v>0</v>
      </c>
      <c r="AA28" s="21">
        <f t="shared" si="5"/>
        <v>0</v>
      </c>
      <c r="AC28" s="9">
        <v>91691.36</v>
      </c>
      <c r="AE28" s="9">
        <v>119005.35</v>
      </c>
      <c r="AG28" s="9">
        <f t="shared" si="6"/>
        <v>-27313.990000000005</v>
      </c>
      <c r="AI28" s="21">
        <f t="shared" si="7"/>
        <v>-0.22951900901934244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-11281693.21</v>
      </c>
      <c r="G29" s="5">
        <v>-10258570.4</v>
      </c>
      <c r="I29" s="9">
        <f t="shared" si="0"/>
        <v>-1023122.8100000005</v>
      </c>
      <c r="K29" s="21">
        <f t="shared" si="1"/>
        <v>-0.09973346871022111</v>
      </c>
      <c r="M29" s="9">
        <v>-33912028.2</v>
      </c>
      <c r="O29" s="9">
        <v>-34021334.6</v>
      </c>
      <c r="Q29" s="9">
        <f t="shared" si="2"/>
        <v>109306.39999999851</v>
      </c>
      <c r="S29" s="21">
        <f t="shared" si="3"/>
        <v>0.003212878074453861</v>
      </c>
      <c r="U29" s="9">
        <v>-11281693.21</v>
      </c>
      <c r="W29" s="9">
        <v>-10258570.4</v>
      </c>
      <c r="Y29" s="9">
        <f t="shared" si="4"/>
        <v>-1023122.8100000005</v>
      </c>
      <c r="AA29" s="21">
        <f t="shared" si="5"/>
        <v>-0.09973346871022111</v>
      </c>
      <c r="AC29" s="9">
        <v>-138635204.92</v>
      </c>
      <c r="AE29" s="9">
        <v>-159134947.75</v>
      </c>
      <c r="AG29" s="9">
        <f t="shared" si="6"/>
        <v>20499742.830000013</v>
      </c>
      <c r="AI29" s="21">
        <f t="shared" si="7"/>
        <v>0.12881986716208296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0</v>
      </c>
      <c r="W30" s="9">
        <v>0</v>
      </c>
      <c r="Y30" s="9">
        <f t="shared" si="4"/>
        <v>0</v>
      </c>
      <c r="AA30" s="21">
        <f t="shared" si="5"/>
        <v>0</v>
      </c>
      <c r="AC30" s="9">
        <v>-46396.81</v>
      </c>
      <c r="AE30" s="9">
        <v>193330.4</v>
      </c>
      <c r="AG30" s="9">
        <f t="shared" si="6"/>
        <v>-239727.21</v>
      </c>
      <c r="AI30" s="21">
        <f t="shared" si="7"/>
        <v>-1.2399871411842112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-1000.31</v>
      </c>
      <c r="O31" s="9">
        <v>0</v>
      </c>
      <c r="Q31" s="9">
        <f t="shared" si="2"/>
        <v>-1000.31</v>
      </c>
      <c r="S31" s="21" t="str">
        <f t="shared" si="3"/>
        <v>N.M.</v>
      </c>
      <c r="U31" s="9">
        <v>0</v>
      </c>
      <c r="W31" s="9">
        <v>0</v>
      </c>
      <c r="Y31" s="9">
        <f t="shared" si="4"/>
        <v>0</v>
      </c>
      <c r="AA31" s="21">
        <f t="shared" si="5"/>
        <v>0</v>
      </c>
      <c r="AC31" s="9">
        <v>-16683.25</v>
      </c>
      <c r="AE31" s="9">
        <v>-537979.79</v>
      </c>
      <c r="AG31" s="9">
        <f t="shared" si="6"/>
        <v>521296.54000000004</v>
      </c>
      <c r="AI31" s="21">
        <f t="shared" si="7"/>
        <v>0.9689890767086251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197621.22</v>
      </c>
      <c r="G32" s="5">
        <v>204356.24</v>
      </c>
      <c r="I32" s="9">
        <f t="shared" si="0"/>
        <v>-6735.0199999999895</v>
      </c>
      <c r="K32" s="21">
        <f t="shared" si="1"/>
        <v>-0.032957251513337636</v>
      </c>
      <c r="M32" s="9">
        <v>522829.25</v>
      </c>
      <c r="O32" s="9">
        <v>618113.95</v>
      </c>
      <c r="Q32" s="9">
        <f t="shared" si="2"/>
        <v>-95284.69999999995</v>
      </c>
      <c r="S32" s="21">
        <f t="shared" si="3"/>
        <v>-0.1541539387680863</v>
      </c>
      <c r="U32" s="9">
        <v>197621.22</v>
      </c>
      <c r="W32" s="9">
        <v>204356.24</v>
      </c>
      <c r="Y32" s="9">
        <f t="shared" si="4"/>
        <v>-6735.0199999999895</v>
      </c>
      <c r="AA32" s="21">
        <f t="shared" si="5"/>
        <v>-0.032957251513337636</v>
      </c>
      <c r="AC32" s="9">
        <v>2005063.66</v>
      </c>
      <c r="AE32" s="9">
        <v>1776636.4</v>
      </c>
      <c r="AG32" s="9">
        <f t="shared" si="6"/>
        <v>228427.26</v>
      </c>
      <c r="AI32" s="21">
        <f t="shared" si="7"/>
        <v>0.12857288075376594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2153057.19</v>
      </c>
      <c r="G33" s="5">
        <v>2923289.96</v>
      </c>
      <c r="I33" s="9">
        <f t="shared" si="0"/>
        <v>-770232.77</v>
      </c>
      <c r="K33" s="21">
        <f t="shared" si="1"/>
        <v>-0.2634814816659515</v>
      </c>
      <c r="M33" s="9">
        <v>6773894.880000001</v>
      </c>
      <c r="O33" s="9">
        <v>8423602.120000001</v>
      </c>
      <c r="Q33" s="9">
        <f t="shared" si="2"/>
        <v>-1649707.2400000002</v>
      </c>
      <c r="S33" s="21">
        <f t="shared" si="3"/>
        <v>-0.19584344280496477</v>
      </c>
      <c r="U33" s="9">
        <v>2153057.19</v>
      </c>
      <c r="W33" s="9">
        <v>2923289.96</v>
      </c>
      <c r="Y33" s="9">
        <f t="shared" si="4"/>
        <v>-770232.77</v>
      </c>
      <c r="AA33" s="21">
        <f t="shared" si="5"/>
        <v>-0.2634814816659515</v>
      </c>
      <c r="AC33" s="9">
        <v>33356590.55</v>
      </c>
      <c r="AE33" s="9">
        <v>32460742.37</v>
      </c>
      <c r="AG33" s="9">
        <f t="shared" si="6"/>
        <v>895848.1799999997</v>
      </c>
      <c r="AI33" s="21">
        <f t="shared" si="7"/>
        <v>0.027597895630012963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247884.28</v>
      </c>
      <c r="G34" s="5">
        <v>204719.8</v>
      </c>
      <c r="I34" s="9">
        <f t="shared" si="0"/>
        <v>43164.48000000001</v>
      </c>
      <c r="K34" s="21">
        <f t="shared" si="1"/>
        <v>0.21084663036990078</v>
      </c>
      <c r="M34" s="9">
        <v>640689.06</v>
      </c>
      <c r="O34" s="9">
        <v>596627.33</v>
      </c>
      <c r="Q34" s="9">
        <f t="shared" si="2"/>
        <v>44061.7300000001</v>
      </c>
      <c r="S34" s="21">
        <f t="shared" si="3"/>
        <v>0.0738513436855132</v>
      </c>
      <c r="U34" s="9">
        <v>247884.28</v>
      </c>
      <c r="W34" s="9">
        <v>204719.8</v>
      </c>
      <c r="Y34" s="9">
        <f t="shared" si="4"/>
        <v>43164.48000000001</v>
      </c>
      <c r="AA34" s="21">
        <f t="shared" si="5"/>
        <v>0.21084663036990078</v>
      </c>
      <c r="AC34" s="9">
        <v>2423683.34</v>
      </c>
      <c r="AE34" s="9">
        <v>2117146.69</v>
      </c>
      <c r="AG34" s="9">
        <f t="shared" si="6"/>
        <v>306536.6499999999</v>
      </c>
      <c r="AI34" s="21">
        <f t="shared" si="7"/>
        <v>0.14478762924074945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-560857.08</v>
      </c>
      <c r="G35" s="5">
        <v>-2631866.41</v>
      </c>
      <c r="I35" s="9">
        <f t="shared" si="0"/>
        <v>2071009.33</v>
      </c>
      <c r="K35" s="21">
        <f t="shared" si="1"/>
        <v>0.7868975880124554</v>
      </c>
      <c r="M35" s="9">
        <v>-2833297.12</v>
      </c>
      <c r="O35" s="9">
        <v>-5672202.16</v>
      </c>
      <c r="Q35" s="9">
        <f t="shared" si="2"/>
        <v>2838905.04</v>
      </c>
      <c r="S35" s="21">
        <f t="shared" si="3"/>
        <v>0.5004943335799583</v>
      </c>
      <c r="U35" s="9">
        <v>-560857.08</v>
      </c>
      <c r="W35" s="9">
        <v>-2631866.41</v>
      </c>
      <c r="Y35" s="9">
        <f t="shared" si="4"/>
        <v>2071009.33</v>
      </c>
      <c r="AA35" s="21">
        <f t="shared" si="5"/>
        <v>0.7868975880124554</v>
      </c>
      <c r="AC35" s="9">
        <v>-17999375.029999997</v>
      </c>
      <c r="AE35" s="9">
        <v>-18614633.5</v>
      </c>
      <c r="AG35" s="9">
        <f t="shared" si="6"/>
        <v>615258.4700000025</v>
      </c>
      <c r="AI35" s="21">
        <f t="shared" si="7"/>
        <v>0.03305240847207669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-8858.43</v>
      </c>
      <c r="G36" s="5">
        <v>-37719</v>
      </c>
      <c r="I36" s="9">
        <f t="shared" si="0"/>
        <v>28860.57</v>
      </c>
      <c r="K36" s="21">
        <f t="shared" si="1"/>
        <v>0.7651467430207588</v>
      </c>
      <c r="M36" s="9">
        <v>-24330.77</v>
      </c>
      <c r="O36" s="9">
        <v>-55154.67</v>
      </c>
      <c r="Q36" s="9">
        <f t="shared" si="2"/>
        <v>30823.899999999998</v>
      </c>
      <c r="S36" s="21">
        <f t="shared" si="3"/>
        <v>0.558862921308386</v>
      </c>
      <c r="U36" s="9">
        <v>-8858.43</v>
      </c>
      <c r="W36" s="9">
        <v>-37719</v>
      </c>
      <c r="Y36" s="9">
        <f t="shared" si="4"/>
        <v>28860.57</v>
      </c>
      <c r="AA36" s="21">
        <f t="shared" si="5"/>
        <v>0.7651467430207588</v>
      </c>
      <c r="AC36" s="9">
        <v>-144283.07</v>
      </c>
      <c r="AE36" s="9">
        <v>-248387.41</v>
      </c>
      <c r="AG36" s="9">
        <f t="shared" si="6"/>
        <v>104104.34</v>
      </c>
      <c r="AI36" s="21">
        <f t="shared" si="7"/>
        <v>0.4191208403034598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0</v>
      </c>
      <c r="G37" s="5">
        <v>0</v>
      </c>
      <c r="I37" s="9">
        <f t="shared" si="0"/>
        <v>0</v>
      </c>
      <c r="K37" s="21">
        <f t="shared" si="1"/>
        <v>0</v>
      </c>
      <c r="M37" s="9">
        <v>0</v>
      </c>
      <c r="O37" s="9">
        <v>-70761</v>
      </c>
      <c r="Q37" s="9">
        <f t="shared" si="2"/>
        <v>70761</v>
      </c>
      <c r="S37" s="21" t="str">
        <f t="shared" si="3"/>
        <v>N.M.</v>
      </c>
      <c r="U37" s="9">
        <v>0</v>
      </c>
      <c r="W37" s="9">
        <v>0</v>
      </c>
      <c r="Y37" s="9">
        <f t="shared" si="4"/>
        <v>0</v>
      </c>
      <c r="AA37" s="21">
        <f t="shared" si="5"/>
        <v>0</v>
      </c>
      <c r="AC37" s="9">
        <v>0</v>
      </c>
      <c r="AE37" s="9">
        <v>-412864.45</v>
      </c>
      <c r="AG37" s="9">
        <f t="shared" si="6"/>
        <v>412864.45</v>
      </c>
      <c r="AI37" s="21" t="str">
        <f t="shared" si="7"/>
        <v>N.M.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-41402.09</v>
      </c>
      <c r="G38" s="5">
        <v>146332.85</v>
      </c>
      <c r="I38" s="9">
        <f t="shared" si="0"/>
        <v>-187734.94</v>
      </c>
      <c r="K38" s="21">
        <f t="shared" si="1"/>
        <v>-1.2829309345099202</v>
      </c>
      <c r="M38" s="9">
        <v>135940.1</v>
      </c>
      <c r="O38" s="9">
        <v>713153.94</v>
      </c>
      <c r="Q38" s="9">
        <f t="shared" si="2"/>
        <v>-577213.84</v>
      </c>
      <c r="S38" s="21">
        <f t="shared" si="3"/>
        <v>-0.8093818285572397</v>
      </c>
      <c r="U38" s="9">
        <v>-41402.09</v>
      </c>
      <c r="W38" s="9">
        <v>146332.85</v>
      </c>
      <c r="Y38" s="9">
        <f t="shared" si="4"/>
        <v>-187734.94</v>
      </c>
      <c r="AA38" s="21">
        <f t="shared" si="5"/>
        <v>-1.2829309345099202</v>
      </c>
      <c r="AC38" s="9">
        <v>744998.91</v>
      </c>
      <c r="AE38" s="9">
        <v>516133.27</v>
      </c>
      <c r="AG38" s="9">
        <f t="shared" si="6"/>
        <v>228865.64</v>
      </c>
      <c r="AI38" s="21">
        <f t="shared" si="7"/>
        <v>0.44342353671562384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-219494.5</v>
      </c>
      <c r="G39" s="5">
        <v>291693.46</v>
      </c>
      <c r="I39" s="9">
        <f t="shared" si="0"/>
        <v>-511187.96</v>
      </c>
      <c r="K39" s="21">
        <f t="shared" si="1"/>
        <v>-1.7524834461492553</v>
      </c>
      <c r="M39" s="9">
        <v>284374.73</v>
      </c>
      <c r="O39" s="9">
        <v>82124.86</v>
      </c>
      <c r="Q39" s="9">
        <f t="shared" si="2"/>
        <v>202249.87</v>
      </c>
      <c r="S39" s="21">
        <f t="shared" si="3"/>
        <v>2.4627118999046087</v>
      </c>
      <c r="U39" s="9">
        <v>-219494.5</v>
      </c>
      <c r="W39" s="9">
        <v>291693.46</v>
      </c>
      <c r="Y39" s="9">
        <f t="shared" si="4"/>
        <v>-511187.96</v>
      </c>
      <c r="AA39" s="21">
        <f t="shared" si="5"/>
        <v>-1.7524834461492553</v>
      </c>
      <c r="AC39" s="9">
        <v>4850573.58</v>
      </c>
      <c r="AE39" s="9">
        <v>-2498839.11</v>
      </c>
      <c r="AG39" s="9">
        <f t="shared" si="6"/>
        <v>7349412.6899999995</v>
      </c>
      <c r="AI39" s="21">
        <f t="shared" si="7"/>
        <v>2.9411308077373577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2786768.07</v>
      </c>
      <c r="G40" s="5">
        <v>-568444.07</v>
      </c>
      <c r="I40" s="9">
        <f t="shared" si="0"/>
        <v>3355212.1399999997</v>
      </c>
      <c r="K40" s="21">
        <f t="shared" si="1"/>
        <v>5.902449013145656</v>
      </c>
      <c r="M40" s="9">
        <v>5035065.58</v>
      </c>
      <c r="O40" s="9">
        <v>-741528.04</v>
      </c>
      <c r="Q40" s="9">
        <f t="shared" si="2"/>
        <v>5776593.62</v>
      </c>
      <c r="S40" s="21">
        <f t="shared" si="3"/>
        <v>7.790121625070308</v>
      </c>
      <c r="U40" s="9">
        <v>2786768.07</v>
      </c>
      <c r="W40" s="9">
        <v>-568444.07</v>
      </c>
      <c r="Y40" s="9">
        <f t="shared" si="4"/>
        <v>3355212.1399999997</v>
      </c>
      <c r="AA40" s="21">
        <f t="shared" si="5"/>
        <v>5.902449013145656</v>
      </c>
      <c r="AC40" s="9">
        <v>14252332.19</v>
      </c>
      <c r="AE40" s="9">
        <v>511228.47</v>
      </c>
      <c r="AG40" s="9">
        <f t="shared" si="6"/>
        <v>13741103.719999999</v>
      </c>
      <c r="AI40" s="21" t="str">
        <f t="shared" si="7"/>
        <v>N.M.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0</v>
      </c>
      <c r="G41" s="5">
        <v>-788002.05</v>
      </c>
      <c r="I41" s="9">
        <f t="shared" si="0"/>
        <v>788002.05</v>
      </c>
      <c r="K41" s="21" t="str">
        <f t="shared" si="1"/>
        <v>N.M.</v>
      </c>
      <c r="M41" s="9">
        <v>12112993.16</v>
      </c>
      <c r="O41" s="9">
        <v>-2311543.07</v>
      </c>
      <c r="Q41" s="9">
        <f t="shared" si="2"/>
        <v>14424536.23</v>
      </c>
      <c r="S41" s="21">
        <f t="shared" si="3"/>
        <v>6.240219538717054</v>
      </c>
      <c r="U41" s="9">
        <v>0</v>
      </c>
      <c r="W41" s="9">
        <v>-788002.05</v>
      </c>
      <c r="Y41" s="9">
        <f t="shared" si="4"/>
        <v>788002.05</v>
      </c>
      <c r="AA41" s="21" t="str">
        <f t="shared" si="5"/>
        <v>N.M.</v>
      </c>
      <c r="AC41" s="9">
        <v>788002.05</v>
      </c>
      <c r="AE41" s="9">
        <v>-8445176</v>
      </c>
      <c r="AG41" s="9">
        <f t="shared" si="6"/>
        <v>9233178.05</v>
      </c>
      <c r="AI41" s="21">
        <f t="shared" si="7"/>
        <v>1.0933079488219075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-47341.99</v>
      </c>
      <c r="G42" s="5">
        <v>-24427.42</v>
      </c>
      <c r="I42" s="9">
        <f aca="true" t="shared" si="8" ref="I42:I73">+E42-G42</f>
        <v>-22914.57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-0.9380675486809495</v>
      </c>
      <c r="M42" s="9">
        <v>-104131.98</v>
      </c>
      <c r="O42" s="9">
        <v>-118682.33</v>
      </c>
      <c r="Q42" s="9">
        <f aca="true" t="shared" si="10" ref="Q42:Q73">+M42-O42</f>
        <v>14550.350000000006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0.12259912659281298</v>
      </c>
      <c r="U42" s="9">
        <v>-47341.99</v>
      </c>
      <c r="W42" s="9">
        <v>-24427.42</v>
      </c>
      <c r="Y42" s="9">
        <f aca="true" t="shared" si="12" ref="Y42:Y73">+U42-W42</f>
        <v>-22914.57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-0.9380675486809495</v>
      </c>
      <c r="AC42" s="9">
        <v>-405414.92</v>
      </c>
      <c r="AE42" s="9">
        <v>-508955.49</v>
      </c>
      <c r="AG42" s="9">
        <f aca="true" t="shared" si="14" ref="AG42:AG73">+AC42-AE42</f>
        <v>103540.57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0.20343737720561775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0</v>
      </c>
      <c r="G43" s="5">
        <v>-61953.62</v>
      </c>
      <c r="I43" s="9">
        <f t="shared" si="8"/>
        <v>61953.62</v>
      </c>
      <c r="K43" s="21" t="str">
        <f t="shared" si="9"/>
        <v>N.M.</v>
      </c>
      <c r="M43" s="9">
        <v>0</v>
      </c>
      <c r="O43" s="9">
        <v>-119311.19</v>
      </c>
      <c r="Q43" s="9">
        <f t="shared" si="10"/>
        <v>119311.19</v>
      </c>
      <c r="S43" s="21" t="str">
        <f t="shared" si="11"/>
        <v>N.M.</v>
      </c>
      <c r="U43" s="9">
        <v>0</v>
      </c>
      <c r="W43" s="9">
        <v>-61953.62</v>
      </c>
      <c r="Y43" s="9">
        <f t="shared" si="12"/>
        <v>61953.62</v>
      </c>
      <c r="AA43" s="21" t="str">
        <f t="shared" si="13"/>
        <v>N.M.</v>
      </c>
      <c r="AC43" s="9">
        <v>-488889.4</v>
      </c>
      <c r="AE43" s="9">
        <v>-1594310.47</v>
      </c>
      <c r="AG43" s="9">
        <f t="shared" si="14"/>
        <v>1105421.0699999998</v>
      </c>
      <c r="AI43" s="21">
        <f t="shared" si="15"/>
        <v>0.6933537041878675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-1042298</v>
      </c>
      <c r="G44" s="5">
        <v>-350919.8</v>
      </c>
      <c r="I44" s="9">
        <f t="shared" si="8"/>
        <v>-691378.2</v>
      </c>
      <c r="K44" s="21">
        <f t="shared" si="9"/>
        <v>-1.9701886299946596</v>
      </c>
      <c r="M44" s="9">
        <v>-2772296.62</v>
      </c>
      <c r="O44" s="9">
        <v>-708925.96</v>
      </c>
      <c r="Q44" s="9">
        <f t="shared" si="10"/>
        <v>-2063370.6600000001</v>
      </c>
      <c r="S44" s="21">
        <f t="shared" si="11"/>
        <v>-2.9105587556703387</v>
      </c>
      <c r="U44" s="9">
        <v>-1042298</v>
      </c>
      <c r="W44" s="9">
        <v>-350919.8</v>
      </c>
      <c r="Y44" s="9">
        <f t="shared" si="12"/>
        <v>-691378.2</v>
      </c>
      <c r="AA44" s="21">
        <f t="shared" si="13"/>
        <v>-1.9701886299946596</v>
      </c>
      <c r="AC44" s="9">
        <v>-9107969.86</v>
      </c>
      <c r="AE44" s="9">
        <v>-9485888.770000001</v>
      </c>
      <c r="AG44" s="9">
        <f t="shared" si="14"/>
        <v>377918.910000002</v>
      </c>
      <c r="AI44" s="21">
        <f t="shared" si="15"/>
        <v>0.03984011610964757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0</v>
      </c>
      <c r="G45" s="5">
        <v>4044.61</v>
      </c>
      <c r="I45" s="9">
        <f t="shared" si="8"/>
        <v>-4044.61</v>
      </c>
      <c r="K45" s="21" t="str">
        <f t="shared" si="9"/>
        <v>N.M.</v>
      </c>
      <c r="M45" s="9">
        <v>0</v>
      </c>
      <c r="O45" s="9">
        <v>11244.29</v>
      </c>
      <c r="Q45" s="9">
        <f t="shared" si="10"/>
        <v>-11244.29</v>
      </c>
      <c r="S45" s="21" t="str">
        <f t="shared" si="11"/>
        <v>N.M.</v>
      </c>
      <c r="U45" s="9">
        <v>0</v>
      </c>
      <c r="W45" s="9">
        <v>4044.61</v>
      </c>
      <c r="Y45" s="9">
        <f t="shared" si="12"/>
        <v>-4044.61</v>
      </c>
      <c r="AA45" s="21" t="str">
        <f t="shared" si="13"/>
        <v>N.M.</v>
      </c>
      <c r="AC45" s="9">
        <v>24975.83</v>
      </c>
      <c r="AE45" s="9">
        <v>68107.91</v>
      </c>
      <c r="AG45" s="9">
        <f t="shared" si="14"/>
        <v>-43132.08</v>
      </c>
      <c r="AI45" s="21">
        <f t="shared" si="15"/>
        <v>-0.6332903182611241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</v>
      </c>
      <c r="W46" s="9">
        <v>0</v>
      </c>
      <c r="Y46" s="9">
        <f t="shared" si="12"/>
        <v>0</v>
      </c>
      <c r="AA46" s="21">
        <f t="shared" si="13"/>
        <v>0</v>
      </c>
      <c r="AC46" s="9">
        <v>0.66</v>
      </c>
      <c r="AE46" s="9">
        <v>0</v>
      </c>
      <c r="AG46" s="9">
        <f t="shared" si="14"/>
        <v>0.66</v>
      </c>
      <c r="AI46" s="21" t="str">
        <f t="shared" si="15"/>
        <v>N.M.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0</v>
      </c>
      <c r="Y47" s="9">
        <f t="shared" si="12"/>
        <v>0</v>
      </c>
      <c r="AA47" s="21">
        <f t="shared" si="13"/>
        <v>0</v>
      </c>
      <c r="AC47" s="9">
        <v>0</v>
      </c>
      <c r="AE47" s="9">
        <v>43444.63</v>
      </c>
      <c r="AG47" s="9">
        <f t="shared" si="14"/>
        <v>-43444.63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37354.27</v>
      </c>
      <c r="G48" s="5">
        <v>56222.28</v>
      </c>
      <c r="I48" s="9">
        <f t="shared" si="8"/>
        <v>-18868.010000000002</v>
      </c>
      <c r="K48" s="21">
        <f t="shared" si="9"/>
        <v>-0.3355966709283224</v>
      </c>
      <c r="M48" s="9">
        <v>74774.12</v>
      </c>
      <c r="O48" s="9">
        <v>263364.68</v>
      </c>
      <c r="Q48" s="9">
        <f t="shared" si="10"/>
        <v>-188590.56</v>
      </c>
      <c r="S48" s="21">
        <f t="shared" si="11"/>
        <v>-0.7160814426596611</v>
      </c>
      <c r="U48" s="9">
        <v>37354.27</v>
      </c>
      <c r="W48" s="9">
        <v>56222.28</v>
      </c>
      <c r="Y48" s="9">
        <f t="shared" si="12"/>
        <v>-18868.010000000002</v>
      </c>
      <c r="AA48" s="21">
        <f t="shared" si="13"/>
        <v>-0.3355966709283224</v>
      </c>
      <c r="AC48" s="9">
        <v>650755.16</v>
      </c>
      <c r="AE48" s="9">
        <v>704455.92</v>
      </c>
      <c r="AG48" s="9">
        <f t="shared" si="14"/>
        <v>-53700.76000000001</v>
      </c>
      <c r="AI48" s="21">
        <f t="shared" si="15"/>
        <v>-0.07623012097052148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144054.85</v>
      </c>
      <c r="G49" s="5">
        <v>1.09</v>
      </c>
      <c r="I49" s="9">
        <f t="shared" si="8"/>
        <v>144053.76</v>
      </c>
      <c r="K49" s="21" t="str">
        <f t="shared" si="9"/>
        <v>N.M.</v>
      </c>
      <c r="M49" s="9">
        <v>401835.84</v>
      </c>
      <c r="O49" s="9">
        <v>-88.95</v>
      </c>
      <c r="Q49" s="9">
        <f t="shared" si="10"/>
        <v>401924.79000000004</v>
      </c>
      <c r="S49" s="21" t="str">
        <f t="shared" si="11"/>
        <v>N.M.</v>
      </c>
      <c r="U49" s="9">
        <v>144054.85</v>
      </c>
      <c r="W49" s="9">
        <v>1.09</v>
      </c>
      <c r="Y49" s="9">
        <f t="shared" si="12"/>
        <v>144053.76</v>
      </c>
      <c r="AA49" s="21" t="str">
        <f t="shared" si="13"/>
        <v>N.M.</v>
      </c>
      <c r="AC49" s="9">
        <v>1068066.21</v>
      </c>
      <c r="AE49" s="9">
        <v>5738.46</v>
      </c>
      <c r="AG49" s="9">
        <f t="shared" si="14"/>
        <v>1062327.75</v>
      </c>
      <c r="AI49" s="21" t="str">
        <f t="shared" si="15"/>
        <v>N.M.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523388.92</v>
      </c>
      <c r="G50" s="5">
        <v>106558.01</v>
      </c>
      <c r="I50" s="9">
        <f t="shared" si="8"/>
        <v>416830.91</v>
      </c>
      <c r="K50" s="21">
        <f t="shared" si="9"/>
        <v>3.911774534828494</v>
      </c>
      <c r="M50" s="9">
        <v>1287840.43</v>
      </c>
      <c r="O50" s="9">
        <v>398446.99</v>
      </c>
      <c r="Q50" s="9">
        <f t="shared" si="10"/>
        <v>889393.44</v>
      </c>
      <c r="S50" s="21">
        <f t="shared" si="11"/>
        <v>2.232149978093698</v>
      </c>
      <c r="U50" s="9">
        <v>523388.92</v>
      </c>
      <c r="W50" s="9">
        <v>106558.01</v>
      </c>
      <c r="Y50" s="9">
        <f t="shared" si="12"/>
        <v>416830.91</v>
      </c>
      <c r="AA50" s="21">
        <f t="shared" si="13"/>
        <v>3.911774534828494</v>
      </c>
      <c r="AC50" s="9">
        <v>5329989.38</v>
      </c>
      <c r="AE50" s="9">
        <v>2151459.67</v>
      </c>
      <c r="AG50" s="9">
        <f t="shared" si="14"/>
        <v>3178529.71</v>
      </c>
      <c r="AI50" s="21">
        <f t="shared" si="15"/>
        <v>1.4773828923318837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996254.29</v>
      </c>
      <c r="G51" s="5">
        <v>325890.96</v>
      </c>
      <c r="I51" s="9">
        <f t="shared" si="8"/>
        <v>670363.3300000001</v>
      </c>
      <c r="K51" s="21">
        <f t="shared" si="9"/>
        <v>2.057017261233635</v>
      </c>
      <c r="M51" s="9">
        <v>2951686.18</v>
      </c>
      <c r="O51" s="9">
        <v>1386211.21</v>
      </c>
      <c r="Q51" s="9">
        <f t="shared" si="10"/>
        <v>1565474.9700000002</v>
      </c>
      <c r="S51" s="21">
        <f t="shared" si="11"/>
        <v>1.1293192254591566</v>
      </c>
      <c r="U51" s="9">
        <v>996254.29</v>
      </c>
      <c r="W51" s="9">
        <v>325890.96</v>
      </c>
      <c r="Y51" s="9">
        <f t="shared" si="12"/>
        <v>670363.3300000001</v>
      </c>
      <c r="AA51" s="21">
        <f t="shared" si="13"/>
        <v>2.057017261233635</v>
      </c>
      <c r="AC51" s="9">
        <v>9063017.29</v>
      </c>
      <c r="AE51" s="9">
        <v>16866046.05</v>
      </c>
      <c r="AG51" s="9">
        <f t="shared" si="14"/>
        <v>-7803028.760000002</v>
      </c>
      <c r="AI51" s="21">
        <f t="shared" si="15"/>
        <v>-0.4626471869499017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6403641.37</v>
      </c>
      <c r="G52" s="5">
        <v>3488433</v>
      </c>
      <c r="I52" s="9">
        <f t="shared" si="8"/>
        <v>2915208.37</v>
      </c>
      <c r="K52" s="21">
        <f t="shared" si="9"/>
        <v>0.8356784751204911</v>
      </c>
      <c r="M52" s="9">
        <v>15483550.55</v>
      </c>
      <c r="O52" s="9">
        <v>8677325.780000001</v>
      </c>
      <c r="Q52" s="9">
        <f t="shared" si="10"/>
        <v>6806224.77</v>
      </c>
      <c r="S52" s="21">
        <f t="shared" si="11"/>
        <v>0.7843689337661354</v>
      </c>
      <c r="U52" s="9">
        <v>6403641.37</v>
      </c>
      <c r="W52" s="9">
        <v>3488433</v>
      </c>
      <c r="Y52" s="9">
        <f t="shared" si="12"/>
        <v>2915208.37</v>
      </c>
      <c r="AA52" s="21">
        <f t="shared" si="13"/>
        <v>0.8356784751204911</v>
      </c>
      <c r="AC52" s="9">
        <v>57777725.71</v>
      </c>
      <c r="AE52" s="9">
        <v>45376655.8</v>
      </c>
      <c r="AG52" s="9">
        <f t="shared" si="14"/>
        <v>12401069.910000004</v>
      </c>
      <c r="AI52" s="21">
        <f t="shared" si="15"/>
        <v>0.27329184337996115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-1629.74</v>
      </c>
      <c r="G53" s="5">
        <v>-3197.15</v>
      </c>
      <c r="I53" s="9">
        <f t="shared" si="8"/>
        <v>1567.41</v>
      </c>
      <c r="K53" s="21">
        <f t="shared" si="9"/>
        <v>0.4902522559154247</v>
      </c>
      <c r="M53" s="9">
        <v>-1327.51</v>
      </c>
      <c r="O53" s="9">
        <v>-8106.57</v>
      </c>
      <c r="Q53" s="9">
        <f t="shared" si="10"/>
        <v>6779.0599999999995</v>
      </c>
      <c r="S53" s="21">
        <f t="shared" si="11"/>
        <v>0.8362427019072184</v>
      </c>
      <c r="U53" s="9">
        <v>-1629.74</v>
      </c>
      <c r="W53" s="9">
        <v>-3197.15</v>
      </c>
      <c r="Y53" s="9">
        <f t="shared" si="12"/>
        <v>1567.41</v>
      </c>
      <c r="AA53" s="21">
        <f t="shared" si="13"/>
        <v>0.4902522559154247</v>
      </c>
      <c r="AC53" s="9">
        <v>-38861.2</v>
      </c>
      <c r="AE53" s="9">
        <v>-39380.56</v>
      </c>
      <c r="AG53" s="9">
        <f t="shared" si="14"/>
        <v>519.3600000000006</v>
      </c>
      <c r="AI53" s="21">
        <f t="shared" si="15"/>
        <v>0.01318823297586425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79831.61</v>
      </c>
      <c r="G54" s="5">
        <v>-2505.82</v>
      </c>
      <c r="I54" s="9">
        <f t="shared" si="8"/>
        <v>82337.43000000001</v>
      </c>
      <c r="K54" s="21" t="str">
        <f t="shared" si="9"/>
        <v>N.M.</v>
      </c>
      <c r="M54" s="9">
        <v>72320.38</v>
      </c>
      <c r="O54" s="9">
        <v>-7243.06</v>
      </c>
      <c r="Q54" s="9">
        <f t="shared" si="10"/>
        <v>79563.44</v>
      </c>
      <c r="S54" s="21" t="str">
        <f t="shared" si="11"/>
        <v>N.M.</v>
      </c>
      <c r="U54" s="9">
        <v>79831.61</v>
      </c>
      <c r="W54" s="9">
        <v>-2505.82</v>
      </c>
      <c r="Y54" s="9">
        <f t="shared" si="12"/>
        <v>82337.43000000001</v>
      </c>
      <c r="AA54" s="21" t="str">
        <f t="shared" si="13"/>
        <v>N.M.</v>
      </c>
      <c r="AC54" s="9">
        <v>-28166.25</v>
      </c>
      <c r="AE54" s="9">
        <v>-49652.3</v>
      </c>
      <c r="AG54" s="9">
        <f t="shared" si="14"/>
        <v>21486.050000000003</v>
      </c>
      <c r="AI54" s="21">
        <f t="shared" si="15"/>
        <v>0.4327302058514913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0</v>
      </c>
      <c r="G55" s="5">
        <v>0</v>
      </c>
      <c r="I55" s="9">
        <f t="shared" si="8"/>
        <v>0</v>
      </c>
      <c r="K55" s="21">
        <f t="shared" si="9"/>
        <v>0</v>
      </c>
      <c r="M55" s="9">
        <v>0</v>
      </c>
      <c r="O55" s="9">
        <v>0</v>
      </c>
      <c r="Q55" s="9">
        <f t="shared" si="10"/>
        <v>0</v>
      </c>
      <c r="S55" s="21">
        <f t="shared" si="11"/>
        <v>0</v>
      </c>
      <c r="U55" s="9">
        <v>0</v>
      </c>
      <c r="W55" s="9">
        <v>0</v>
      </c>
      <c r="Y55" s="9">
        <f t="shared" si="12"/>
        <v>0</v>
      </c>
      <c r="AA55" s="21">
        <f t="shared" si="13"/>
        <v>0</v>
      </c>
      <c r="AC55" s="9">
        <v>0</v>
      </c>
      <c r="AE55" s="9">
        <v>-678794.65</v>
      </c>
      <c r="AG55" s="9">
        <f t="shared" si="14"/>
        <v>678794.65</v>
      </c>
      <c r="AI55" s="21" t="str">
        <f t="shared" si="15"/>
        <v>N.M.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209553.17</v>
      </c>
      <c r="G56" s="5">
        <v>-375968.15</v>
      </c>
      <c r="I56" s="9">
        <f t="shared" si="8"/>
        <v>585521.3200000001</v>
      </c>
      <c r="K56" s="21">
        <f t="shared" si="9"/>
        <v>1.5573694739833681</v>
      </c>
      <c r="M56" s="9">
        <v>319798.64</v>
      </c>
      <c r="O56" s="9">
        <v>-896833.4</v>
      </c>
      <c r="Q56" s="9">
        <f t="shared" si="10"/>
        <v>1216632.04</v>
      </c>
      <c r="S56" s="21">
        <f t="shared" si="11"/>
        <v>1.3565864518426722</v>
      </c>
      <c r="U56" s="9">
        <v>209553.17</v>
      </c>
      <c r="W56" s="9">
        <v>-375968.15</v>
      </c>
      <c r="Y56" s="9">
        <f t="shared" si="12"/>
        <v>585521.3200000001</v>
      </c>
      <c r="AA56" s="21">
        <f t="shared" si="13"/>
        <v>1.5573694739833681</v>
      </c>
      <c r="AC56" s="9">
        <v>1339123.09</v>
      </c>
      <c r="AE56" s="9">
        <v>-1155337.12</v>
      </c>
      <c r="AG56" s="9">
        <f t="shared" si="14"/>
        <v>2494460.21</v>
      </c>
      <c r="AI56" s="21">
        <f t="shared" si="15"/>
        <v>2.15907562114857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-22146.26</v>
      </c>
      <c r="G57" s="5">
        <v>-12108.84</v>
      </c>
      <c r="I57" s="9">
        <f t="shared" si="8"/>
        <v>-10037.419999999998</v>
      </c>
      <c r="K57" s="21">
        <f t="shared" si="9"/>
        <v>-0.8289332421602729</v>
      </c>
      <c r="M57" s="9">
        <v>-23764.44</v>
      </c>
      <c r="O57" s="9">
        <v>-2597.52</v>
      </c>
      <c r="Q57" s="9">
        <f t="shared" si="10"/>
        <v>-21166.92</v>
      </c>
      <c r="S57" s="21">
        <f t="shared" si="11"/>
        <v>-8.14889586990668</v>
      </c>
      <c r="U57" s="9">
        <v>-22146.26</v>
      </c>
      <c r="W57" s="9">
        <v>-12108.84</v>
      </c>
      <c r="Y57" s="9">
        <f t="shared" si="12"/>
        <v>-10037.419999999998</v>
      </c>
      <c r="AA57" s="21">
        <f t="shared" si="13"/>
        <v>-0.8289332421602729</v>
      </c>
      <c r="AC57" s="9">
        <v>-29885.54</v>
      </c>
      <c r="AE57" s="9">
        <v>-19167.75</v>
      </c>
      <c r="AG57" s="9">
        <f t="shared" si="14"/>
        <v>-10717.79</v>
      </c>
      <c r="AI57" s="21">
        <f t="shared" si="15"/>
        <v>-0.559157438927365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1148510.7</v>
      </c>
      <c r="G58" s="5">
        <v>1327042.62</v>
      </c>
      <c r="I58" s="9">
        <f t="shared" si="8"/>
        <v>-178531.92000000016</v>
      </c>
      <c r="K58" s="21">
        <f t="shared" si="9"/>
        <v>-0.1345336745853725</v>
      </c>
      <c r="M58" s="9">
        <v>4391164.11</v>
      </c>
      <c r="O58" s="9">
        <v>3107892.92</v>
      </c>
      <c r="Q58" s="9">
        <f t="shared" si="10"/>
        <v>1283271.1900000004</v>
      </c>
      <c r="S58" s="21">
        <f t="shared" si="11"/>
        <v>0.4129071441753535</v>
      </c>
      <c r="U58" s="9">
        <v>1148510.7</v>
      </c>
      <c r="W58" s="9">
        <v>1327042.62</v>
      </c>
      <c r="Y58" s="9">
        <f t="shared" si="12"/>
        <v>-178531.92000000016</v>
      </c>
      <c r="AA58" s="21">
        <f t="shared" si="13"/>
        <v>-0.1345336745853725</v>
      </c>
      <c r="AC58" s="9">
        <v>17350605.68</v>
      </c>
      <c r="AE58" s="9">
        <v>15729195.120000001</v>
      </c>
      <c r="AG58" s="9">
        <f t="shared" si="14"/>
        <v>1621410.5599999987</v>
      </c>
      <c r="AI58" s="21">
        <f t="shared" si="15"/>
        <v>0.10308286899806725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0</v>
      </c>
      <c r="G59" s="5">
        <v>10759.37</v>
      </c>
      <c r="I59" s="9">
        <f t="shared" si="8"/>
        <v>-10759.37</v>
      </c>
      <c r="K59" s="21" t="str">
        <f t="shared" si="9"/>
        <v>N.M.</v>
      </c>
      <c r="M59" s="9">
        <v>0</v>
      </c>
      <c r="O59" s="9">
        <v>29540.79</v>
      </c>
      <c r="Q59" s="9">
        <f t="shared" si="10"/>
        <v>-29540.79</v>
      </c>
      <c r="S59" s="21" t="str">
        <f t="shared" si="11"/>
        <v>N.M.</v>
      </c>
      <c r="U59" s="9">
        <v>0</v>
      </c>
      <c r="W59" s="9">
        <v>10759.37</v>
      </c>
      <c r="Y59" s="9">
        <f t="shared" si="12"/>
        <v>-10759.37</v>
      </c>
      <c r="AA59" s="21" t="str">
        <f t="shared" si="13"/>
        <v>N.M.</v>
      </c>
      <c r="AC59" s="9">
        <v>75729.46</v>
      </c>
      <c r="AE59" s="9">
        <v>179993.16</v>
      </c>
      <c r="AG59" s="9">
        <f t="shared" si="14"/>
        <v>-104263.7</v>
      </c>
      <c r="AI59" s="21">
        <f t="shared" si="15"/>
        <v>-0.5792647898397917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15846.94</v>
      </c>
      <c r="G60" s="5">
        <v>-4644.52</v>
      </c>
      <c r="I60" s="9">
        <f t="shared" si="8"/>
        <v>20491.46</v>
      </c>
      <c r="K60" s="21">
        <f t="shared" si="9"/>
        <v>4.411965068510846</v>
      </c>
      <c r="M60" s="9">
        <v>26663.44</v>
      </c>
      <c r="O60" s="9">
        <v>-25553.22</v>
      </c>
      <c r="Q60" s="9">
        <f t="shared" si="10"/>
        <v>52216.66</v>
      </c>
      <c r="S60" s="21">
        <f t="shared" si="11"/>
        <v>2.0434473620154328</v>
      </c>
      <c r="U60" s="9">
        <v>15846.94</v>
      </c>
      <c r="W60" s="9">
        <v>-4644.52</v>
      </c>
      <c r="Y60" s="9">
        <f t="shared" si="12"/>
        <v>20491.46</v>
      </c>
      <c r="AA60" s="21">
        <f t="shared" si="13"/>
        <v>4.411965068510846</v>
      </c>
      <c r="AC60" s="9">
        <v>66738.22</v>
      </c>
      <c r="AE60" s="9">
        <v>-124901.1</v>
      </c>
      <c r="AG60" s="9">
        <f t="shared" si="14"/>
        <v>191639.32</v>
      </c>
      <c r="AI60" s="21">
        <f t="shared" si="15"/>
        <v>1.534328520725598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10487.33</v>
      </c>
      <c r="G61" s="5">
        <v>22976.86</v>
      </c>
      <c r="I61" s="9">
        <f t="shared" si="8"/>
        <v>-12489.53</v>
      </c>
      <c r="K61" s="21">
        <f t="shared" si="9"/>
        <v>-0.54356992208683</v>
      </c>
      <c r="M61" s="9">
        <v>10708.56</v>
      </c>
      <c r="O61" s="9">
        <v>1668.11</v>
      </c>
      <c r="Q61" s="9">
        <f t="shared" si="10"/>
        <v>9040.449999999999</v>
      </c>
      <c r="S61" s="21">
        <f t="shared" si="11"/>
        <v>5.419576646624023</v>
      </c>
      <c r="U61" s="9">
        <v>10487.33</v>
      </c>
      <c r="W61" s="9">
        <v>22976.86</v>
      </c>
      <c r="Y61" s="9">
        <f t="shared" si="12"/>
        <v>-12489.53</v>
      </c>
      <c r="AA61" s="21">
        <f t="shared" si="13"/>
        <v>-0.54356992208683</v>
      </c>
      <c r="AC61" s="9">
        <v>136866.67</v>
      </c>
      <c r="AE61" s="9">
        <v>104015.58</v>
      </c>
      <c r="AG61" s="9">
        <f t="shared" si="14"/>
        <v>32851.09000000001</v>
      </c>
      <c r="AI61" s="21">
        <f t="shared" si="15"/>
        <v>0.3158285518380997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0</v>
      </c>
      <c r="W62" s="9">
        <v>0</v>
      </c>
      <c r="Y62" s="9">
        <f t="shared" si="12"/>
        <v>0</v>
      </c>
      <c r="AA62" s="21">
        <f t="shared" si="13"/>
        <v>0</v>
      </c>
      <c r="AC62" s="9">
        <v>6964.33</v>
      </c>
      <c r="AE62" s="9">
        <v>-384283</v>
      </c>
      <c r="AG62" s="9">
        <f t="shared" si="14"/>
        <v>391247.33</v>
      </c>
      <c r="AI62" s="21">
        <f t="shared" si="15"/>
        <v>1.0181229198273147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0</v>
      </c>
      <c r="I63" s="9">
        <f t="shared" si="8"/>
        <v>0</v>
      </c>
      <c r="K63" s="21">
        <f t="shared" si="9"/>
        <v>0</v>
      </c>
      <c r="M63" s="9">
        <v>0</v>
      </c>
      <c r="O63" s="9">
        <v>0</v>
      </c>
      <c r="Q63" s="9">
        <f t="shared" si="10"/>
        <v>0</v>
      </c>
      <c r="S63" s="21">
        <f t="shared" si="11"/>
        <v>0</v>
      </c>
      <c r="U63" s="9">
        <v>0</v>
      </c>
      <c r="W63" s="9">
        <v>0</v>
      </c>
      <c r="Y63" s="9">
        <f t="shared" si="12"/>
        <v>0</v>
      </c>
      <c r="AA63" s="21">
        <f t="shared" si="13"/>
        <v>0</v>
      </c>
      <c r="AC63" s="9">
        <v>3340.86</v>
      </c>
      <c r="AE63" s="9">
        <v>-128199.25</v>
      </c>
      <c r="AG63" s="9">
        <f t="shared" si="14"/>
        <v>131540.11</v>
      </c>
      <c r="AI63" s="21">
        <f t="shared" si="15"/>
        <v>1.0260599028465454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0</v>
      </c>
      <c r="I64" s="9">
        <f t="shared" si="8"/>
        <v>0</v>
      </c>
      <c r="K64" s="21">
        <f t="shared" si="9"/>
        <v>0</v>
      </c>
      <c r="M64" s="9">
        <v>0</v>
      </c>
      <c r="O64" s="9">
        <v>0</v>
      </c>
      <c r="Q64" s="9">
        <f t="shared" si="10"/>
        <v>0</v>
      </c>
      <c r="S64" s="21">
        <f t="shared" si="11"/>
        <v>0</v>
      </c>
      <c r="U64" s="9">
        <v>0</v>
      </c>
      <c r="W64" s="9">
        <v>0</v>
      </c>
      <c r="Y64" s="9">
        <f t="shared" si="12"/>
        <v>0</v>
      </c>
      <c r="AA64" s="21">
        <f t="shared" si="13"/>
        <v>0</v>
      </c>
      <c r="AC64" s="9">
        <v>0</v>
      </c>
      <c r="AE64" s="9">
        <v>-243373.92</v>
      </c>
      <c r="AG64" s="9">
        <f t="shared" si="14"/>
        <v>243373.92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-16112.41</v>
      </c>
      <c r="G65" s="5">
        <v>8401.7</v>
      </c>
      <c r="I65" s="9">
        <f t="shared" si="8"/>
        <v>-24514.11</v>
      </c>
      <c r="K65" s="21">
        <f t="shared" si="9"/>
        <v>-2.9177559303474294</v>
      </c>
      <c r="M65" s="9">
        <v>-9673.04</v>
      </c>
      <c r="O65" s="9">
        <v>19372.37</v>
      </c>
      <c r="Q65" s="9">
        <f t="shared" si="10"/>
        <v>-29045.41</v>
      </c>
      <c r="S65" s="21">
        <f t="shared" si="11"/>
        <v>-1.499321456280259</v>
      </c>
      <c r="U65" s="9">
        <v>-16112.41</v>
      </c>
      <c r="W65" s="9">
        <v>8401.7</v>
      </c>
      <c r="Y65" s="9">
        <f t="shared" si="12"/>
        <v>-24514.11</v>
      </c>
      <c r="AA65" s="21">
        <f t="shared" si="13"/>
        <v>-2.9177559303474294</v>
      </c>
      <c r="AC65" s="9">
        <v>-43787.17</v>
      </c>
      <c r="AE65" s="9">
        <v>-54445.33</v>
      </c>
      <c r="AG65" s="9">
        <f t="shared" si="14"/>
        <v>10658.160000000003</v>
      </c>
      <c r="AI65" s="21">
        <f t="shared" si="15"/>
        <v>0.19575893836992087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12276.2</v>
      </c>
      <c r="G66" s="5">
        <v>-710</v>
      </c>
      <c r="I66" s="9">
        <f t="shared" si="8"/>
        <v>12986.2</v>
      </c>
      <c r="K66" s="21" t="str">
        <f t="shared" si="9"/>
        <v>N.M.</v>
      </c>
      <c r="M66" s="9">
        <v>14426.09</v>
      </c>
      <c r="O66" s="9">
        <v>-5192.21</v>
      </c>
      <c r="Q66" s="9">
        <f t="shared" si="10"/>
        <v>19618.3</v>
      </c>
      <c r="S66" s="21">
        <f t="shared" si="11"/>
        <v>3.7784103493502763</v>
      </c>
      <c r="U66" s="9">
        <v>12276.2</v>
      </c>
      <c r="W66" s="9">
        <v>-710</v>
      </c>
      <c r="Y66" s="9">
        <f t="shared" si="12"/>
        <v>12986.2</v>
      </c>
      <c r="AA66" s="21" t="str">
        <f t="shared" si="13"/>
        <v>N.M.</v>
      </c>
      <c r="AC66" s="9">
        <v>18405.83</v>
      </c>
      <c r="AE66" s="9">
        <v>-27842.77</v>
      </c>
      <c r="AG66" s="9">
        <f t="shared" si="14"/>
        <v>46248.600000000006</v>
      </c>
      <c r="AI66" s="21">
        <f t="shared" si="15"/>
        <v>1.6610631772628945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-1300029.68</v>
      </c>
      <c r="G67" s="5">
        <v>-14941.46</v>
      </c>
      <c r="I67" s="9">
        <f t="shared" si="8"/>
        <v>-1285088.22</v>
      </c>
      <c r="K67" s="21" t="str">
        <f t="shared" si="9"/>
        <v>N.M.</v>
      </c>
      <c r="M67" s="9">
        <v>-2670057.07</v>
      </c>
      <c r="O67" s="9">
        <v>-46205.39</v>
      </c>
      <c r="Q67" s="9">
        <f t="shared" si="10"/>
        <v>-2623851.6799999997</v>
      </c>
      <c r="S67" s="21" t="str">
        <f t="shared" si="11"/>
        <v>N.M.</v>
      </c>
      <c r="U67" s="9">
        <v>-1300029.68</v>
      </c>
      <c r="W67" s="9">
        <v>-14941.46</v>
      </c>
      <c r="Y67" s="9">
        <f t="shared" si="12"/>
        <v>-1285088.22</v>
      </c>
      <c r="AA67" s="21" t="str">
        <f t="shared" si="13"/>
        <v>N.M.</v>
      </c>
      <c r="AC67" s="9">
        <v>-9136004.91</v>
      </c>
      <c r="AE67" s="9">
        <v>-619015.23</v>
      </c>
      <c r="AG67" s="9">
        <f t="shared" si="14"/>
        <v>-8516989.68</v>
      </c>
      <c r="AI67" s="21" t="str">
        <f t="shared" si="15"/>
        <v>N.M.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-175056.53</v>
      </c>
      <c r="G68" s="5">
        <v>-294487.45</v>
      </c>
      <c r="I68" s="9">
        <f t="shared" si="8"/>
        <v>119430.92000000001</v>
      </c>
      <c r="K68" s="21">
        <f t="shared" si="9"/>
        <v>0.4055552112662187</v>
      </c>
      <c r="M68" s="9">
        <v>-807123.36</v>
      </c>
      <c r="O68" s="9">
        <v>-793532.08</v>
      </c>
      <c r="Q68" s="9">
        <f t="shared" si="10"/>
        <v>-13591.280000000028</v>
      </c>
      <c r="S68" s="21">
        <f t="shared" si="11"/>
        <v>-0.01712757472892593</v>
      </c>
      <c r="U68" s="9">
        <v>-175056.53</v>
      </c>
      <c r="W68" s="9">
        <v>-294487.45</v>
      </c>
      <c r="Y68" s="9">
        <f t="shared" si="12"/>
        <v>119430.92000000001</v>
      </c>
      <c r="AA68" s="21">
        <f t="shared" si="13"/>
        <v>0.4055552112662187</v>
      </c>
      <c r="AC68" s="9">
        <v>-3933153.5</v>
      </c>
      <c r="AE68" s="9">
        <v>-5676502.390000001</v>
      </c>
      <c r="AG68" s="9">
        <f t="shared" si="14"/>
        <v>1743348.8900000006</v>
      </c>
      <c r="AI68" s="21">
        <f t="shared" si="15"/>
        <v>0.30711673671998585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0</v>
      </c>
      <c r="G69" s="5">
        <v>0</v>
      </c>
      <c r="I69" s="9">
        <f t="shared" si="8"/>
        <v>0</v>
      </c>
      <c r="K69" s="21">
        <f t="shared" si="9"/>
        <v>0</v>
      </c>
      <c r="M69" s="9">
        <v>0</v>
      </c>
      <c r="O69" s="9">
        <v>0</v>
      </c>
      <c r="Q69" s="9">
        <f t="shared" si="10"/>
        <v>0</v>
      </c>
      <c r="S69" s="21">
        <f t="shared" si="11"/>
        <v>0</v>
      </c>
      <c r="U69" s="9">
        <v>0</v>
      </c>
      <c r="W69" s="9">
        <v>0</v>
      </c>
      <c r="Y69" s="9">
        <f t="shared" si="12"/>
        <v>0</v>
      </c>
      <c r="AA69" s="21">
        <f t="shared" si="13"/>
        <v>0</v>
      </c>
      <c r="AC69" s="9">
        <v>0</v>
      </c>
      <c r="AE69" s="9">
        <v>-14.09</v>
      </c>
      <c r="AG69" s="9">
        <f t="shared" si="14"/>
        <v>14.09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0</v>
      </c>
      <c r="G70" s="5">
        <v>0</v>
      </c>
      <c r="I70" s="9">
        <f t="shared" si="8"/>
        <v>0</v>
      </c>
      <c r="K70" s="21">
        <f t="shared" si="9"/>
        <v>0</v>
      </c>
      <c r="M70" s="9">
        <v>-1.57</v>
      </c>
      <c r="O70" s="9">
        <v>0</v>
      </c>
      <c r="Q70" s="9">
        <f t="shared" si="10"/>
        <v>-1.57</v>
      </c>
      <c r="S70" s="21" t="str">
        <f t="shared" si="11"/>
        <v>N.M.</v>
      </c>
      <c r="U70" s="9">
        <v>0</v>
      </c>
      <c r="W70" s="9">
        <v>0</v>
      </c>
      <c r="Y70" s="9">
        <f t="shared" si="12"/>
        <v>0</v>
      </c>
      <c r="AA70" s="21">
        <f t="shared" si="13"/>
        <v>0</v>
      </c>
      <c r="AC70" s="9">
        <v>0</v>
      </c>
      <c r="AE70" s="9">
        <v>0</v>
      </c>
      <c r="AG70" s="9">
        <f t="shared" si="14"/>
        <v>0</v>
      </c>
      <c r="AI70" s="21">
        <f t="shared" si="15"/>
        <v>0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201626.51</v>
      </c>
      <c r="G71" s="5">
        <v>310238.34</v>
      </c>
      <c r="I71" s="9">
        <f t="shared" si="8"/>
        <v>-108611.83000000002</v>
      </c>
      <c r="K71" s="21">
        <f t="shared" si="9"/>
        <v>-0.35009157797840207</v>
      </c>
      <c r="M71" s="9">
        <v>-26914.86</v>
      </c>
      <c r="O71" s="9">
        <v>488897.75</v>
      </c>
      <c r="Q71" s="9">
        <f t="shared" si="10"/>
        <v>-515812.61</v>
      </c>
      <c r="S71" s="21">
        <f t="shared" si="11"/>
        <v>-1.0550521249075087</v>
      </c>
      <c r="U71" s="9">
        <v>201626.51</v>
      </c>
      <c r="W71" s="9">
        <v>310238.34</v>
      </c>
      <c r="Y71" s="9">
        <f t="shared" si="12"/>
        <v>-108611.83000000002</v>
      </c>
      <c r="AA71" s="21">
        <f t="shared" si="13"/>
        <v>-0.35009157797840207</v>
      </c>
      <c r="AC71" s="9">
        <v>219808.69</v>
      </c>
      <c r="AE71" s="9">
        <v>5020157.86</v>
      </c>
      <c r="AG71" s="9">
        <f t="shared" si="14"/>
        <v>-4800349.17</v>
      </c>
      <c r="AI71" s="21">
        <f t="shared" si="15"/>
        <v>-0.9562147852458168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-23</v>
      </c>
      <c r="G72" s="5">
        <v>0</v>
      </c>
      <c r="I72" s="9">
        <f t="shared" si="8"/>
        <v>-23</v>
      </c>
      <c r="K72" s="21" t="str">
        <f t="shared" si="9"/>
        <v>N.M.</v>
      </c>
      <c r="M72" s="9">
        <v>2001</v>
      </c>
      <c r="O72" s="9">
        <v>0</v>
      </c>
      <c r="Q72" s="9">
        <f t="shared" si="10"/>
        <v>2001</v>
      </c>
      <c r="S72" s="21" t="str">
        <f t="shared" si="11"/>
        <v>N.M.</v>
      </c>
      <c r="U72" s="9">
        <v>-23</v>
      </c>
      <c r="W72" s="9">
        <v>0</v>
      </c>
      <c r="Y72" s="9">
        <f t="shared" si="12"/>
        <v>-23</v>
      </c>
      <c r="AA72" s="21" t="str">
        <f t="shared" si="13"/>
        <v>N.M.</v>
      </c>
      <c r="AC72" s="9">
        <v>-2123</v>
      </c>
      <c r="AE72" s="9">
        <v>-24925</v>
      </c>
      <c r="AG72" s="9">
        <f t="shared" si="14"/>
        <v>22802</v>
      </c>
      <c r="AI72" s="21">
        <f t="shared" si="15"/>
        <v>0.9148244734202607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43637.71</v>
      </c>
      <c r="G73" s="5">
        <v>43232.65</v>
      </c>
      <c r="I73" s="9">
        <f t="shared" si="8"/>
        <v>405.0599999999977</v>
      </c>
      <c r="K73" s="21">
        <f t="shared" si="9"/>
        <v>0.00936930768759254</v>
      </c>
      <c r="M73" s="9">
        <v>151842.6</v>
      </c>
      <c r="O73" s="9">
        <v>125747.1</v>
      </c>
      <c r="Q73" s="9">
        <f t="shared" si="10"/>
        <v>26095.5</v>
      </c>
      <c r="S73" s="21">
        <f t="shared" si="11"/>
        <v>0.2075236725141176</v>
      </c>
      <c r="U73" s="9">
        <v>43637.71</v>
      </c>
      <c r="W73" s="9">
        <v>43232.65</v>
      </c>
      <c r="Y73" s="9">
        <f t="shared" si="12"/>
        <v>405.0599999999977</v>
      </c>
      <c r="AA73" s="21">
        <f t="shared" si="13"/>
        <v>0.00936930768759254</v>
      </c>
      <c r="AC73" s="9">
        <v>528969.28</v>
      </c>
      <c r="AE73" s="9">
        <v>402905.13</v>
      </c>
      <c r="AG73" s="9">
        <f t="shared" si="14"/>
        <v>126064.15000000002</v>
      </c>
      <c r="AI73" s="21">
        <f t="shared" si="15"/>
        <v>0.3128879247578705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-155196.6</v>
      </c>
      <c r="G74" s="5">
        <v>-68859.82</v>
      </c>
      <c r="I74" s="9">
        <f aca="true" t="shared" si="16" ref="I74:I105">+E74-G74</f>
        <v>-86336.78</v>
      </c>
      <c r="K74" s="21">
        <f aca="true" t="shared" si="17" ref="K74:K105">IF(G74&lt;0,IF(I74=0,0,IF(OR(G74=0,E74=0),"N.M.",IF(ABS(I74/G74)&gt;=10,"N.M.",I74/(-G74)))),IF(I74=0,0,IF(OR(G74=0,E74=0),"N.M.",IF(ABS(I74/G74)&gt;=10,"N.M.",I74/G74))))</f>
        <v>-1.253804903933818</v>
      </c>
      <c r="M74" s="9">
        <v>-357766.3</v>
      </c>
      <c r="O74" s="9">
        <v>-68859.82</v>
      </c>
      <c r="Q74" s="9">
        <f aca="true" t="shared" si="18" ref="Q74:Q105">+M74-O74</f>
        <v>-288906.48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-4.19557413888099</v>
      </c>
      <c r="U74" s="9">
        <v>-155196.6</v>
      </c>
      <c r="W74" s="9">
        <v>-68859.82</v>
      </c>
      <c r="Y74" s="9">
        <f aca="true" t="shared" si="20" ref="Y74:Y105">+U74-W74</f>
        <v>-86336.78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-1.253804903933818</v>
      </c>
      <c r="AC74" s="9">
        <v>1739561.4109999998</v>
      </c>
      <c r="AE74" s="9">
        <v>-68859.82</v>
      </c>
      <c r="AG74" s="9">
        <f aca="true" t="shared" si="22" ref="AG74:AG105">+AC74-AE74</f>
        <v>1808421.231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155196.6</v>
      </c>
      <c r="G75" s="5">
        <v>68859.82</v>
      </c>
      <c r="I75" s="9">
        <f t="shared" si="16"/>
        <v>86336.78</v>
      </c>
      <c r="K75" s="21">
        <f t="shared" si="17"/>
        <v>1.253804903933818</v>
      </c>
      <c r="M75" s="9">
        <v>357766.3</v>
      </c>
      <c r="O75" s="9">
        <v>68859.82</v>
      </c>
      <c r="Q75" s="9">
        <f t="shared" si="18"/>
        <v>288906.48</v>
      </c>
      <c r="S75" s="21">
        <f t="shared" si="19"/>
        <v>4.19557413888099</v>
      </c>
      <c r="U75" s="9">
        <v>155196.6</v>
      </c>
      <c r="W75" s="9">
        <v>68859.82</v>
      </c>
      <c r="Y75" s="9">
        <f t="shared" si="20"/>
        <v>86336.78</v>
      </c>
      <c r="AA75" s="21">
        <f t="shared" si="21"/>
        <v>1.253804903933818</v>
      </c>
      <c r="AC75" s="9">
        <v>-1739561.4109999998</v>
      </c>
      <c r="AE75" s="9">
        <v>68859.82</v>
      </c>
      <c r="AG75" s="9">
        <f t="shared" si="22"/>
        <v>-1808421.231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-27941.12</v>
      </c>
      <c r="G76" s="5">
        <v>0</v>
      </c>
      <c r="I76" s="9">
        <f t="shared" si="16"/>
        <v>-27941.12</v>
      </c>
      <c r="K76" s="21" t="str">
        <f t="shared" si="17"/>
        <v>N.M.</v>
      </c>
      <c r="M76" s="9">
        <v>-48381.96</v>
      </c>
      <c r="O76" s="9">
        <v>0</v>
      </c>
      <c r="Q76" s="9">
        <f t="shared" si="18"/>
        <v>-48381.96</v>
      </c>
      <c r="S76" s="21" t="str">
        <f t="shared" si="19"/>
        <v>N.M.</v>
      </c>
      <c r="U76" s="9">
        <v>-27941.12</v>
      </c>
      <c r="W76" s="9">
        <v>0</v>
      </c>
      <c r="Y76" s="9">
        <f t="shared" si="20"/>
        <v>-27941.12</v>
      </c>
      <c r="AA76" s="21" t="str">
        <f t="shared" si="21"/>
        <v>N.M.</v>
      </c>
      <c r="AC76" s="9">
        <v>-171128.09</v>
      </c>
      <c r="AE76" s="9">
        <v>0</v>
      </c>
      <c r="AG76" s="9">
        <f t="shared" si="22"/>
        <v>-171128.09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1032.59</v>
      </c>
      <c r="G77" s="5">
        <v>0</v>
      </c>
      <c r="I77" s="9">
        <f t="shared" si="16"/>
        <v>1032.59</v>
      </c>
      <c r="K77" s="21" t="str">
        <f t="shared" si="17"/>
        <v>N.M.</v>
      </c>
      <c r="M77" s="9">
        <v>1032.59</v>
      </c>
      <c r="O77" s="9">
        <v>0</v>
      </c>
      <c r="Q77" s="9">
        <f t="shared" si="18"/>
        <v>1032.59</v>
      </c>
      <c r="S77" s="21" t="str">
        <f t="shared" si="19"/>
        <v>N.M.</v>
      </c>
      <c r="U77" s="9">
        <v>1032.59</v>
      </c>
      <c r="W77" s="9">
        <v>0</v>
      </c>
      <c r="Y77" s="9">
        <f t="shared" si="20"/>
        <v>1032.59</v>
      </c>
      <c r="AA77" s="21" t="str">
        <f t="shared" si="21"/>
        <v>N.M.</v>
      </c>
      <c r="AC77" s="9">
        <v>1032.59</v>
      </c>
      <c r="AE77" s="9">
        <v>0</v>
      </c>
      <c r="AG77" s="9">
        <f t="shared" si="22"/>
        <v>1032.59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14614.51</v>
      </c>
      <c r="G78" s="5">
        <v>10559.56</v>
      </c>
      <c r="I78" s="9">
        <f t="shared" si="16"/>
        <v>4054.9500000000007</v>
      </c>
      <c r="K78" s="21">
        <f t="shared" si="17"/>
        <v>0.3840074775842934</v>
      </c>
      <c r="M78" s="9">
        <v>40028.35</v>
      </c>
      <c r="O78" s="9">
        <v>113976.48</v>
      </c>
      <c r="Q78" s="9">
        <f t="shared" si="18"/>
        <v>-73948.13</v>
      </c>
      <c r="S78" s="21">
        <f t="shared" si="19"/>
        <v>-0.6488016650452796</v>
      </c>
      <c r="U78" s="9">
        <v>14614.51</v>
      </c>
      <c r="W78" s="9">
        <v>10559.56</v>
      </c>
      <c r="Y78" s="9">
        <f t="shared" si="20"/>
        <v>4054.9500000000007</v>
      </c>
      <c r="AA78" s="21">
        <f t="shared" si="21"/>
        <v>0.3840074775842934</v>
      </c>
      <c r="AC78" s="9">
        <v>157309.67</v>
      </c>
      <c r="AE78" s="9">
        <v>187531.06</v>
      </c>
      <c r="AG78" s="9">
        <f t="shared" si="22"/>
        <v>-30221.389999999985</v>
      </c>
      <c r="AI78" s="21">
        <f t="shared" si="23"/>
        <v>-0.16115405096094473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-213781.36</v>
      </c>
      <c r="G79" s="5">
        <v>-118621.81</v>
      </c>
      <c r="I79" s="9">
        <f t="shared" si="16"/>
        <v>-95159.54999999999</v>
      </c>
      <c r="K79" s="21">
        <f t="shared" si="17"/>
        <v>-0.8022095599451736</v>
      </c>
      <c r="M79" s="9">
        <v>-556738.45</v>
      </c>
      <c r="O79" s="9">
        <v>-415104.1</v>
      </c>
      <c r="Q79" s="9">
        <f t="shared" si="18"/>
        <v>-141634.34999999998</v>
      </c>
      <c r="S79" s="21">
        <f t="shared" si="19"/>
        <v>-0.341202002100196</v>
      </c>
      <c r="U79" s="9">
        <v>-213781.36</v>
      </c>
      <c r="W79" s="9">
        <v>-118621.81</v>
      </c>
      <c r="Y79" s="9">
        <f t="shared" si="20"/>
        <v>-95159.54999999999</v>
      </c>
      <c r="AA79" s="21">
        <f t="shared" si="21"/>
        <v>-0.8022095599451736</v>
      </c>
      <c r="AC79" s="9">
        <v>-2348152.62</v>
      </c>
      <c r="AE79" s="9">
        <v>-908452.55</v>
      </c>
      <c r="AG79" s="9">
        <f t="shared" si="22"/>
        <v>-1439700.07</v>
      </c>
      <c r="AI79" s="21">
        <f t="shared" si="23"/>
        <v>-1.5847829036310153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8732.54</v>
      </c>
      <c r="I80" s="9">
        <f t="shared" si="16"/>
        <v>-8732.54</v>
      </c>
      <c r="K80" s="21" t="str">
        <f t="shared" si="17"/>
        <v>N.M.</v>
      </c>
      <c r="M80" s="9">
        <v>0</v>
      </c>
      <c r="O80" s="9">
        <v>9999.63</v>
      </c>
      <c r="Q80" s="9">
        <f t="shared" si="18"/>
        <v>-9999.63</v>
      </c>
      <c r="S80" s="21" t="str">
        <f t="shared" si="19"/>
        <v>N.M.</v>
      </c>
      <c r="U80" s="9">
        <v>0</v>
      </c>
      <c r="W80" s="9">
        <v>8732.54</v>
      </c>
      <c r="Y80" s="9">
        <f t="shared" si="20"/>
        <v>-8732.54</v>
      </c>
      <c r="AA80" s="21" t="str">
        <f t="shared" si="21"/>
        <v>N.M.</v>
      </c>
      <c r="AC80" s="9">
        <v>2469.83</v>
      </c>
      <c r="AE80" s="9">
        <v>10983.66</v>
      </c>
      <c r="AG80" s="9">
        <f t="shared" si="22"/>
        <v>-8513.83</v>
      </c>
      <c r="AI80" s="21">
        <f t="shared" si="23"/>
        <v>-0.7751359747115261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0</v>
      </c>
      <c r="G81" s="5">
        <v>-1882.25</v>
      </c>
      <c r="I81" s="9">
        <f t="shared" si="16"/>
        <v>1882.25</v>
      </c>
      <c r="K81" s="21" t="str">
        <f t="shared" si="17"/>
        <v>N.M.</v>
      </c>
      <c r="M81" s="9">
        <v>0</v>
      </c>
      <c r="O81" s="9">
        <v>-2606.7</v>
      </c>
      <c r="Q81" s="9">
        <f t="shared" si="18"/>
        <v>2606.7</v>
      </c>
      <c r="S81" s="21" t="str">
        <f t="shared" si="19"/>
        <v>N.M.</v>
      </c>
      <c r="U81" s="9">
        <v>0</v>
      </c>
      <c r="W81" s="9">
        <v>-1882.25</v>
      </c>
      <c r="Y81" s="9">
        <f t="shared" si="20"/>
        <v>1882.25</v>
      </c>
      <c r="AA81" s="21" t="str">
        <f t="shared" si="21"/>
        <v>N.M.</v>
      </c>
      <c r="AC81" s="9">
        <v>-3741.73</v>
      </c>
      <c r="AE81" s="9">
        <v>-5139.79</v>
      </c>
      <c r="AG81" s="9">
        <f t="shared" si="22"/>
        <v>1398.06</v>
      </c>
      <c r="AI81" s="21">
        <f t="shared" si="23"/>
        <v>0.272007222084949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365684.55</v>
      </c>
      <c r="G82" s="5">
        <v>0</v>
      </c>
      <c r="I82" s="9">
        <f t="shared" si="16"/>
        <v>365684.55</v>
      </c>
      <c r="K82" s="21" t="str">
        <f t="shared" si="17"/>
        <v>N.M.</v>
      </c>
      <c r="M82" s="9">
        <v>1005856.96</v>
      </c>
      <c r="O82" s="9">
        <v>0</v>
      </c>
      <c r="Q82" s="9">
        <f t="shared" si="18"/>
        <v>1005856.96</v>
      </c>
      <c r="S82" s="21" t="str">
        <f t="shared" si="19"/>
        <v>N.M.</v>
      </c>
      <c r="U82" s="9">
        <v>365684.55</v>
      </c>
      <c r="W82" s="9">
        <v>0</v>
      </c>
      <c r="Y82" s="9">
        <f t="shared" si="20"/>
        <v>365684.55</v>
      </c>
      <c r="AA82" s="21" t="str">
        <f t="shared" si="21"/>
        <v>N.M.</v>
      </c>
      <c r="AC82" s="9">
        <v>2653491.67</v>
      </c>
      <c r="AE82" s="9">
        <v>0</v>
      </c>
      <c r="AG82" s="9">
        <f t="shared" si="22"/>
        <v>2653491.67</v>
      </c>
      <c r="AI82" s="21" t="str">
        <f t="shared" si="23"/>
        <v>N.M.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-2397326.54</v>
      </c>
      <c r="G83" s="5">
        <v>0</v>
      </c>
      <c r="I83" s="9">
        <f t="shared" si="16"/>
        <v>-2397326.54</v>
      </c>
      <c r="K83" s="21" t="str">
        <f t="shared" si="17"/>
        <v>N.M.</v>
      </c>
      <c r="M83" s="9">
        <v>-5678892.12</v>
      </c>
      <c r="O83" s="9">
        <v>0</v>
      </c>
      <c r="Q83" s="9">
        <f t="shared" si="18"/>
        <v>-5678892.12</v>
      </c>
      <c r="S83" s="21" t="str">
        <f t="shared" si="19"/>
        <v>N.M.</v>
      </c>
      <c r="U83" s="9">
        <v>-2397326.54</v>
      </c>
      <c r="W83" s="9">
        <v>0</v>
      </c>
      <c r="Y83" s="9">
        <f t="shared" si="20"/>
        <v>-2397326.54</v>
      </c>
      <c r="AA83" s="21" t="str">
        <f t="shared" si="21"/>
        <v>N.M.</v>
      </c>
      <c r="AC83" s="9">
        <v>-14849596.579999998</v>
      </c>
      <c r="AE83" s="9">
        <v>0</v>
      </c>
      <c r="AG83" s="9">
        <f t="shared" si="22"/>
        <v>-14849596.579999998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1109174.84</v>
      </c>
      <c r="G84" s="5">
        <v>0</v>
      </c>
      <c r="I84" s="9">
        <f t="shared" si="16"/>
        <v>1109174.84</v>
      </c>
      <c r="K84" s="21" t="str">
        <f t="shared" si="17"/>
        <v>N.M.</v>
      </c>
      <c r="M84" s="9">
        <v>2635982.06</v>
      </c>
      <c r="O84" s="9">
        <v>0</v>
      </c>
      <c r="Q84" s="9">
        <f t="shared" si="18"/>
        <v>2635982.06</v>
      </c>
      <c r="S84" s="21" t="str">
        <f t="shared" si="19"/>
        <v>N.M.</v>
      </c>
      <c r="U84" s="9">
        <v>1109174.84</v>
      </c>
      <c r="W84" s="9">
        <v>0</v>
      </c>
      <c r="Y84" s="9">
        <f t="shared" si="20"/>
        <v>1109174.84</v>
      </c>
      <c r="AA84" s="21" t="str">
        <f t="shared" si="21"/>
        <v>N.M.</v>
      </c>
      <c r="AC84" s="9">
        <v>6518946.43</v>
      </c>
      <c r="AE84" s="9">
        <v>0</v>
      </c>
      <c r="AG84" s="9">
        <f t="shared" si="22"/>
        <v>6518946.43</v>
      </c>
      <c r="AI84" s="21" t="str">
        <f t="shared" si="23"/>
        <v>N.M.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-980382.27</v>
      </c>
      <c r="G85" s="5">
        <v>0</v>
      </c>
      <c r="I85" s="9">
        <f t="shared" si="16"/>
        <v>-980382.27</v>
      </c>
      <c r="K85" s="21" t="str">
        <f t="shared" si="17"/>
        <v>N.M.</v>
      </c>
      <c r="M85" s="9">
        <v>-2172056.24</v>
      </c>
      <c r="O85" s="9">
        <v>0</v>
      </c>
      <c r="Q85" s="9">
        <f t="shared" si="18"/>
        <v>-2172056.24</v>
      </c>
      <c r="S85" s="21" t="str">
        <f t="shared" si="19"/>
        <v>N.M.</v>
      </c>
      <c r="U85" s="9">
        <v>-980382.27</v>
      </c>
      <c r="W85" s="9">
        <v>0</v>
      </c>
      <c r="Y85" s="9">
        <f t="shared" si="20"/>
        <v>-980382.27</v>
      </c>
      <c r="AA85" s="21" t="str">
        <f t="shared" si="21"/>
        <v>N.M.</v>
      </c>
      <c r="AC85" s="9">
        <v>-6090280.17</v>
      </c>
      <c r="AE85" s="9">
        <v>0</v>
      </c>
      <c r="AG85" s="9">
        <f t="shared" si="22"/>
        <v>-6090280.17</v>
      </c>
      <c r="AI85" s="21" t="str">
        <f t="shared" si="23"/>
        <v>N.M.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1170096.39</v>
      </c>
      <c r="G86" s="5">
        <v>0</v>
      </c>
      <c r="I86" s="9">
        <f t="shared" si="16"/>
        <v>1170096.39</v>
      </c>
      <c r="K86" s="21" t="str">
        <f t="shared" si="17"/>
        <v>N.M.</v>
      </c>
      <c r="M86" s="9">
        <v>2976924.4</v>
      </c>
      <c r="O86" s="9">
        <v>0</v>
      </c>
      <c r="Q86" s="9">
        <f t="shared" si="18"/>
        <v>2976924.4</v>
      </c>
      <c r="S86" s="21" t="str">
        <f t="shared" si="19"/>
        <v>N.M.</v>
      </c>
      <c r="U86" s="9">
        <v>1170096.39</v>
      </c>
      <c r="W86" s="9">
        <v>0</v>
      </c>
      <c r="Y86" s="9">
        <f t="shared" si="20"/>
        <v>1170096.39</v>
      </c>
      <c r="AA86" s="21" t="str">
        <f t="shared" si="21"/>
        <v>N.M.</v>
      </c>
      <c r="AC86" s="9">
        <v>8171190.362</v>
      </c>
      <c r="AE86" s="9">
        <v>0</v>
      </c>
      <c r="AG86" s="9">
        <f t="shared" si="22"/>
        <v>8171190.362</v>
      </c>
      <c r="AI86" s="21" t="str">
        <f t="shared" si="23"/>
        <v>N.M.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-428691.22</v>
      </c>
      <c r="G87" s="5">
        <v>0</v>
      </c>
      <c r="I87" s="9">
        <f t="shared" si="16"/>
        <v>-428691.22</v>
      </c>
      <c r="K87" s="21" t="str">
        <f t="shared" si="17"/>
        <v>N.M.</v>
      </c>
      <c r="M87" s="9">
        <v>-1169328.1</v>
      </c>
      <c r="O87" s="9">
        <v>0</v>
      </c>
      <c r="Q87" s="9">
        <f t="shared" si="18"/>
        <v>-1169328.1</v>
      </c>
      <c r="S87" s="21" t="str">
        <f t="shared" si="19"/>
        <v>N.M.</v>
      </c>
      <c r="U87" s="9">
        <v>-428691.22</v>
      </c>
      <c r="W87" s="9">
        <v>0</v>
      </c>
      <c r="Y87" s="9">
        <f t="shared" si="20"/>
        <v>-428691.22</v>
      </c>
      <c r="AA87" s="21" t="str">
        <f t="shared" si="21"/>
        <v>N.M.</v>
      </c>
      <c r="AC87" s="9">
        <v>-3110777.8320000004</v>
      </c>
      <c r="AE87" s="9">
        <v>0</v>
      </c>
      <c r="AG87" s="9">
        <f t="shared" si="22"/>
        <v>-3110777.8320000004</v>
      </c>
      <c r="AI87" s="21" t="str">
        <f t="shared" si="23"/>
        <v>N.M.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-58619.52</v>
      </c>
      <c r="G88" s="5">
        <v>0</v>
      </c>
      <c r="I88" s="9">
        <f t="shared" si="16"/>
        <v>-58619.52</v>
      </c>
      <c r="K88" s="21" t="str">
        <f t="shared" si="17"/>
        <v>N.M.</v>
      </c>
      <c r="M88" s="9">
        <v>-176325.03</v>
      </c>
      <c r="O88" s="9">
        <v>0</v>
      </c>
      <c r="Q88" s="9">
        <f t="shared" si="18"/>
        <v>-176325.03</v>
      </c>
      <c r="S88" s="21" t="str">
        <f t="shared" si="19"/>
        <v>N.M.</v>
      </c>
      <c r="U88" s="9">
        <v>-58619.52</v>
      </c>
      <c r="W88" s="9">
        <v>0</v>
      </c>
      <c r="Y88" s="9">
        <f t="shared" si="20"/>
        <v>-58619.52</v>
      </c>
      <c r="AA88" s="21" t="str">
        <f t="shared" si="21"/>
        <v>N.M.</v>
      </c>
      <c r="AC88" s="9">
        <v>-505249.923</v>
      </c>
      <c r="AE88" s="9">
        <v>0</v>
      </c>
      <c r="AG88" s="9">
        <f t="shared" si="22"/>
        <v>-505249.923</v>
      </c>
      <c r="AI88" s="21" t="str">
        <f t="shared" si="23"/>
        <v>N.M.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1166.47</v>
      </c>
      <c r="G89" s="5">
        <v>0</v>
      </c>
      <c r="I89" s="9">
        <f t="shared" si="16"/>
        <v>1166.47</v>
      </c>
      <c r="K89" s="21" t="str">
        <f t="shared" si="17"/>
        <v>N.M.</v>
      </c>
      <c r="M89" s="9">
        <v>-36631.62</v>
      </c>
      <c r="O89" s="9">
        <v>0</v>
      </c>
      <c r="Q89" s="9">
        <f t="shared" si="18"/>
        <v>-36631.62</v>
      </c>
      <c r="S89" s="21" t="str">
        <f t="shared" si="19"/>
        <v>N.M.</v>
      </c>
      <c r="U89" s="9">
        <v>1166.47</v>
      </c>
      <c r="W89" s="9">
        <v>0</v>
      </c>
      <c r="Y89" s="9">
        <f t="shared" si="20"/>
        <v>1166.47</v>
      </c>
      <c r="AA89" s="21" t="str">
        <f t="shared" si="21"/>
        <v>N.M.</v>
      </c>
      <c r="AC89" s="9">
        <v>-36631.62</v>
      </c>
      <c r="AE89" s="9">
        <v>0</v>
      </c>
      <c r="AG89" s="9">
        <f t="shared" si="22"/>
        <v>-36631.62</v>
      </c>
      <c r="AI89" s="21" t="str">
        <f t="shared" si="23"/>
        <v>N.M.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228468.33</v>
      </c>
      <c r="G90" s="5">
        <v>201570.68</v>
      </c>
      <c r="I90" s="9">
        <f t="shared" si="16"/>
        <v>26897.649999999994</v>
      </c>
      <c r="K90" s="21">
        <f t="shared" si="17"/>
        <v>0.13344029002630736</v>
      </c>
      <c r="M90" s="9">
        <v>498056.13</v>
      </c>
      <c r="O90" s="9">
        <v>498289.73</v>
      </c>
      <c r="Q90" s="9">
        <f t="shared" si="18"/>
        <v>-233.59999999997672</v>
      </c>
      <c r="S90" s="21">
        <f t="shared" si="19"/>
        <v>-0.0004688035613336376</v>
      </c>
      <c r="U90" s="9">
        <v>228468.33</v>
      </c>
      <c r="W90" s="9">
        <v>201570.68</v>
      </c>
      <c r="Y90" s="9">
        <f t="shared" si="20"/>
        <v>26897.649999999994</v>
      </c>
      <c r="AA90" s="21">
        <f t="shared" si="21"/>
        <v>0.13344029002630736</v>
      </c>
      <c r="AC90" s="9">
        <v>1696285.72</v>
      </c>
      <c r="AE90" s="9">
        <v>1812956.52</v>
      </c>
      <c r="AG90" s="9">
        <f t="shared" si="22"/>
        <v>-116670.80000000005</v>
      </c>
      <c r="AI90" s="21">
        <f t="shared" si="23"/>
        <v>-0.06435388753835092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31757.799</v>
      </c>
      <c r="G91" s="5">
        <v>27742.957000000002</v>
      </c>
      <c r="I91" s="9">
        <f t="shared" si="16"/>
        <v>4014.841999999997</v>
      </c>
      <c r="K91" s="21">
        <f t="shared" si="17"/>
        <v>0.1447157201015017</v>
      </c>
      <c r="M91" s="9">
        <v>83765.541</v>
      </c>
      <c r="O91" s="9">
        <v>66615.58600000001</v>
      </c>
      <c r="Q91" s="9">
        <f t="shared" si="18"/>
        <v>17149.954999999987</v>
      </c>
      <c r="S91" s="21">
        <f t="shared" si="19"/>
        <v>0.25744658314647245</v>
      </c>
      <c r="U91" s="9">
        <v>31757.799</v>
      </c>
      <c r="W91" s="9">
        <v>27742.957000000002</v>
      </c>
      <c r="Y91" s="9">
        <f t="shared" si="20"/>
        <v>4014.841999999997</v>
      </c>
      <c r="AA91" s="21">
        <f t="shared" si="21"/>
        <v>0.1447157201015017</v>
      </c>
      <c r="AC91" s="9">
        <v>409693.794</v>
      </c>
      <c r="AE91" s="9">
        <v>271184.91</v>
      </c>
      <c r="AG91" s="9">
        <f t="shared" si="22"/>
        <v>138508.88400000002</v>
      </c>
      <c r="AI91" s="21">
        <f t="shared" si="23"/>
        <v>0.5107543926393251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247960.84</v>
      </c>
      <c r="G92" s="5">
        <v>226880.52</v>
      </c>
      <c r="I92" s="9">
        <f t="shared" si="16"/>
        <v>21080.320000000007</v>
      </c>
      <c r="K92" s="21">
        <f t="shared" si="17"/>
        <v>0.09291375037398543</v>
      </c>
      <c r="M92" s="9">
        <v>798874.08</v>
      </c>
      <c r="O92" s="9">
        <v>736507.8</v>
      </c>
      <c r="Q92" s="9">
        <f t="shared" si="18"/>
        <v>62366.27999999991</v>
      </c>
      <c r="S92" s="21">
        <f t="shared" si="19"/>
        <v>0.0846783700050426</v>
      </c>
      <c r="U92" s="9">
        <v>247960.84</v>
      </c>
      <c r="W92" s="9">
        <v>226880.52</v>
      </c>
      <c r="Y92" s="9">
        <f t="shared" si="20"/>
        <v>21080.320000000007</v>
      </c>
      <c r="AA92" s="21">
        <f t="shared" si="21"/>
        <v>0.09291375037398543</v>
      </c>
      <c r="AC92" s="9">
        <v>3216050.75</v>
      </c>
      <c r="AE92" s="9">
        <v>2876805.9</v>
      </c>
      <c r="AG92" s="9">
        <f t="shared" si="22"/>
        <v>339244.8500000001</v>
      </c>
      <c r="AI92" s="21">
        <f t="shared" si="23"/>
        <v>0.11792413593145096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2300</v>
      </c>
      <c r="G93" s="5">
        <v>2300</v>
      </c>
      <c r="I93" s="9">
        <f t="shared" si="16"/>
        <v>0</v>
      </c>
      <c r="K93" s="21">
        <f t="shared" si="17"/>
        <v>0</v>
      </c>
      <c r="M93" s="9">
        <v>16523.89</v>
      </c>
      <c r="O93" s="9">
        <v>16154.2</v>
      </c>
      <c r="Q93" s="9">
        <f t="shared" si="18"/>
        <v>369.6899999999987</v>
      </c>
      <c r="S93" s="21">
        <f t="shared" si="19"/>
        <v>0.02288507013655883</v>
      </c>
      <c r="U93" s="9">
        <v>2300</v>
      </c>
      <c r="W93" s="9">
        <v>2300</v>
      </c>
      <c r="Y93" s="9">
        <f t="shared" si="20"/>
        <v>0</v>
      </c>
      <c r="AA93" s="21">
        <f t="shared" si="21"/>
        <v>0</v>
      </c>
      <c r="AC93" s="9">
        <v>95742.07</v>
      </c>
      <c r="AE93" s="9">
        <v>100108.14</v>
      </c>
      <c r="AG93" s="9">
        <f t="shared" si="22"/>
        <v>-4366.069999999992</v>
      </c>
      <c r="AI93" s="21">
        <f t="shared" si="23"/>
        <v>-0.04361353632182151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153277.6</v>
      </c>
      <c r="G94" s="5">
        <v>135251.69</v>
      </c>
      <c r="I94" s="9">
        <f t="shared" si="16"/>
        <v>18025.910000000003</v>
      </c>
      <c r="K94" s="21">
        <f t="shared" si="17"/>
        <v>0.13327678197588513</v>
      </c>
      <c r="M94" s="9">
        <v>374925.44</v>
      </c>
      <c r="O94" s="9">
        <v>358739.48</v>
      </c>
      <c r="Q94" s="9">
        <f t="shared" si="18"/>
        <v>16185.960000000021</v>
      </c>
      <c r="S94" s="21">
        <f t="shared" si="19"/>
        <v>0.04511898160748859</v>
      </c>
      <c r="U94" s="9">
        <v>153277.6</v>
      </c>
      <c r="W94" s="9">
        <v>135251.69</v>
      </c>
      <c r="Y94" s="9">
        <f t="shared" si="20"/>
        <v>18025.910000000003</v>
      </c>
      <c r="AA94" s="21">
        <f t="shared" si="21"/>
        <v>0.13327678197588513</v>
      </c>
      <c r="AC94" s="9">
        <v>1021279.98</v>
      </c>
      <c r="AE94" s="9">
        <v>936253.94</v>
      </c>
      <c r="AG94" s="9">
        <f t="shared" si="22"/>
        <v>85026.04000000004</v>
      </c>
      <c r="AI94" s="21">
        <f t="shared" si="23"/>
        <v>0.09081514786469154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0</v>
      </c>
      <c r="G95" s="5">
        <v>0</v>
      </c>
      <c r="I95" s="9">
        <f t="shared" si="16"/>
        <v>0</v>
      </c>
      <c r="K95" s="21">
        <f t="shared" si="17"/>
        <v>0</v>
      </c>
      <c r="M95" s="9">
        <v>0</v>
      </c>
      <c r="O95" s="9">
        <v>0</v>
      </c>
      <c r="Q95" s="9">
        <f t="shared" si="18"/>
        <v>0</v>
      </c>
      <c r="S95" s="21">
        <f t="shared" si="19"/>
        <v>0</v>
      </c>
      <c r="U95" s="9">
        <v>0</v>
      </c>
      <c r="W95" s="9">
        <v>0</v>
      </c>
      <c r="Y95" s="9">
        <f t="shared" si="20"/>
        <v>0</v>
      </c>
      <c r="AA95" s="21">
        <f t="shared" si="21"/>
        <v>0</v>
      </c>
      <c r="AC95" s="9">
        <v>-511.22</v>
      </c>
      <c r="AE95" s="9">
        <v>13103.06</v>
      </c>
      <c r="AG95" s="9">
        <f t="shared" si="22"/>
        <v>-13614.279999999999</v>
      </c>
      <c r="AI95" s="21">
        <f t="shared" si="23"/>
        <v>-1.039015313980093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5712</v>
      </c>
      <c r="G96" s="5">
        <v>5220</v>
      </c>
      <c r="I96" s="9">
        <f t="shared" si="16"/>
        <v>492</v>
      </c>
      <c r="K96" s="21">
        <f t="shared" si="17"/>
        <v>0.09425287356321839</v>
      </c>
      <c r="M96" s="9">
        <v>16176</v>
      </c>
      <c r="O96" s="9">
        <v>14772</v>
      </c>
      <c r="Q96" s="9">
        <f t="shared" si="18"/>
        <v>1404</v>
      </c>
      <c r="S96" s="21">
        <f t="shared" si="19"/>
        <v>0.0950446791226645</v>
      </c>
      <c r="U96" s="9">
        <v>5712</v>
      </c>
      <c r="W96" s="9">
        <v>5220</v>
      </c>
      <c r="Y96" s="9">
        <f t="shared" si="20"/>
        <v>492</v>
      </c>
      <c r="AA96" s="21">
        <f t="shared" si="21"/>
        <v>0.09425287356321839</v>
      </c>
      <c r="AC96" s="9">
        <v>71208</v>
      </c>
      <c r="AE96" s="9">
        <v>124033.87</v>
      </c>
      <c r="AG96" s="9">
        <f t="shared" si="22"/>
        <v>-52825.869999999995</v>
      </c>
      <c r="AI96" s="21">
        <f t="shared" si="23"/>
        <v>-0.42589874846281905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41019.05</v>
      </c>
      <c r="G97" s="5">
        <v>4038.17</v>
      </c>
      <c r="I97" s="9">
        <f t="shared" si="16"/>
        <v>36980.880000000005</v>
      </c>
      <c r="K97" s="21">
        <f t="shared" si="17"/>
        <v>9.157831393923486</v>
      </c>
      <c r="M97" s="9">
        <v>126345.17</v>
      </c>
      <c r="O97" s="9">
        <v>292801.03</v>
      </c>
      <c r="Q97" s="9">
        <f t="shared" si="18"/>
        <v>-166455.86000000004</v>
      </c>
      <c r="S97" s="21">
        <f t="shared" si="19"/>
        <v>-0.5684947897895032</v>
      </c>
      <c r="U97" s="9">
        <v>41019.05</v>
      </c>
      <c r="W97" s="9">
        <v>4038.17</v>
      </c>
      <c r="Y97" s="9">
        <f t="shared" si="20"/>
        <v>36980.880000000005</v>
      </c>
      <c r="AA97" s="21">
        <f t="shared" si="21"/>
        <v>9.157831393923486</v>
      </c>
      <c r="AC97" s="9">
        <v>466817.39</v>
      </c>
      <c r="AE97" s="9">
        <v>850798.78</v>
      </c>
      <c r="AG97" s="9">
        <f t="shared" si="22"/>
        <v>-383981.39</v>
      </c>
      <c r="AI97" s="21">
        <f t="shared" si="23"/>
        <v>-0.45131868900893346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0</v>
      </c>
      <c r="G98" s="5">
        <v>0</v>
      </c>
      <c r="I98" s="9">
        <f t="shared" si="16"/>
        <v>0</v>
      </c>
      <c r="K98" s="21">
        <f t="shared" si="17"/>
        <v>0</v>
      </c>
      <c r="M98" s="9">
        <v>0</v>
      </c>
      <c r="O98" s="9">
        <v>-9</v>
      </c>
      <c r="Q98" s="9">
        <f t="shared" si="18"/>
        <v>9</v>
      </c>
      <c r="S98" s="21" t="str">
        <f t="shared" si="19"/>
        <v>N.M.</v>
      </c>
      <c r="U98" s="9">
        <v>0</v>
      </c>
      <c r="W98" s="9">
        <v>0</v>
      </c>
      <c r="Y98" s="9">
        <f t="shared" si="20"/>
        <v>0</v>
      </c>
      <c r="AA98" s="21">
        <f t="shared" si="21"/>
        <v>0</v>
      </c>
      <c r="AC98" s="9">
        <v>-2.13</v>
      </c>
      <c r="AE98" s="9">
        <v>1668.18</v>
      </c>
      <c r="AG98" s="9">
        <f t="shared" si="22"/>
        <v>-1670.3100000000002</v>
      </c>
      <c r="AI98" s="21">
        <f t="shared" si="23"/>
        <v>-1.0012768406287091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13951.4</v>
      </c>
      <c r="G99" s="5">
        <v>-20023.64</v>
      </c>
      <c r="I99" s="9">
        <f t="shared" si="16"/>
        <v>33975.04</v>
      </c>
      <c r="K99" s="21">
        <f t="shared" si="17"/>
        <v>1.6967464457011814</v>
      </c>
      <c r="M99" s="9">
        <v>2403.9</v>
      </c>
      <c r="O99" s="9">
        <v>71591.147</v>
      </c>
      <c r="Q99" s="9">
        <f t="shared" si="18"/>
        <v>-69187.247</v>
      </c>
      <c r="S99" s="21">
        <f t="shared" si="19"/>
        <v>-0.9664218258718499</v>
      </c>
      <c r="U99" s="9">
        <v>13951.4</v>
      </c>
      <c r="W99" s="9">
        <v>-20023.64</v>
      </c>
      <c r="Y99" s="9">
        <f t="shared" si="20"/>
        <v>33975.04</v>
      </c>
      <c r="AA99" s="21">
        <f t="shared" si="21"/>
        <v>1.6967464457011814</v>
      </c>
      <c r="AC99" s="9">
        <v>-93601.31300000001</v>
      </c>
      <c r="AE99" s="9">
        <v>16187.347000000002</v>
      </c>
      <c r="AG99" s="9">
        <f t="shared" si="22"/>
        <v>-109788.66</v>
      </c>
      <c r="AI99" s="21">
        <f t="shared" si="23"/>
        <v>-6.782375147700237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18041.47</v>
      </c>
      <c r="G100" s="5">
        <v>-148326.21</v>
      </c>
      <c r="I100" s="9">
        <f t="shared" si="16"/>
        <v>166367.68</v>
      </c>
      <c r="K100" s="21">
        <f t="shared" si="17"/>
        <v>1.1216337287927738</v>
      </c>
      <c r="M100" s="9">
        <v>-85664.69</v>
      </c>
      <c r="O100" s="9">
        <v>-175540.5</v>
      </c>
      <c r="Q100" s="9">
        <f t="shared" si="18"/>
        <v>89875.81</v>
      </c>
      <c r="S100" s="21">
        <f t="shared" si="19"/>
        <v>0.5119947248640627</v>
      </c>
      <c r="U100" s="9">
        <v>18041.47</v>
      </c>
      <c r="W100" s="9">
        <v>-148326.21</v>
      </c>
      <c r="Y100" s="9">
        <f t="shared" si="20"/>
        <v>166367.68</v>
      </c>
      <c r="AA100" s="21">
        <f t="shared" si="21"/>
        <v>1.1216337287927738</v>
      </c>
      <c r="AC100" s="9">
        <v>-777815.59</v>
      </c>
      <c r="AE100" s="9">
        <v>-293518.61</v>
      </c>
      <c r="AG100" s="9">
        <f t="shared" si="22"/>
        <v>-484296.98</v>
      </c>
      <c r="AI100" s="21">
        <f t="shared" si="23"/>
        <v>-1.6499702693468057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</v>
      </c>
      <c r="G101" s="5">
        <v>334134.85</v>
      </c>
      <c r="I101" s="9">
        <f t="shared" si="16"/>
        <v>-334134.85</v>
      </c>
      <c r="K101" s="21" t="str">
        <f t="shared" si="17"/>
        <v>N.M.</v>
      </c>
      <c r="M101" s="9">
        <v>451.87</v>
      </c>
      <c r="O101" s="9">
        <v>1035585.56</v>
      </c>
      <c r="Q101" s="9">
        <f t="shared" si="18"/>
        <v>-1035133.6900000001</v>
      </c>
      <c r="S101" s="21">
        <f t="shared" si="19"/>
        <v>-0.9995636574924819</v>
      </c>
      <c r="U101" s="9">
        <v>0</v>
      </c>
      <c r="W101" s="9">
        <v>334134.85</v>
      </c>
      <c r="Y101" s="9">
        <f t="shared" si="20"/>
        <v>-334134.85</v>
      </c>
      <c r="AA101" s="21" t="str">
        <f t="shared" si="21"/>
        <v>N.M.</v>
      </c>
      <c r="AC101" s="9">
        <v>-333458.87</v>
      </c>
      <c r="AE101" s="9">
        <v>4076481.58</v>
      </c>
      <c r="AG101" s="9">
        <f t="shared" si="22"/>
        <v>-4409940.45</v>
      </c>
      <c r="AI101" s="21">
        <f t="shared" si="23"/>
        <v>-1.0818006566339005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0</v>
      </c>
      <c r="G102" s="5">
        <v>35945.39</v>
      </c>
      <c r="I102" s="9">
        <f t="shared" si="16"/>
        <v>-35945.39</v>
      </c>
      <c r="K102" s="21" t="str">
        <f t="shared" si="17"/>
        <v>N.M.</v>
      </c>
      <c r="M102" s="9">
        <v>0</v>
      </c>
      <c r="O102" s="9">
        <v>114275.43</v>
      </c>
      <c r="Q102" s="9">
        <f t="shared" si="18"/>
        <v>-114275.43</v>
      </c>
      <c r="S102" s="21" t="str">
        <f t="shared" si="19"/>
        <v>N.M.</v>
      </c>
      <c r="U102" s="9">
        <v>0</v>
      </c>
      <c r="W102" s="9">
        <v>35945.39</v>
      </c>
      <c r="Y102" s="9">
        <f t="shared" si="20"/>
        <v>-35945.39</v>
      </c>
      <c r="AA102" s="21" t="str">
        <f t="shared" si="21"/>
        <v>N.M.</v>
      </c>
      <c r="AC102" s="9">
        <v>-35945.39</v>
      </c>
      <c r="AE102" s="9">
        <v>912172.41</v>
      </c>
      <c r="AG102" s="9">
        <f t="shared" si="22"/>
        <v>-948117.8</v>
      </c>
      <c r="AI102" s="21">
        <f t="shared" si="23"/>
        <v>-1.0394063552086605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0</v>
      </c>
      <c r="G103" s="5">
        <v>9917.41</v>
      </c>
      <c r="I103" s="9">
        <f t="shared" si="16"/>
        <v>-9917.41</v>
      </c>
      <c r="K103" s="21" t="str">
        <f t="shared" si="17"/>
        <v>N.M.</v>
      </c>
      <c r="M103" s="9">
        <v>-1.3</v>
      </c>
      <c r="O103" s="9">
        <v>36140.65</v>
      </c>
      <c r="Q103" s="9">
        <f t="shared" si="18"/>
        <v>-36141.950000000004</v>
      </c>
      <c r="S103" s="21">
        <f t="shared" si="19"/>
        <v>-1.0000359705760689</v>
      </c>
      <c r="U103" s="9">
        <v>0</v>
      </c>
      <c r="W103" s="9">
        <v>9917.41</v>
      </c>
      <c r="Y103" s="9">
        <f t="shared" si="20"/>
        <v>-9917.41</v>
      </c>
      <c r="AA103" s="21" t="str">
        <f t="shared" si="21"/>
        <v>N.M.</v>
      </c>
      <c r="AC103" s="9">
        <v>-9938.31</v>
      </c>
      <c r="AE103" s="9">
        <v>181548.27</v>
      </c>
      <c r="AG103" s="9">
        <f t="shared" si="22"/>
        <v>-191486.58</v>
      </c>
      <c r="AI103" s="21">
        <f t="shared" si="23"/>
        <v>-1.0547419702760044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712.5</v>
      </c>
      <c r="I104" s="9">
        <f t="shared" si="16"/>
        <v>-712.5</v>
      </c>
      <c r="K104" s="21" t="str">
        <f t="shared" si="17"/>
        <v>N.M.</v>
      </c>
      <c r="M104" s="9">
        <v>0</v>
      </c>
      <c r="O104" s="9">
        <v>2163.9</v>
      </c>
      <c r="Q104" s="9">
        <f t="shared" si="18"/>
        <v>-2163.9</v>
      </c>
      <c r="S104" s="21" t="str">
        <f t="shared" si="19"/>
        <v>N.M.</v>
      </c>
      <c r="U104" s="9">
        <v>0</v>
      </c>
      <c r="W104" s="9">
        <v>712.5</v>
      </c>
      <c r="Y104" s="9">
        <f t="shared" si="20"/>
        <v>-712.5</v>
      </c>
      <c r="AA104" s="21" t="str">
        <f t="shared" si="21"/>
        <v>N.M.</v>
      </c>
      <c r="AC104" s="9">
        <v>2967.2</v>
      </c>
      <c r="AE104" s="9">
        <v>43020.53</v>
      </c>
      <c r="AG104" s="9">
        <f t="shared" si="22"/>
        <v>-40053.33</v>
      </c>
      <c r="AI104" s="21">
        <f t="shared" si="23"/>
        <v>-0.9310282788240871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-409216.25</v>
      </c>
      <c r="O105" s="9">
        <v>-1161707.4</v>
      </c>
      <c r="Q105" s="9">
        <f t="shared" si="18"/>
        <v>752491.1499999999</v>
      </c>
      <c r="S105" s="21">
        <f t="shared" si="19"/>
        <v>0.6477458523549045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-409216.25</v>
      </c>
      <c r="AE105" s="9">
        <v>-567529.07</v>
      </c>
      <c r="AG105" s="9">
        <f t="shared" si="22"/>
        <v>158312.81999999995</v>
      </c>
      <c r="AI105" s="21">
        <f t="shared" si="23"/>
        <v>0.27895103241143215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7005.91</v>
      </c>
      <c r="I106" s="9">
        <f aca="true" t="shared" si="24" ref="I106:I113">+E106-G106</f>
        <v>-7005.91</v>
      </c>
      <c r="K106" s="21" t="str">
        <f aca="true" t="shared" si="25" ref="K106:K113">IF(G106&lt;0,IF(I106=0,0,IF(OR(G106=0,E106=0),"N.M.",IF(ABS(I106/G106)&gt;=10,"N.M.",I106/(-G106)))),IF(I106=0,0,IF(OR(G106=0,E106=0),"N.M.",IF(ABS(I106/G106)&gt;=10,"N.M.",I106/G106))))</f>
        <v>N.M.</v>
      </c>
      <c r="M106" s="9">
        <v>0</v>
      </c>
      <c r="O106" s="9">
        <v>20532.97</v>
      </c>
      <c r="Q106" s="9">
        <f aca="true" t="shared" si="26" ref="Q106:Q113">+M106-O106</f>
        <v>-20532.97</v>
      </c>
      <c r="S106" s="21" t="str">
        <f aca="true" t="shared" si="27" ref="S106:S113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7005.91</v>
      </c>
      <c r="Y106" s="9">
        <f aca="true" t="shared" si="28" ref="Y106:Y113">+U106-W106</f>
        <v>-7005.91</v>
      </c>
      <c r="AA106" s="21" t="str">
        <f aca="true" t="shared" si="29" ref="AA106:AA113">IF(W106&lt;0,IF(Y106=0,0,IF(OR(W106=0,U106=0),"N.M.",IF(ABS(Y106/W106)&gt;=10,"N.M.",Y106/(-W106)))),IF(Y106=0,0,IF(OR(W106=0,U106=0),"N.M.",IF(ABS(Y106/W106)&gt;=10,"N.M.",Y106/W106))))</f>
        <v>N.M.</v>
      </c>
      <c r="AC106" s="9">
        <v>-7005.91</v>
      </c>
      <c r="AE106" s="9">
        <v>61215.01</v>
      </c>
      <c r="AG106" s="9">
        <f aca="true" t="shared" si="30" ref="AG106:AG113">+AC106-AE106</f>
        <v>-68220.92</v>
      </c>
      <c r="AI106" s="21">
        <f aca="true" t="shared" si="31" ref="AI106:AI113">IF(AE106&lt;0,IF(AG106=0,0,IF(OR(AE106=0,AC106=0),"N.M.",IF(ABS(AG106/AE106)&gt;=10,"N.M.",AG106/(-AE106)))),IF(AG106=0,0,IF(OR(AE106=0,AC106=0),"N.M.",IF(ABS(AG106/AE106)&gt;=10,"N.M.",AG106/AE106))))</f>
        <v>-1.1144475840157504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0</v>
      </c>
      <c r="G107" s="5">
        <v>129.94</v>
      </c>
      <c r="I107" s="9">
        <f t="shared" si="24"/>
        <v>-129.94</v>
      </c>
      <c r="K107" s="21" t="str">
        <f t="shared" si="25"/>
        <v>N.M.</v>
      </c>
      <c r="M107" s="9">
        <v>0</v>
      </c>
      <c r="O107" s="9">
        <v>3384.52</v>
      </c>
      <c r="Q107" s="9">
        <f t="shared" si="26"/>
        <v>-3384.52</v>
      </c>
      <c r="S107" s="21" t="str">
        <f t="shared" si="27"/>
        <v>N.M.</v>
      </c>
      <c r="U107" s="9">
        <v>0</v>
      </c>
      <c r="W107" s="9">
        <v>129.94</v>
      </c>
      <c r="Y107" s="9">
        <f t="shared" si="28"/>
        <v>-129.94</v>
      </c>
      <c r="AA107" s="21" t="str">
        <f t="shared" si="29"/>
        <v>N.M.</v>
      </c>
      <c r="AC107" s="9">
        <v>-129.94</v>
      </c>
      <c r="AE107" s="9">
        <v>18079.19</v>
      </c>
      <c r="AG107" s="9">
        <f t="shared" si="30"/>
        <v>-18209.129999999997</v>
      </c>
      <c r="AI107" s="21">
        <f t="shared" si="31"/>
        <v>-1.0071872688986618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0</v>
      </c>
      <c r="G108" s="5">
        <v>0</v>
      </c>
      <c r="I108" s="9">
        <f t="shared" si="24"/>
        <v>0</v>
      </c>
      <c r="K108" s="21">
        <f t="shared" si="25"/>
        <v>0</v>
      </c>
      <c r="M108" s="9">
        <v>0</v>
      </c>
      <c r="O108" s="9">
        <v>355.59</v>
      </c>
      <c r="Q108" s="9">
        <f t="shared" si="26"/>
        <v>-355.59</v>
      </c>
      <c r="S108" s="21" t="str">
        <f t="shared" si="27"/>
        <v>N.M.</v>
      </c>
      <c r="U108" s="9">
        <v>0</v>
      </c>
      <c r="W108" s="9">
        <v>0</v>
      </c>
      <c r="Y108" s="9">
        <f t="shared" si="28"/>
        <v>0</v>
      </c>
      <c r="AA108" s="21">
        <f t="shared" si="29"/>
        <v>0</v>
      </c>
      <c r="AC108" s="9">
        <v>0</v>
      </c>
      <c r="AE108" s="9">
        <v>355.59</v>
      </c>
      <c r="AG108" s="9">
        <f t="shared" si="30"/>
        <v>-355.59</v>
      </c>
      <c r="AI108" s="21" t="str">
        <f t="shared" si="31"/>
        <v>N.M.</v>
      </c>
    </row>
    <row r="109" spans="1:35" ht="12.75" outlineLevel="1">
      <c r="A109" s="1" t="s">
        <v>392</v>
      </c>
      <c r="B109" s="16" t="s">
        <v>393</v>
      </c>
      <c r="C109" s="1" t="s">
        <v>394</v>
      </c>
      <c r="E109" s="5">
        <v>1383.38</v>
      </c>
      <c r="G109" s="5">
        <v>0</v>
      </c>
      <c r="I109" s="9">
        <f t="shared" si="24"/>
        <v>1383.38</v>
      </c>
      <c r="K109" s="21" t="str">
        <f t="shared" si="25"/>
        <v>N.M.</v>
      </c>
      <c r="M109" s="9">
        <v>4016.94</v>
      </c>
      <c r="O109" s="9">
        <v>0</v>
      </c>
      <c r="Q109" s="9">
        <f t="shared" si="26"/>
        <v>4016.94</v>
      </c>
      <c r="S109" s="21" t="str">
        <f t="shared" si="27"/>
        <v>N.M.</v>
      </c>
      <c r="U109" s="9">
        <v>1383.38</v>
      </c>
      <c r="W109" s="9">
        <v>0</v>
      </c>
      <c r="Y109" s="9">
        <f t="shared" si="28"/>
        <v>1383.38</v>
      </c>
      <c r="AA109" s="21" t="str">
        <f t="shared" si="29"/>
        <v>N.M.</v>
      </c>
      <c r="AC109" s="9">
        <v>17165.85</v>
      </c>
      <c r="AE109" s="9">
        <v>0</v>
      </c>
      <c r="AG109" s="9">
        <f t="shared" si="30"/>
        <v>17165.85</v>
      </c>
      <c r="AI109" s="21" t="str">
        <f t="shared" si="31"/>
        <v>N.M.</v>
      </c>
    </row>
    <row r="110" spans="1:35" ht="12.75" outlineLevel="1">
      <c r="A110" s="1" t="s">
        <v>395</v>
      </c>
      <c r="B110" s="16" t="s">
        <v>396</v>
      </c>
      <c r="C110" s="1" t="s">
        <v>385</v>
      </c>
      <c r="E110" s="5">
        <v>6979.67</v>
      </c>
      <c r="G110" s="5">
        <v>0</v>
      </c>
      <c r="I110" s="9">
        <f t="shared" si="24"/>
        <v>6979.67</v>
      </c>
      <c r="K110" s="21" t="str">
        <f t="shared" si="25"/>
        <v>N.M.</v>
      </c>
      <c r="M110" s="9">
        <v>20676.08</v>
      </c>
      <c r="O110" s="9">
        <v>0</v>
      </c>
      <c r="Q110" s="9">
        <f t="shared" si="26"/>
        <v>20676.08</v>
      </c>
      <c r="S110" s="21" t="str">
        <f t="shared" si="27"/>
        <v>N.M.</v>
      </c>
      <c r="U110" s="9">
        <v>6979.67</v>
      </c>
      <c r="W110" s="9">
        <v>0</v>
      </c>
      <c r="Y110" s="9">
        <f t="shared" si="28"/>
        <v>6979.67</v>
      </c>
      <c r="AA110" s="21" t="str">
        <f t="shared" si="29"/>
        <v>N.M.</v>
      </c>
      <c r="AC110" s="9">
        <v>89065.62</v>
      </c>
      <c r="AE110" s="9">
        <v>0</v>
      </c>
      <c r="AG110" s="9">
        <f t="shared" si="30"/>
        <v>89065.62</v>
      </c>
      <c r="AI110" s="21" t="str">
        <f t="shared" si="31"/>
        <v>N.M.</v>
      </c>
    </row>
    <row r="111" spans="1:35" ht="12.75" outlineLevel="1">
      <c r="A111" s="1" t="s">
        <v>397</v>
      </c>
      <c r="B111" s="16" t="s">
        <v>398</v>
      </c>
      <c r="C111" s="1" t="s">
        <v>399</v>
      </c>
      <c r="E111" s="5">
        <v>85244.39</v>
      </c>
      <c r="G111" s="5">
        <v>0</v>
      </c>
      <c r="I111" s="9">
        <f t="shared" si="24"/>
        <v>85244.39</v>
      </c>
      <c r="K111" s="21" t="str">
        <f t="shared" si="25"/>
        <v>N.M.</v>
      </c>
      <c r="M111" s="9">
        <v>278715.16</v>
      </c>
      <c r="O111" s="9">
        <v>0</v>
      </c>
      <c r="Q111" s="9">
        <f t="shared" si="26"/>
        <v>278715.16</v>
      </c>
      <c r="S111" s="21" t="str">
        <f t="shared" si="27"/>
        <v>N.M.</v>
      </c>
      <c r="U111" s="9">
        <v>85244.39</v>
      </c>
      <c r="W111" s="9">
        <v>0</v>
      </c>
      <c r="Y111" s="9">
        <f t="shared" si="28"/>
        <v>85244.39</v>
      </c>
      <c r="AA111" s="21" t="str">
        <f t="shared" si="29"/>
        <v>N.M.</v>
      </c>
      <c r="AC111" s="9">
        <v>1074875.62</v>
      </c>
      <c r="AE111" s="9">
        <v>0</v>
      </c>
      <c r="AG111" s="9">
        <f t="shared" si="30"/>
        <v>1074875.62</v>
      </c>
      <c r="AI111" s="21" t="str">
        <f t="shared" si="31"/>
        <v>N.M.</v>
      </c>
    </row>
    <row r="112" spans="1:35" ht="12.75" outlineLevel="1">
      <c r="A112" s="1" t="s">
        <v>400</v>
      </c>
      <c r="B112" s="16" t="s">
        <v>401</v>
      </c>
      <c r="C112" s="1" t="s">
        <v>402</v>
      </c>
      <c r="E112" s="5">
        <v>18390.13</v>
      </c>
      <c r="G112" s="5">
        <v>0</v>
      </c>
      <c r="I112" s="9">
        <f t="shared" si="24"/>
        <v>18390.13</v>
      </c>
      <c r="K112" s="21" t="str">
        <f t="shared" si="25"/>
        <v>N.M.</v>
      </c>
      <c r="M112" s="9">
        <v>44728.84</v>
      </c>
      <c r="O112" s="9">
        <v>0</v>
      </c>
      <c r="Q112" s="9">
        <f t="shared" si="26"/>
        <v>44728.84</v>
      </c>
      <c r="S112" s="21" t="str">
        <f t="shared" si="27"/>
        <v>N.M.</v>
      </c>
      <c r="U112" s="9">
        <v>18390.13</v>
      </c>
      <c r="W112" s="9">
        <v>0</v>
      </c>
      <c r="Y112" s="9">
        <f t="shared" si="28"/>
        <v>18390.13</v>
      </c>
      <c r="AA112" s="21" t="str">
        <f t="shared" si="29"/>
        <v>N.M.</v>
      </c>
      <c r="AC112" s="9">
        <v>211007.34</v>
      </c>
      <c r="AE112" s="9">
        <v>0</v>
      </c>
      <c r="AG112" s="9">
        <f t="shared" si="30"/>
        <v>211007.34</v>
      </c>
      <c r="AI112" s="21" t="str">
        <f t="shared" si="31"/>
        <v>N.M.</v>
      </c>
    </row>
    <row r="113" spans="1:35" ht="12.75" outlineLevel="1">
      <c r="A113" s="1" t="s">
        <v>403</v>
      </c>
      <c r="B113" s="16" t="s">
        <v>404</v>
      </c>
      <c r="C113" s="1" t="s">
        <v>405</v>
      </c>
      <c r="E113" s="5">
        <v>313169.17</v>
      </c>
      <c r="G113" s="5">
        <v>0</v>
      </c>
      <c r="I113" s="9">
        <f t="shared" si="24"/>
        <v>313169.17</v>
      </c>
      <c r="K113" s="21" t="str">
        <f t="shared" si="25"/>
        <v>N.M.</v>
      </c>
      <c r="M113" s="9">
        <v>944441.74</v>
      </c>
      <c r="O113" s="9">
        <v>0</v>
      </c>
      <c r="Q113" s="9">
        <f t="shared" si="26"/>
        <v>944441.74</v>
      </c>
      <c r="S113" s="21" t="str">
        <f t="shared" si="27"/>
        <v>N.M.</v>
      </c>
      <c r="U113" s="9">
        <v>313169.17</v>
      </c>
      <c r="W113" s="9">
        <v>0</v>
      </c>
      <c r="Y113" s="9">
        <f t="shared" si="28"/>
        <v>313169.17</v>
      </c>
      <c r="AA113" s="21" t="str">
        <f t="shared" si="29"/>
        <v>N.M.</v>
      </c>
      <c r="AC113" s="9">
        <v>4272316.92</v>
      </c>
      <c r="AE113" s="9">
        <v>0</v>
      </c>
      <c r="AG113" s="9">
        <f t="shared" si="30"/>
        <v>4272316.92</v>
      </c>
      <c r="AI113" s="21" t="str">
        <f t="shared" si="31"/>
        <v>N.M.</v>
      </c>
    </row>
    <row r="114" spans="1:68" s="17" customFormat="1" ht="12.75">
      <c r="A114" s="17" t="s">
        <v>88</v>
      </c>
      <c r="B114" s="98"/>
      <c r="C114" s="17" t="s">
        <v>89</v>
      </c>
      <c r="D114" s="18"/>
      <c r="E114" s="18">
        <v>57943462.709000014</v>
      </c>
      <c r="F114" s="99"/>
      <c r="G114" s="99">
        <v>48705836.267</v>
      </c>
      <c r="H114" s="100"/>
      <c r="I114" s="18">
        <f aca="true" t="shared" si="32" ref="I114:I123">+E114-G114</f>
        <v>9237626.442000017</v>
      </c>
      <c r="J114" s="37" t="str">
        <f>IF((+E114-G114)=(I114),"  ",$AO$515)</f>
        <v>  </v>
      </c>
      <c r="K114" s="40">
        <f aca="true" t="shared" si="33" ref="K114:K123">IF(G114&lt;0,IF(I114=0,0,IF(OR(G114=0,E114=0),"N.M.",IF(ABS(I114/G114)&gt;=10,"N.M.",I114/(-G114)))),IF(I114=0,0,IF(OR(G114=0,E114=0),"N.M.",IF(ABS(I114/G114)&gt;=10,"N.M.",I114/G114))))</f>
        <v>0.1896615919160154</v>
      </c>
      <c r="L114" s="39"/>
      <c r="M114" s="8">
        <v>167343574.43099982</v>
      </c>
      <c r="N114" s="18"/>
      <c r="O114" s="8">
        <v>139339851.26299998</v>
      </c>
      <c r="P114" s="18"/>
      <c r="Q114" s="18">
        <f aca="true" t="shared" si="34" ref="Q114:Q123">+M114-O114</f>
        <v>28003723.167999834</v>
      </c>
      <c r="R114" s="37" t="str">
        <f>IF((+M114-O114)=(Q114),"  ",$AO$515)</f>
        <v>  </v>
      </c>
      <c r="S114" s="40">
        <f aca="true" t="shared" si="35" ref="S114:S123">IF(O114&lt;0,IF(Q114=0,0,IF(OR(O114=0,M114=0),"N.M.",IF(ABS(Q114/O114)&gt;=10,"N.M.",Q114/(-O114)))),IF(Q114=0,0,IF(OR(O114=0,M114=0),"N.M.",IF(ABS(Q114/O114)&gt;=10,"N.M.",Q114/O114))))</f>
        <v>0.20097425764538537</v>
      </c>
      <c r="T114" s="39"/>
      <c r="U114" s="18">
        <v>57943462.709000014</v>
      </c>
      <c r="V114" s="18"/>
      <c r="W114" s="18">
        <v>48705836.267</v>
      </c>
      <c r="X114" s="18"/>
      <c r="Y114" s="18">
        <f aca="true" t="shared" si="36" ref="Y114:Y123">+U114-W114</f>
        <v>9237626.442000017</v>
      </c>
      <c r="Z114" s="37" t="str">
        <f>IF((+U114-W114)=(Y114),"  ",$AO$515)</f>
        <v>  </v>
      </c>
      <c r="AA114" s="40">
        <f aca="true" t="shared" si="37" ref="AA114:AA123">IF(W114&lt;0,IF(Y114=0,0,IF(OR(W114=0,U114=0),"N.M.",IF(ABS(Y114/W114)&gt;=10,"N.M.",Y114/(-W114)))),IF(Y114=0,0,IF(OR(W114=0,U114=0),"N.M.",IF(ABS(Y114/W114)&gt;=10,"N.M.",Y114/W114))))</f>
        <v>0.1896615919160154</v>
      </c>
      <c r="AB114" s="39"/>
      <c r="AC114" s="18">
        <v>559535145.9810001</v>
      </c>
      <c r="AD114" s="18"/>
      <c r="AE114" s="18">
        <v>528482898.88700026</v>
      </c>
      <c r="AF114" s="18"/>
      <c r="AG114" s="18">
        <f aca="true" t="shared" si="38" ref="AG114:AG123">+AC114-AE114</f>
        <v>31052247.093999803</v>
      </c>
      <c r="AH114" s="37" t="str">
        <f>IF((+AC114-AE114)=(AG114),"  ",$AO$515)</f>
        <v>  </v>
      </c>
      <c r="AI114" s="40">
        <f aca="true" t="shared" si="39" ref="AI114:AI123">IF(AE114&lt;0,IF(AG114=0,0,IF(OR(AE114=0,AC114=0),"N.M.",IF(ABS(AG114/AE114)&gt;=10,"N.M.",AG114/(-AE114)))),IF(AG114=0,0,IF(OR(AE114=0,AC114=0),"N.M.",IF(ABS(AG114/AE114)&gt;=10,"N.M.",AG114/AE114))))</f>
        <v>0.05875733568559494</v>
      </c>
      <c r="AJ114" s="39"/>
      <c r="AK114" s="99"/>
      <c r="AL114" s="101"/>
      <c r="AM114" s="100"/>
      <c r="AN114" s="101"/>
      <c r="AO114" s="100"/>
      <c r="AP114" s="100"/>
      <c r="AQ114" s="102"/>
      <c r="AR114" s="100"/>
      <c r="AS114" s="99"/>
      <c r="AT114" s="99"/>
      <c r="AU114" s="99"/>
      <c r="AV114" s="99"/>
      <c r="AW114" s="100"/>
      <c r="AX114" s="100"/>
      <c r="AY114" s="102"/>
      <c r="AZ114" s="100"/>
      <c r="BA114" s="99"/>
      <c r="BB114" s="99"/>
      <c r="BC114" s="100"/>
      <c r="BD114" s="100"/>
      <c r="BE114" s="102"/>
      <c r="BF114" s="103"/>
      <c r="BG114" s="18"/>
      <c r="BH114" s="104"/>
      <c r="BI114" s="18"/>
      <c r="BJ114" s="104"/>
      <c r="BK114" s="18"/>
      <c r="BL114" s="104"/>
      <c r="BM114" s="18"/>
      <c r="BN114" s="104"/>
      <c r="BO114" s="104"/>
      <c r="BP114" s="104"/>
    </row>
    <row r="115" spans="1:35" ht="12.75" outlineLevel="1">
      <c r="A115" s="1" t="s">
        <v>406</v>
      </c>
      <c r="B115" s="16" t="s">
        <v>407</v>
      </c>
      <c r="C115" s="1" t="s">
        <v>408</v>
      </c>
      <c r="E115" s="5">
        <v>131817.11</v>
      </c>
      <c r="G115" s="5">
        <v>77590.27</v>
      </c>
      <c r="I115" s="9">
        <f t="shared" si="32"/>
        <v>54226.83999999998</v>
      </c>
      <c r="K115" s="21">
        <f t="shared" si="33"/>
        <v>0.6988871156138519</v>
      </c>
      <c r="M115" s="9">
        <v>322833.75</v>
      </c>
      <c r="O115" s="9">
        <v>225933.03</v>
      </c>
      <c r="Q115" s="9">
        <f t="shared" si="34"/>
        <v>96900.72</v>
      </c>
      <c r="S115" s="21">
        <f t="shared" si="35"/>
        <v>0.42889134005771534</v>
      </c>
      <c r="U115" s="9">
        <v>131817.11</v>
      </c>
      <c r="W115" s="9">
        <v>77590.27</v>
      </c>
      <c r="Y115" s="9">
        <f t="shared" si="36"/>
        <v>54226.83999999998</v>
      </c>
      <c r="AA115" s="21">
        <f t="shared" si="37"/>
        <v>0.6988871156138519</v>
      </c>
      <c r="AC115" s="9">
        <v>1200775.34</v>
      </c>
      <c r="AE115" s="9">
        <v>1425552.72</v>
      </c>
      <c r="AG115" s="9">
        <f t="shared" si="38"/>
        <v>-224777.3799999999</v>
      </c>
      <c r="AI115" s="21">
        <f t="shared" si="39"/>
        <v>-0.15767735338472777</v>
      </c>
    </row>
    <row r="116" spans="1:35" ht="12.75" outlineLevel="1">
      <c r="A116" s="1" t="s">
        <v>409</v>
      </c>
      <c r="B116" s="16" t="s">
        <v>410</v>
      </c>
      <c r="C116" s="1" t="s">
        <v>411</v>
      </c>
      <c r="E116" s="5">
        <v>214885.47</v>
      </c>
      <c r="G116" s="5">
        <v>291186.84</v>
      </c>
      <c r="I116" s="9">
        <f t="shared" si="32"/>
        <v>-76301.37000000002</v>
      </c>
      <c r="K116" s="21">
        <f t="shared" si="33"/>
        <v>-0.262035777441041</v>
      </c>
      <c r="M116" s="9">
        <v>652735.36</v>
      </c>
      <c r="O116" s="9">
        <v>800772.43</v>
      </c>
      <c r="Q116" s="9">
        <f t="shared" si="34"/>
        <v>-148037.07000000007</v>
      </c>
      <c r="S116" s="21">
        <f t="shared" si="35"/>
        <v>-0.18486784066729178</v>
      </c>
      <c r="U116" s="9">
        <v>214885.47</v>
      </c>
      <c r="W116" s="9">
        <v>291186.84</v>
      </c>
      <c r="Y116" s="9">
        <f t="shared" si="36"/>
        <v>-76301.37000000002</v>
      </c>
      <c r="AA116" s="21">
        <f t="shared" si="37"/>
        <v>-0.262035777441041</v>
      </c>
      <c r="AC116" s="9">
        <v>2515344.38</v>
      </c>
      <c r="AE116" s="9">
        <v>3284039.3</v>
      </c>
      <c r="AG116" s="9">
        <f t="shared" si="38"/>
        <v>-768694.9199999999</v>
      </c>
      <c r="AI116" s="21">
        <f t="shared" si="39"/>
        <v>-0.23406995159893487</v>
      </c>
    </row>
    <row r="117" spans="1:35" ht="12.75" outlineLevel="1">
      <c r="A117" s="1" t="s">
        <v>412</v>
      </c>
      <c r="B117" s="16" t="s">
        <v>413</v>
      </c>
      <c r="C117" s="1" t="s">
        <v>414</v>
      </c>
      <c r="E117" s="5">
        <v>0</v>
      </c>
      <c r="G117" s="5">
        <v>0</v>
      </c>
      <c r="I117" s="9">
        <f t="shared" si="32"/>
        <v>0</v>
      </c>
      <c r="K117" s="21">
        <f t="shared" si="33"/>
        <v>0</v>
      </c>
      <c r="M117" s="9">
        <v>0</v>
      </c>
      <c r="O117" s="9">
        <v>0</v>
      </c>
      <c r="Q117" s="9">
        <f t="shared" si="34"/>
        <v>0</v>
      </c>
      <c r="S117" s="21">
        <f t="shared" si="35"/>
        <v>0</v>
      </c>
      <c r="U117" s="9">
        <v>0</v>
      </c>
      <c r="W117" s="9">
        <v>0</v>
      </c>
      <c r="Y117" s="9">
        <f t="shared" si="36"/>
        <v>0</v>
      </c>
      <c r="AA117" s="21">
        <f t="shared" si="37"/>
        <v>0</v>
      </c>
      <c r="AC117" s="9">
        <v>0</v>
      </c>
      <c r="AE117" s="9">
        <v>34262.94</v>
      </c>
      <c r="AG117" s="9">
        <f t="shared" si="38"/>
        <v>-34262.94</v>
      </c>
      <c r="AI117" s="21" t="str">
        <f t="shared" si="39"/>
        <v>N.M.</v>
      </c>
    </row>
    <row r="118" spans="1:35" ht="12.75" outlineLevel="1">
      <c r="A118" s="1" t="s">
        <v>415</v>
      </c>
      <c r="B118" s="16" t="s">
        <v>416</v>
      </c>
      <c r="C118" s="1" t="s">
        <v>417</v>
      </c>
      <c r="E118" s="5">
        <v>5244347</v>
      </c>
      <c r="G118" s="5">
        <v>3554648</v>
      </c>
      <c r="I118" s="9">
        <f t="shared" si="32"/>
        <v>1689699</v>
      </c>
      <c r="K118" s="21">
        <f t="shared" si="33"/>
        <v>0.4753491766273341</v>
      </c>
      <c r="M118" s="9">
        <v>14847810</v>
      </c>
      <c r="O118" s="9">
        <v>12509858</v>
      </c>
      <c r="Q118" s="9">
        <f t="shared" si="34"/>
        <v>2337952</v>
      </c>
      <c r="S118" s="21">
        <f t="shared" si="35"/>
        <v>0.18688877203881932</v>
      </c>
      <c r="U118" s="9">
        <v>5244347</v>
      </c>
      <c r="W118" s="9">
        <v>3554648</v>
      </c>
      <c r="Y118" s="9">
        <f t="shared" si="36"/>
        <v>1689699</v>
      </c>
      <c r="AA118" s="21">
        <f t="shared" si="37"/>
        <v>0.4753491766273341</v>
      </c>
      <c r="AC118" s="9">
        <v>57464005.71</v>
      </c>
      <c r="AE118" s="9">
        <v>55875040</v>
      </c>
      <c r="AG118" s="9">
        <f t="shared" si="38"/>
        <v>1588965.710000001</v>
      </c>
      <c r="AI118" s="21">
        <f t="shared" si="39"/>
        <v>0.028437844697739828</v>
      </c>
    </row>
    <row r="119" spans="1:35" ht="12.75" outlineLevel="1">
      <c r="A119" s="1" t="s">
        <v>418</v>
      </c>
      <c r="B119" s="16" t="s">
        <v>419</v>
      </c>
      <c r="C119" s="1" t="s">
        <v>420</v>
      </c>
      <c r="E119" s="5">
        <v>21241.6</v>
      </c>
      <c r="G119" s="5">
        <v>25147.37</v>
      </c>
      <c r="I119" s="9">
        <f t="shared" si="32"/>
        <v>-3905.7700000000004</v>
      </c>
      <c r="K119" s="21">
        <f t="shared" si="33"/>
        <v>-0.15531524767798782</v>
      </c>
      <c r="M119" s="9">
        <v>71536.34</v>
      </c>
      <c r="O119" s="9">
        <v>69023.25</v>
      </c>
      <c r="Q119" s="9">
        <f t="shared" si="34"/>
        <v>2513.0899999999965</v>
      </c>
      <c r="S119" s="21">
        <f t="shared" si="35"/>
        <v>0.036409325843103545</v>
      </c>
      <c r="U119" s="9">
        <v>21241.6</v>
      </c>
      <c r="W119" s="9">
        <v>25147.37</v>
      </c>
      <c r="Y119" s="9">
        <f t="shared" si="36"/>
        <v>-3905.7700000000004</v>
      </c>
      <c r="AA119" s="21">
        <f t="shared" si="37"/>
        <v>-0.15531524767798782</v>
      </c>
      <c r="AC119" s="9">
        <v>297862.67</v>
      </c>
      <c r="AE119" s="9">
        <v>158700.48</v>
      </c>
      <c r="AG119" s="9">
        <f t="shared" si="38"/>
        <v>139162.18999999997</v>
      </c>
      <c r="AI119" s="21">
        <f t="shared" si="39"/>
        <v>0.8768857535906631</v>
      </c>
    </row>
    <row r="120" spans="1:68" s="17" customFormat="1" ht="12.75">
      <c r="A120" s="17" t="s">
        <v>90</v>
      </c>
      <c r="B120" s="98"/>
      <c r="C120" s="17" t="s">
        <v>1093</v>
      </c>
      <c r="D120" s="18"/>
      <c r="E120" s="18">
        <v>5612291.18</v>
      </c>
      <c r="F120" s="18"/>
      <c r="G120" s="18">
        <v>3948572.48</v>
      </c>
      <c r="H120" s="18"/>
      <c r="I120" s="18">
        <f t="shared" si="32"/>
        <v>1663718.6999999997</v>
      </c>
      <c r="J120" s="37" t="str">
        <f>IF((+E120-G120)=(I120),"  ",$AO$515)</f>
        <v>  </v>
      </c>
      <c r="K120" s="40">
        <f t="shared" si="33"/>
        <v>0.4213468812911343</v>
      </c>
      <c r="L120" s="39"/>
      <c r="M120" s="8">
        <v>15894915.45</v>
      </c>
      <c r="N120" s="18"/>
      <c r="O120" s="8">
        <v>13605586.709999999</v>
      </c>
      <c r="P120" s="18"/>
      <c r="Q120" s="18">
        <f t="shared" si="34"/>
        <v>2289328.74</v>
      </c>
      <c r="R120" s="37" t="str">
        <f>IF((+M120-O120)=(Q120),"  ",$AO$515)</f>
        <v>  </v>
      </c>
      <c r="S120" s="40">
        <f t="shared" si="35"/>
        <v>0.16826387489172823</v>
      </c>
      <c r="T120" s="39"/>
      <c r="U120" s="18">
        <v>5612291.18</v>
      </c>
      <c r="V120" s="18"/>
      <c r="W120" s="18">
        <v>3948572.48</v>
      </c>
      <c r="X120" s="18"/>
      <c r="Y120" s="18">
        <f t="shared" si="36"/>
        <v>1663718.6999999997</v>
      </c>
      <c r="Z120" s="37" t="str">
        <f>IF((+U120-W120)=(Y120),"  ",$AO$515)</f>
        <v>  </v>
      </c>
      <c r="AA120" s="40">
        <f t="shared" si="37"/>
        <v>0.4213468812911343</v>
      </c>
      <c r="AB120" s="39"/>
      <c r="AC120" s="18">
        <v>61477988.1</v>
      </c>
      <c r="AD120" s="18"/>
      <c r="AE120" s="18">
        <v>60777595.440000005</v>
      </c>
      <c r="AF120" s="18"/>
      <c r="AG120" s="18">
        <f t="shared" si="38"/>
        <v>700392.6599999964</v>
      </c>
      <c r="AH120" s="37" t="str">
        <f>IF((+AC120-AE120)=(AG120),"  ",$AO$515)</f>
        <v>  </v>
      </c>
      <c r="AI120" s="40">
        <f t="shared" si="39"/>
        <v>0.01152386261630617</v>
      </c>
      <c r="AJ120" s="39"/>
      <c r="AK120" s="18"/>
      <c r="AL120" s="18"/>
      <c r="AM120" s="18"/>
      <c r="AN120" s="18"/>
      <c r="AO120" s="18"/>
      <c r="AP120" s="85"/>
      <c r="AQ120" s="117"/>
      <c r="AR120" s="39"/>
      <c r="AS120" s="18"/>
      <c r="AT120" s="18"/>
      <c r="AU120" s="18"/>
      <c r="AV120" s="18"/>
      <c r="AW120" s="18"/>
      <c r="AX120" s="85"/>
      <c r="AY120" s="117"/>
      <c r="AZ120" s="39"/>
      <c r="BA120" s="18"/>
      <c r="BB120" s="18"/>
      <c r="BC120" s="18"/>
      <c r="BD120" s="85"/>
      <c r="BE120" s="117"/>
      <c r="BF120" s="39"/>
      <c r="BG120" s="18"/>
      <c r="BH120" s="104"/>
      <c r="BI120" s="18"/>
      <c r="BJ120" s="104"/>
      <c r="BK120" s="18"/>
      <c r="BL120" s="104"/>
      <c r="BM120" s="18"/>
      <c r="BN120" s="104"/>
      <c r="BO120" s="104"/>
      <c r="BP120" s="104"/>
    </row>
    <row r="121" spans="1:68" s="17" customFormat="1" ht="12.75">
      <c r="A121" s="17" t="s">
        <v>91</v>
      </c>
      <c r="B121" s="98"/>
      <c r="C121" s="17" t="s">
        <v>1094</v>
      </c>
      <c r="D121" s="18"/>
      <c r="E121" s="18">
        <v>63555753.889</v>
      </c>
      <c r="F121" s="18"/>
      <c r="G121" s="18">
        <v>52654408.747</v>
      </c>
      <c r="H121" s="18"/>
      <c r="I121" s="18">
        <f t="shared" si="32"/>
        <v>10901345.141999997</v>
      </c>
      <c r="J121" s="37" t="str">
        <f>IF((+E121-G121)=(I121),"  ",$AO$515)</f>
        <v>  </v>
      </c>
      <c r="K121" s="40">
        <f t="shared" si="33"/>
        <v>0.20703575258778506</v>
      </c>
      <c r="L121" s="39"/>
      <c r="M121" s="8">
        <v>183238489.881</v>
      </c>
      <c r="N121" s="18"/>
      <c r="O121" s="8">
        <v>152945437.973</v>
      </c>
      <c r="P121" s="18"/>
      <c r="Q121" s="18">
        <f t="shared" si="34"/>
        <v>30293051.908000022</v>
      </c>
      <c r="R121" s="37" t="str">
        <f>IF((+M121-O121)=(Q121),"  ",$AO$515)</f>
        <v>  </v>
      </c>
      <c r="S121" s="40">
        <f t="shared" si="35"/>
        <v>0.19806443598107035</v>
      </c>
      <c r="T121" s="39"/>
      <c r="U121" s="18">
        <v>63555753.889</v>
      </c>
      <c r="V121" s="18"/>
      <c r="W121" s="18">
        <v>52654408.747</v>
      </c>
      <c r="X121" s="18"/>
      <c r="Y121" s="18">
        <f t="shared" si="36"/>
        <v>10901345.141999997</v>
      </c>
      <c r="Z121" s="37" t="str">
        <f>IF((+U121-W121)=(Y121),"  ",$AO$515)</f>
        <v>  </v>
      </c>
      <c r="AA121" s="40">
        <f t="shared" si="37"/>
        <v>0.20703575258778506</v>
      </c>
      <c r="AB121" s="39"/>
      <c r="AC121" s="18">
        <v>621013134.0810001</v>
      </c>
      <c r="AD121" s="18"/>
      <c r="AE121" s="18">
        <v>589260494.3269999</v>
      </c>
      <c r="AF121" s="18"/>
      <c r="AG121" s="18">
        <f t="shared" si="38"/>
        <v>31752639.754000187</v>
      </c>
      <c r="AH121" s="37" t="str">
        <f>IF((+AC121-AE121)=(AG121),"  ",$AO$515)</f>
        <v>  </v>
      </c>
      <c r="AI121" s="40">
        <f t="shared" si="39"/>
        <v>0.05388557362947805</v>
      </c>
      <c r="AJ121" s="39"/>
      <c r="AK121" s="18"/>
      <c r="AL121" s="18"/>
      <c r="AM121" s="18"/>
      <c r="AN121" s="18"/>
      <c r="AO121" s="18"/>
      <c r="AP121" s="85"/>
      <c r="AQ121" s="117"/>
      <c r="AR121" s="39"/>
      <c r="AS121" s="18"/>
      <c r="AT121" s="18"/>
      <c r="AU121" s="18"/>
      <c r="AV121" s="18"/>
      <c r="AW121" s="18"/>
      <c r="AX121" s="85"/>
      <c r="AY121" s="117"/>
      <c r="AZ121" s="39"/>
      <c r="BA121" s="18"/>
      <c r="BB121" s="18"/>
      <c r="BC121" s="18"/>
      <c r="BD121" s="85"/>
      <c r="BE121" s="117"/>
      <c r="BF121" s="39"/>
      <c r="BG121" s="18"/>
      <c r="BH121" s="104"/>
      <c r="BI121" s="18"/>
      <c r="BJ121" s="104"/>
      <c r="BK121" s="18"/>
      <c r="BL121" s="104"/>
      <c r="BM121" s="18"/>
      <c r="BN121" s="104"/>
      <c r="BO121" s="104"/>
      <c r="BP121" s="104"/>
    </row>
    <row r="122" spans="1:68" s="90" customFormat="1" ht="12.75">
      <c r="A122" s="90" t="s">
        <v>27</v>
      </c>
      <c r="B122" s="91"/>
      <c r="C122" s="77" t="s">
        <v>1095</v>
      </c>
      <c r="D122" s="105"/>
      <c r="E122" s="105">
        <v>0</v>
      </c>
      <c r="F122" s="105"/>
      <c r="G122" s="105">
        <v>0</v>
      </c>
      <c r="H122" s="105"/>
      <c r="I122" s="9">
        <f t="shared" si="32"/>
        <v>0</v>
      </c>
      <c r="J122" s="37" t="str">
        <f>IF((+E122-G122)=(I122),"  ",$AO$515)</f>
        <v>  </v>
      </c>
      <c r="K122" s="38">
        <f t="shared" si="33"/>
        <v>0</v>
      </c>
      <c r="L122" s="39"/>
      <c r="M122" s="5">
        <v>0</v>
      </c>
      <c r="N122" s="9"/>
      <c r="O122" s="5">
        <v>0</v>
      </c>
      <c r="P122" s="9"/>
      <c r="Q122" s="9">
        <f t="shared" si="34"/>
        <v>0</v>
      </c>
      <c r="R122" s="37" t="str">
        <f>IF((+M122-O122)=(Q122),"  ",$AO$515)</f>
        <v>  </v>
      </c>
      <c r="S122" s="38">
        <f t="shared" si="35"/>
        <v>0</v>
      </c>
      <c r="T122" s="39"/>
      <c r="U122" s="9">
        <v>0</v>
      </c>
      <c r="V122" s="9"/>
      <c r="W122" s="9">
        <v>0</v>
      </c>
      <c r="X122" s="9"/>
      <c r="Y122" s="9">
        <f t="shared" si="36"/>
        <v>0</v>
      </c>
      <c r="Z122" s="37" t="str">
        <f>IF((+U122-W122)=(Y122),"  ",$AO$515)</f>
        <v>  </v>
      </c>
      <c r="AA122" s="38">
        <f t="shared" si="37"/>
        <v>0</v>
      </c>
      <c r="AB122" s="39"/>
      <c r="AC122" s="9">
        <v>0</v>
      </c>
      <c r="AD122" s="9"/>
      <c r="AE122" s="9">
        <v>0</v>
      </c>
      <c r="AF122" s="9"/>
      <c r="AG122" s="9">
        <f t="shared" si="38"/>
        <v>0</v>
      </c>
      <c r="AH122" s="37" t="str">
        <f>IF((+AC122-AE122)=(AG122),"  ",$AO$515)</f>
        <v>  </v>
      </c>
      <c r="AI122" s="38">
        <f t="shared" si="39"/>
        <v>0</v>
      </c>
      <c r="AJ122" s="39"/>
      <c r="AK122" s="105"/>
      <c r="AL122" s="105"/>
      <c r="AM122" s="105"/>
      <c r="AN122" s="105"/>
      <c r="AO122" s="105"/>
      <c r="AP122" s="106"/>
      <c r="AQ122" s="107"/>
      <c r="AR122" s="108"/>
      <c r="AS122" s="105"/>
      <c r="AT122" s="105"/>
      <c r="AU122" s="105"/>
      <c r="AV122" s="105"/>
      <c r="AW122" s="105"/>
      <c r="AX122" s="106"/>
      <c r="AY122" s="107"/>
      <c r="AZ122" s="108"/>
      <c r="BA122" s="105"/>
      <c r="BB122" s="105"/>
      <c r="BC122" s="105"/>
      <c r="BD122" s="106"/>
      <c r="BE122" s="107"/>
      <c r="BF122" s="108"/>
      <c r="BG122" s="105"/>
      <c r="BH122" s="109"/>
      <c r="BI122" s="105"/>
      <c r="BJ122" s="109"/>
      <c r="BK122" s="105"/>
      <c r="BL122" s="109"/>
      <c r="BM122" s="105"/>
      <c r="BN122" s="97"/>
      <c r="BO122" s="97"/>
      <c r="BP122" s="97"/>
    </row>
    <row r="123" spans="1:68" s="77" customFormat="1" ht="12.75">
      <c r="A123" s="77" t="s">
        <v>28</v>
      </c>
      <c r="B123" s="110"/>
      <c r="C123" s="77" t="s">
        <v>29</v>
      </c>
      <c r="D123" s="105"/>
      <c r="E123" s="105">
        <v>63555753.889</v>
      </c>
      <c r="F123" s="105"/>
      <c r="G123" s="105">
        <v>52654408.747</v>
      </c>
      <c r="H123" s="105"/>
      <c r="I123" s="9">
        <f t="shared" si="32"/>
        <v>10901345.141999997</v>
      </c>
      <c r="J123" s="37" t="str">
        <f>IF((+E123-G123)=(I123),"  ",$AO$515)</f>
        <v>  </v>
      </c>
      <c r="K123" s="38">
        <f t="shared" si="33"/>
        <v>0.20703575258778506</v>
      </c>
      <c r="L123" s="39"/>
      <c r="M123" s="5">
        <v>183238489.881</v>
      </c>
      <c r="N123" s="9"/>
      <c r="O123" s="5">
        <v>152945437.973</v>
      </c>
      <c r="P123" s="9"/>
      <c r="Q123" s="9">
        <f t="shared" si="34"/>
        <v>30293051.908000022</v>
      </c>
      <c r="R123" s="37" t="str">
        <f>IF((+M123-O123)=(Q123),"  ",$AO$515)</f>
        <v>  </v>
      </c>
      <c r="S123" s="38">
        <f t="shared" si="35"/>
        <v>0.19806443598107035</v>
      </c>
      <c r="T123" s="39"/>
      <c r="U123" s="9">
        <v>63555753.889</v>
      </c>
      <c r="V123" s="9"/>
      <c r="W123" s="9">
        <v>52654408.747</v>
      </c>
      <c r="X123" s="9"/>
      <c r="Y123" s="9">
        <f t="shared" si="36"/>
        <v>10901345.141999997</v>
      </c>
      <c r="Z123" s="37" t="str">
        <f>IF((+U123-W123)=(Y123),"  ",$AO$515)</f>
        <v>  </v>
      </c>
      <c r="AA123" s="38">
        <f t="shared" si="37"/>
        <v>0.20703575258778506</v>
      </c>
      <c r="AB123" s="39"/>
      <c r="AC123" s="9">
        <v>621013134.0810001</v>
      </c>
      <c r="AD123" s="9"/>
      <c r="AE123" s="9">
        <v>589260494.3269999</v>
      </c>
      <c r="AF123" s="9"/>
      <c r="AG123" s="9">
        <f t="shared" si="38"/>
        <v>31752639.754000187</v>
      </c>
      <c r="AH123" s="37" t="str">
        <f>IF((+AC123-AE123)=(AG123),"  ",$AO$515)</f>
        <v>  </v>
      </c>
      <c r="AI123" s="38">
        <f t="shared" si="39"/>
        <v>0.05388557362947805</v>
      </c>
      <c r="AJ123" s="39"/>
      <c r="AK123" s="105"/>
      <c r="AL123" s="105"/>
      <c r="AM123" s="105"/>
      <c r="AN123" s="105"/>
      <c r="AO123" s="105"/>
      <c r="AP123" s="106"/>
      <c r="AQ123" s="107"/>
      <c r="AR123" s="108"/>
      <c r="AS123" s="105"/>
      <c r="AT123" s="105"/>
      <c r="AU123" s="105"/>
      <c r="AV123" s="105"/>
      <c r="AW123" s="105"/>
      <c r="AX123" s="106"/>
      <c r="AY123" s="107"/>
      <c r="AZ123" s="108"/>
      <c r="BA123" s="105"/>
      <c r="BB123" s="105"/>
      <c r="BC123" s="105"/>
      <c r="BD123" s="106"/>
      <c r="BE123" s="107"/>
      <c r="BF123" s="108"/>
      <c r="BG123" s="105"/>
      <c r="BH123" s="109"/>
      <c r="BI123" s="105"/>
      <c r="BJ123" s="109"/>
      <c r="BK123" s="105"/>
      <c r="BL123" s="109"/>
      <c r="BM123" s="105"/>
      <c r="BN123" s="109"/>
      <c r="BO123" s="109"/>
      <c r="BP123" s="109"/>
    </row>
    <row r="124" spans="2:68" s="90" customFormat="1" ht="12.75">
      <c r="B124" s="91"/>
      <c r="D124" s="71"/>
      <c r="E124" s="41" t="str">
        <f>IF(ABS(E114+E120+E122-E123)&gt;$AO$511,$AO$514," ")</f>
        <v> </v>
      </c>
      <c r="F124" s="111"/>
      <c r="G124" s="41" t="str">
        <f>IF(ABS(G114+G120+G122-G123)&gt;$AO$511,$AO$514," ")</f>
        <v> </v>
      </c>
      <c r="H124" s="111"/>
      <c r="I124" s="41" t="str">
        <f>IF(ABS(I114+I120+I122-I123)&gt;$AO$511,$AO$514," ")</f>
        <v> </v>
      </c>
      <c r="J124" s="111"/>
      <c r="K124" s="111"/>
      <c r="L124" s="111"/>
      <c r="M124" s="41" t="str">
        <f>IF(ABS(M114+M120+M122-M123)&gt;$AO$511,$AO$514," ")</f>
        <v> </v>
      </c>
      <c r="N124" s="111"/>
      <c r="O124" s="41" t="str">
        <f>IF(ABS(O114+O120+O122-O123)&gt;$AO$511,$AO$514," ")</f>
        <v> </v>
      </c>
      <c r="P124" s="111"/>
      <c r="Q124" s="41" t="str">
        <f>IF(ABS(Q114+Q120+Q122-Q123)&gt;$AO$511,$AO$514," ")</f>
        <v> </v>
      </c>
      <c r="R124" s="111"/>
      <c r="S124" s="111"/>
      <c r="T124" s="111"/>
      <c r="U124" s="41" t="str">
        <f>IF(ABS(U114+U120+U122-U123)&gt;$AO$511,$AO$514," ")</f>
        <v> </v>
      </c>
      <c r="V124" s="111"/>
      <c r="W124" s="41" t="str">
        <f>IF(ABS(W114+W120+W122-W123)&gt;$AO$511,$AO$514," ")</f>
        <v> </v>
      </c>
      <c r="X124" s="111"/>
      <c r="Y124" s="41" t="str">
        <f>IF(ABS(Y114+Y120+Y122-Y123)&gt;$AO$511,$AO$514," ")</f>
        <v> </v>
      </c>
      <c r="Z124" s="111"/>
      <c r="AA124" s="111"/>
      <c r="AB124" s="111"/>
      <c r="AC124" s="41" t="str">
        <f>IF(ABS(AC114+AC120+AC122-AC123)&gt;$AO$511,$AO$514," ")</f>
        <v> </v>
      </c>
      <c r="AD124" s="111"/>
      <c r="AE124" s="41" t="str">
        <f>IF(ABS(AE114+AE120+AE122-AE123)&gt;$AO$511,$AO$514," ")</f>
        <v> </v>
      </c>
      <c r="AF124" s="111"/>
      <c r="AG124" s="41" t="str">
        <f>IF(ABS(AG114+AG120+AG122-AG123)&gt;$AO$511,$AO$514," ")</f>
        <v> </v>
      </c>
      <c r="AH124" s="111"/>
      <c r="AI124" s="111"/>
      <c r="AJ124" s="112"/>
      <c r="AK124" s="111"/>
      <c r="AL124" s="112"/>
      <c r="AM124" s="111"/>
      <c r="AN124" s="112"/>
      <c r="AO124" s="111"/>
      <c r="AP124" s="71"/>
      <c r="AQ124" s="113"/>
      <c r="AR124" s="71"/>
      <c r="AS124" s="111"/>
      <c r="AT124" s="112"/>
      <c r="AU124" s="111"/>
      <c r="AV124" s="112"/>
      <c r="AW124" s="111"/>
      <c r="AX124" s="71"/>
      <c r="AY124" s="113"/>
      <c r="AZ124" s="71"/>
      <c r="BA124" s="111"/>
      <c r="BB124" s="112"/>
      <c r="BC124" s="111"/>
      <c r="BD124" s="71"/>
      <c r="BE124" s="113"/>
      <c r="BG124" s="71"/>
      <c r="BH124" s="97"/>
      <c r="BI124" s="71"/>
      <c r="BJ124" s="97"/>
      <c r="BK124" s="71"/>
      <c r="BL124" s="97"/>
      <c r="BM124" s="71"/>
      <c r="BN124" s="97"/>
      <c r="BO124" s="97"/>
      <c r="BP124" s="97"/>
    </row>
    <row r="125" spans="2:68" s="90" customFormat="1" ht="12.75">
      <c r="B125" s="91"/>
      <c r="C125" s="77" t="s">
        <v>30</v>
      </c>
      <c r="D125" s="71"/>
      <c r="E125" s="71"/>
      <c r="F125" s="97"/>
      <c r="G125" s="71"/>
      <c r="H125" s="97"/>
      <c r="I125" s="71"/>
      <c r="J125" s="97"/>
      <c r="K125" s="71"/>
      <c r="L125" s="97"/>
      <c r="M125" s="71"/>
      <c r="N125" s="97"/>
      <c r="O125" s="71"/>
      <c r="P125" s="97"/>
      <c r="Q125" s="71"/>
      <c r="R125" s="97"/>
      <c r="S125" s="71"/>
      <c r="T125" s="97"/>
      <c r="U125" s="71"/>
      <c r="V125" s="97"/>
      <c r="W125" s="71"/>
      <c r="X125" s="97"/>
      <c r="Y125" s="71"/>
      <c r="Z125" s="97"/>
      <c r="AA125" s="71"/>
      <c r="AB125" s="97"/>
      <c r="AC125" s="71"/>
      <c r="AD125" s="97"/>
      <c r="AE125" s="71"/>
      <c r="AF125" s="97"/>
      <c r="AG125" s="71"/>
      <c r="AH125" s="97"/>
      <c r="AI125" s="71"/>
      <c r="AJ125" s="71"/>
      <c r="AK125" s="71"/>
      <c r="AL125" s="71"/>
      <c r="AM125" s="71"/>
      <c r="AN125" s="71"/>
      <c r="AO125" s="71"/>
      <c r="AP125" s="71"/>
      <c r="AQ125" s="113"/>
      <c r="AR125" s="71"/>
      <c r="AS125" s="71"/>
      <c r="AT125" s="97"/>
      <c r="AU125" s="71"/>
      <c r="AV125" s="71"/>
      <c r="AW125" s="71"/>
      <c r="AX125" s="71"/>
      <c r="AY125" s="113"/>
      <c r="AZ125" s="71"/>
      <c r="BA125" s="71"/>
      <c r="BB125" s="71"/>
      <c r="BC125" s="71"/>
      <c r="BD125" s="71"/>
      <c r="BE125" s="113"/>
      <c r="BG125" s="71"/>
      <c r="BH125" s="97"/>
      <c r="BI125" s="71"/>
      <c r="BJ125" s="97"/>
      <c r="BK125" s="71"/>
      <c r="BL125" s="97"/>
      <c r="BM125" s="71"/>
      <c r="BN125" s="97"/>
      <c r="BO125" s="97"/>
      <c r="BP125" s="97"/>
    </row>
    <row r="126" spans="2:68" s="90" customFormat="1" ht="12.75">
      <c r="B126" s="91"/>
      <c r="C126" s="77" t="s">
        <v>31</v>
      </c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113"/>
      <c r="AR126" s="71"/>
      <c r="AS126" s="71"/>
      <c r="AT126" s="71"/>
      <c r="AU126" s="71"/>
      <c r="AV126" s="71"/>
      <c r="AW126" s="71"/>
      <c r="AX126" s="71"/>
      <c r="AY126" s="113"/>
      <c r="AZ126" s="71"/>
      <c r="BA126" s="71"/>
      <c r="BB126" s="71"/>
      <c r="BC126" s="71"/>
      <c r="BD126" s="71"/>
      <c r="BE126" s="113"/>
      <c r="BG126" s="71"/>
      <c r="BH126" s="97"/>
      <c r="BI126" s="71"/>
      <c r="BJ126" s="97"/>
      <c r="BK126" s="71"/>
      <c r="BL126" s="97"/>
      <c r="BM126" s="71"/>
      <c r="BN126" s="97"/>
      <c r="BO126" s="97"/>
      <c r="BP126" s="97"/>
    </row>
    <row r="127" spans="1:35" ht="12.75" outlineLevel="1">
      <c r="A127" s="1" t="s">
        <v>421</v>
      </c>
      <c r="B127" s="16" t="s">
        <v>422</v>
      </c>
      <c r="C127" s="1" t="s">
        <v>1096</v>
      </c>
      <c r="E127" s="5">
        <v>21053.463</v>
      </c>
      <c r="G127" s="5">
        <v>29422.889</v>
      </c>
      <c r="I127" s="9">
        <f aca="true" t="shared" si="40" ref="I127:I134">+E127-G127</f>
        <v>-8369.426</v>
      </c>
      <c r="K127" s="21">
        <f aca="true" t="shared" si="41" ref="K127:K134">IF(G127&lt;0,IF(I127=0,0,IF(OR(G127=0,E127=0),"N.M.",IF(ABS(I127/G127)&gt;=10,"N.M.",I127/(-G127)))),IF(I127=0,0,IF(OR(G127=0,E127=0),"N.M.",IF(ABS(I127/G127)&gt;=10,"N.M.",I127/G127))))</f>
        <v>-0.28445289651876127</v>
      </c>
      <c r="M127" s="9">
        <v>25660.879</v>
      </c>
      <c r="O127" s="9">
        <v>209140.604</v>
      </c>
      <c r="Q127" s="9">
        <f aca="true" t="shared" si="42" ref="Q127:Q134">(+M127-O127)</f>
        <v>-183479.72499999998</v>
      </c>
      <c r="S127" s="21">
        <f aca="true" t="shared" si="43" ref="S127:S134">IF(O127&lt;0,IF(Q127=0,0,IF(OR(O127=0,M127=0),"N.M.",IF(ABS(Q127/O127)&gt;=10,"N.M.",Q127/(-O127)))),IF(Q127=0,0,IF(OR(O127=0,M127=0),"N.M.",IF(ABS(Q127/O127)&gt;=10,"N.M.",Q127/O127))))</f>
        <v>-0.8773032184606294</v>
      </c>
      <c r="U127" s="9">
        <v>21053.463</v>
      </c>
      <c r="W127" s="9">
        <v>29422.889</v>
      </c>
      <c r="Y127" s="9">
        <f aca="true" t="shared" si="44" ref="Y127:Y134">(+U127-W127)</f>
        <v>-8369.426</v>
      </c>
      <c r="AA127" s="21">
        <f aca="true" t="shared" si="45" ref="AA127:AA134">IF(W127&lt;0,IF(Y127=0,0,IF(OR(W127=0,U127=0),"N.M.",IF(ABS(Y127/W127)&gt;=10,"N.M.",Y127/(-W127)))),IF(Y127=0,0,IF(OR(W127=0,U127=0),"N.M.",IF(ABS(Y127/W127)&gt;=10,"N.M.",Y127/W127))))</f>
        <v>-0.28445289651876127</v>
      </c>
      <c r="AC127" s="9">
        <v>360880.94</v>
      </c>
      <c r="AE127" s="9">
        <v>550546.414</v>
      </c>
      <c r="AG127" s="9">
        <f aca="true" t="shared" si="46" ref="AG127:AG134">(+AC127-AE127)</f>
        <v>-189665.474</v>
      </c>
      <c r="AI127" s="21">
        <f aca="true" t="shared" si="47" ref="AI127:AI134">IF(AE127&lt;0,IF(AG127=0,0,IF(OR(AE127=0,AC127=0),"N.M.",IF(ABS(AG127/AE127)&gt;=10,"N.M.",AG127/(-AE127)))),IF(AG127=0,0,IF(OR(AE127=0,AC127=0),"N.M.",IF(ABS(AG127/AE127)&gt;=10,"N.M.",AG127/AE127))))</f>
        <v>-0.34450405847162596</v>
      </c>
    </row>
    <row r="128" spans="1:35" ht="12.75" outlineLevel="1">
      <c r="A128" s="1" t="s">
        <v>423</v>
      </c>
      <c r="B128" s="16" t="s">
        <v>424</v>
      </c>
      <c r="C128" s="1" t="s">
        <v>1097</v>
      </c>
      <c r="E128" s="5">
        <v>14817872.66</v>
      </c>
      <c r="G128" s="5">
        <v>12347263.09</v>
      </c>
      <c r="I128" s="9">
        <f t="shared" si="40"/>
        <v>2470609.5700000003</v>
      </c>
      <c r="K128" s="21">
        <f t="shared" si="41"/>
        <v>0.2000937010891861</v>
      </c>
      <c r="M128" s="9">
        <v>41041923.730000004</v>
      </c>
      <c r="O128" s="9">
        <v>36576416.78</v>
      </c>
      <c r="Q128" s="9">
        <f t="shared" si="42"/>
        <v>4465506.950000003</v>
      </c>
      <c r="S128" s="21">
        <f t="shared" si="43"/>
        <v>0.122087053438262</v>
      </c>
      <c r="U128" s="9">
        <v>14817872.66</v>
      </c>
      <c r="W128" s="9">
        <v>12347263.09</v>
      </c>
      <c r="Y128" s="9">
        <f t="shared" si="44"/>
        <v>2470609.5700000003</v>
      </c>
      <c r="AA128" s="21">
        <f t="shared" si="45"/>
        <v>0.2000937010891861</v>
      </c>
      <c r="AC128" s="9">
        <v>145507698.93</v>
      </c>
      <c r="AE128" s="9">
        <v>139200421.97</v>
      </c>
      <c r="AG128" s="9">
        <f t="shared" si="46"/>
        <v>6307276.960000008</v>
      </c>
      <c r="AI128" s="21">
        <f t="shared" si="47"/>
        <v>0.04531076034639702</v>
      </c>
    </row>
    <row r="129" spans="1:35" ht="12.75" outlineLevel="1">
      <c r="A129" s="1" t="s">
        <v>425</v>
      </c>
      <c r="B129" s="16" t="s">
        <v>426</v>
      </c>
      <c r="C129" s="1" t="s">
        <v>1098</v>
      </c>
      <c r="E129" s="5">
        <v>207957.68</v>
      </c>
      <c r="G129" s="5">
        <v>255877.57</v>
      </c>
      <c r="I129" s="9">
        <f t="shared" si="40"/>
        <v>-47919.890000000014</v>
      </c>
      <c r="K129" s="21">
        <f t="shared" si="41"/>
        <v>-0.1872766338995638</v>
      </c>
      <c r="M129" s="9">
        <v>713196.83</v>
      </c>
      <c r="O129" s="9">
        <v>707931.88</v>
      </c>
      <c r="Q129" s="9">
        <f t="shared" si="42"/>
        <v>5264.949999999953</v>
      </c>
      <c r="S129" s="21">
        <f t="shared" si="43"/>
        <v>0.007437085613378441</v>
      </c>
      <c r="U129" s="9">
        <v>207957.68</v>
      </c>
      <c r="W129" s="9">
        <v>255877.57</v>
      </c>
      <c r="Y129" s="9">
        <f t="shared" si="44"/>
        <v>-47919.890000000014</v>
      </c>
      <c r="AA129" s="21">
        <f t="shared" si="45"/>
        <v>-0.1872766338995638</v>
      </c>
      <c r="AC129" s="9">
        <v>2660701.91</v>
      </c>
      <c r="AE129" s="9">
        <v>2905224.89</v>
      </c>
      <c r="AG129" s="9">
        <f t="shared" si="46"/>
        <v>-244522.97999999998</v>
      </c>
      <c r="AI129" s="21">
        <f t="shared" si="47"/>
        <v>-0.08416662711436428</v>
      </c>
    </row>
    <row r="130" spans="1:35" ht="12.75" outlineLevel="1">
      <c r="A130" s="1" t="s">
        <v>427</v>
      </c>
      <c r="B130" s="16" t="s">
        <v>428</v>
      </c>
      <c r="C130" s="1" t="s">
        <v>1099</v>
      </c>
      <c r="E130" s="5">
        <v>2906329</v>
      </c>
      <c r="G130" s="5">
        <v>-367327</v>
      </c>
      <c r="I130" s="9">
        <f t="shared" si="40"/>
        <v>3273656</v>
      </c>
      <c r="K130" s="21">
        <f t="shared" si="41"/>
        <v>8.912102840248608</v>
      </c>
      <c r="M130" s="9">
        <v>-5940471</v>
      </c>
      <c r="O130" s="9">
        <v>-954753</v>
      </c>
      <c r="Q130" s="9">
        <f t="shared" si="42"/>
        <v>-4985718</v>
      </c>
      <c r="S130" s="21">
        <f t="shared" si="43"/>
        <v>-5.221997731350412</v>
      </c>
      <c r="U130" s="9">
        <v>2906329</v>
      </c>
      <c r="W130" s="9">
        <v>-367327</v>
      </c>
      <c r="Y130" s="9">
        <f t="shared" si="44"/>
        <v>3273656</v>
      </c>
      <c r="AA130" s="21">
        <f t="shared" si="45"/>
        <v>8.912102840248608</v>
      </c>
      <c r="AC130" s="9">
        <v>-304629</v>
      </c>
      <c r="AE130" s="9">
        <v>364119</v>
      </c>
      <c r="AG130" s="9">
        <f t="shared" si="46"/>
        <v>-668748</v>
      </c>
      <c r="AI130" s="21">
        <f t="shared" si="47"/>
        <v>-1.8366193469717318</v>
      </c>
    </row>
    <row r="131" spans="1:35" ht="12.75" outlineLevel="1">
      <c r="A131" s="1" t="s">
        <v>429</v>
      </c>
      <c r="B131" s="16" t="s">
        <v>430</v>
      </c>
      <c r="C131" s="1" t="s">
        <v>1100</v>
      </c>
      <c r="E131" s="5">
        <v>0</v>
      </c>
      <c r="G131" s="5">
        <v>0</v>
      </c>
      <c r="I131" s="9">
        <f t="shared" si="40"/>
        <v>0</v>
      </c>
      <c r="K131" s="21">
        <f t="shared" si="41"/>
        <v>0</v>
      </c>
      <c r="M131" s="9">
        <v>0</v>
      </c>
      <c r="O131" s="9">
        <v>0</v>
      </c>
      <c r="Q131" s="9">
        <f t="shared" si="42"/>
        <v>0</v>
      </c>
      <c r="S131" s="21">
        <f t="shared" si="43"/>
        <v>0</v>
      </c>
      <c r="U131" s="9">
        <v>0</v>
      </c>
      <c r="W131" s="9">
        <v>0</v>
      </c>
      <c r="Y131" s="9">
        <f t="shared" si="44"/>
        <v>0</v>
      </c>
      <c r="AA131" s="21">
        <f t="shared" si="45"/>
        <v>0</v>
      </c>
      <c r="AC131" s="9">
        <v>-1</v>
      </c>
      <c r="AE131" s="9">
        <v>1</v>
      </c>
      <c r="AG131" s="9">
        <f t="shared" si="46"/>
        <v>-2</v>
      </c>
      <c r="AI131" s="21">
        <f t="shared" si="47"/>
        <v>-2</v>
      </c>
    </row>
    <row r="132" spans="1:35" ht="12.75" outlineLevel="1">
      <c r="A132" s="1" t="s">
        <v>431</v>
      </c>
      <c r="B132" s="16" t="s">
        <v>432</v>
      </c>
      <c r="C132" s="1" t="s">
        <v>1101</v>
      </c>
      <c r="E132" s="5">
        <v>12682.13</v>
      </c>
      <c r="G132" s="5">
        <v>56143.98</v>
      </c>
      <c r="I132" s="9">
        <f t="shared" si="40"/>
        <v>-43461.850000000006</v>
      </c>
      <c r="K132" s="21">
        <f t="shared" si="41"/>
        <v>-0.7741141614826738</v>
      </c>
      <c r="M132" s="9">
        <v>272921.07</v>
      </c>
      <c r="O132" s="9">
        <v>318517.23</v>
      </c>
      <c r="Q132" s="9">
        <f t="shared" si="42"/>
        <v>-45596.159999999974</v>
      </c>
      <c r="S132" s="21">
        <f t="shared" si="43"/>
        <v>-0.14315131398072242</v>
      </c>
      <c r="U132" s="9">
        <v>12682.13</v>
      </c>
      <c r="W132" s="9">
        <v>56143.98</v>
      </c>
      <c r="Y132" s="9">
        <f t="shared" si="44"/>
        <v>-43461.850000000006</v>
      </c>
      <c r="AA132" s="21">
        <f t="shared" si="45"/>
        <v>-0.7741141614826738</v>
      </c>
      <c r="AC132" s="9">
        <v>1534565.25</v>
      </c>
      <c r="AE132" s="9">
        <v>2447367.87</v>
      </c>
      <c r="AG132" s="9">
        <f t="shared" si="46"/>
        <v>-912802.6200000001</v>
      </c>
      <c r="AI132" s="21">
        <f t="shared" si="47"/>
        <v>-0.3729731975275135</v>
      </c>
    </row>
    <row r="133" spans="1:35" ht="12.75" outlineLevel="1">
      <c r="A133" s="1" t="s">
        <v>433</v>
      </c>
      <c r="B133" s="16" t="s">
        <v>434</v>
      </c>
      <c r="C133" s="1" t="s">
        <v>1102</v>
      </c>
      <c r="E133" s="5">
        <v>422750.54</v>
      </c>
      <c r="G133" s="5">
        <v>0</v>
      </c>
      <c r="I133" s="9">
        <f t="shared" si="40"/>
        <v>422750.54</v>
      </c>
      <c r="K133" s="21" t="str">
        <f t="shared" si="41"/>
        <v>N.M.</v>
      </c>
      <c r="M133" s="9">
        <v>1094741.37</v>
      </c>
      <c r="O133" s="9">
        <v>0</v>
      </c>
      <c r="Q133" s="9">
        <f t="shared" si="42"/>
        <v>1094741.37</v>
      </c>
      <c r="S133" s="21" t="str">
        <f t="shared" si="43"/>
        <v>N.M.</v>
      </c>
      <c r="U133" s="9">
        <v>422750.54</v>
      </c>
      <c r="W133" s="9">
        <v>0</v>
      </c>
      <c r="Y133" s="9">
        <f t="shared" si="44"/>
        <v>422750.54</v>
      </c>
      <c r="AA133" s="21" t="str">
        <f t="shared" si="45"/>
        <v>N.M.</v>
      </c>
      <c r="AC133" s="9">
        <v>2666646.62</v>
      </c>
      <c r="AE133" s="9">
        <v>0</v>
      </c>
      <c r="AG133" s="9">
        <f t="shared" si="46"/>
        <v>2666646.62</v>
      </c>
      <c r="AI133" s="21" t="str">
        <f t="shared" si="47"/>
        <v>N.M.</v>
      </c>
    </row>
    <row r="134" spans="1:35" ht="12.75" outlineLevel="1">
      <c r="A134" s="1" t="s">
        <v>435</v>
      </c>
      <c r="B134" s="16" t="s">
        <v>436</v>
      </c>
      <c r="C134" s="1" t="s">
        <v>1103</v>
      </c>
      <c r="E134" s="5">
        <v>-422750.54</v>
      </c>
      <c r="G134" s="5">
        <v>0</v>
      </c>
      <c r="I134" s="9">
        <f t="shared" si="40"/>
        <v>-422750.54</v>
      </c>
      <c r="K134" s="21" t="str">
        <f t="shared" si="41"/>
        <v>N.M.</v>
      </c>
      <c r="M134" s="9">
        <v>-1094741.37</v>
      </c>
      <c r="O134" s="9">
        <v>0</v>
      </c>
      <c r="Q134" s="9">
        <f t="shared" si="42"/>
        <v>-1094741.37</v>
      </c>
      <c r="S134" s="21" t="str">
        <f t="shared" si="43"/>
        <v>N.M.</v>
      </c>
      <c r="U134" s="9">
        <v>-422750.54</v>
      </c>
      <c r="W134" s="9">
        <v>0</v>
      </c>
      <c r="Y134" s="9">
        <f t="shared" si="44"/>
        <v>-422750.54</v>
      </c>
      <c r="AA134" s="21" t="str">
        <f t="shared" si="45"/>
        <v>N.M.</v>
      </c>
      <c r="AC134" s="9">
        <v>-2666646.62</v>
      </c>
      <c r="AE134" s="9">
        <v>0</v>
      </c>
      <c r="AG134" s="9">
        <f t="shared" si="46"/>
        <v>-2666646.62</v>
      </c>
      <c r="AI134" s="21" t="str">
        <f t="shared" si="47"/>
        <v>N.M.</v>
      </c>
    </row>
    <row r="135" spans="1:68" s="90" customFormat="1" ht="12.75">
      <c r="A135" s="90" t="s">
        <v>32</v>
      </c>
      <c r="B135" s="91"/>
      <c r="C135" s="77" t="s">
        <v>1104</v>
      </c>
      <c r="D135" s="105"/>
      <c r="E135" s="105">
        <v>17965894.933</v>
      </c>
      <c r="F135" s="105"/>
      <c r="G135" s="105">
        <v>12321380.529000001</v>
      </c>
      <c r="H135" s="105"/>
      <c r="I135" s="9">
        <f>+E135-G135</f>
        <v>5644514.403999997</v>
      </c>
      <c r="J135" s="37" t="str">
        <f>IF((+E135-G135)=(I135),"  ",$AO$515)</f>
        <v>  </v>
      </c>
      <c r="K135" s="38">
        <f>IF(G135&lt;0,IF(I135=0,0,IF(OR(G135=0,E135=0),"N.M.",IF(ABS(I135/G135)&gt;=10,"N.M.",I135/(-G135)))),IF(I135=0,0,IF(OR(G135=0,E135=0),"N.M.",IF(ABS(I135/G135)&gt;=10,"N.M.",I135/G135))))</f>
        <v>0.4581073030505701</v>
      </c>
      <c r="L135" s="39"/>
      <c r="M135" s="5">
        <v>36113231.509</v>
      </c>
      <c r="N135" s="9"/>
      <c r="O135" s="5">
        <v>36857253.493999995</v>
      </c>
      <c r="P135" s="9"/>
      <c r="Q135" s="9">
        <f>(+M135-O135)</f>
        <v>-744021.984999992</v>
      </c>
      <c r="R135" s="37" t="str">
        <f>IF((+M135-O135)=(Q135),"  ",$AO$515)</f>
        <v>  </v>
      </c>
      <c r="S135" s="38">
        <f>IF(O135&lt;0,IF(Q135=0,0,IF(OR(O135=0,M135=0),"N.M.",IF(ABS(Q135/O135)&gt;=10,"N.M.",Q135/(-O135)))),IF(Q135=0,0,IF(OR(O135=0,M135=0),"N.M.",IF(ABS(Q135/O135)&gt;=10,"N.M.",Q135/O135))))</f>
        <v>-0.020186582408293432</v>
      </c>
      <c r="T135" s="39"/>
      <c r="U135" s="9">
        <v>17965894.933</v>
      </c>
      <c r="V135" s="9"/>
      <c r="W135" s="9">
        <v>12321380.529000001</v>
      </c>
      <c r="X135" s="9"/>
      <c r="Y135" s="9">
        <f>(+U135-W135)</f>
        <v>5644514.403999997</v>
      </c>
      <c r="Z135" s="37" t="str">
        <f>IF((+U135-W135)=(Y135),"  ",$AO$515)</f>
        <v>  </v>
      </c>
      <c r="AA135" s="38">
        <f>IF(W135&lt;0,IF(Y135=0,0,IF(OR(W135=0,U135=0),"N.M.",IF(ABS(Y135/W135)&gt;=10,"N.M.",Y135/(-W135)))),IF(Y135=0,0,IF(OR(W135=0,U135=0),"N.M.",IF(ABS(Y135/W135)&gt;=10,"N.M.",Y135/W135))))</f>
        <v>0.4581073030505701</v>
      </c>
      <c r="AB135" s="39"/>
      <c r="AC135" s="9">
        <v>149759217.03</v>
      </c>
      <c r="AD135" s="9"/>
      <c r="AE135" s="9">
        <v>145467681.14399996</v>
      </c>
      <c r="AF135" s="9"/>
      <c r="AG135" s="9">
        <f>(+AC135-AE135)</f>
        <v>4291535.886000037</v>
      </c>
      <c r="AH135" s="37" t="str">
        <f>IF((+AC135-AE135)=(AG135),"  ",$AO$515)</f>
        <v>  </v>
      </c>
      <c r="AI135" s="38">
        <f>IF(AE135&lt;0,IF(AG135=0,0,IF(OR(AE135=0,AC135=0),"N.M.",IF(ABS(AG135/AE135)&gt;=10,"N.M.",AG135/(-AE135)))),IF(AG135=0,0,IF(OR(AE135=0,AC135=0),"N.M.",IF(ABS(AG135/AE135)&gt;=10,"N.M.",AG135/AE135))))</f>
        <v>0.02950164498567762</v>
      </c>
      <c r="AJ135" s="105"/>
      <c r="AK135" s="105"/>
      <c r="AL135" s="105"/>
      <c r="AM135" s="105"/>
      <c r="AN135" s="105"/>
      <c r="AO135" s="105"/>
      <c r="AP135" s="106"/>
      <c r="AQ135" s="107"/>
      <c r="AR135" s="108"/>
      <c r="AS135" s="105"/>
      <c r="AT135" s="105"/>
      <c r="AU135" s="105"/>
      <c r="AV135" s="105"/>
      <c r="AW135" s="105"/>
      <c r="AX135" s="106"/>
      <c r="AY135" s="107"/>
      <c r="AZ135" s="108"/>
      <c r="BA135" s="105"/>
      <c r="BB135" s="105"/>
      <c r="BC135" s="105"/>
      <c r="BD135" s="106"/>
      <c r="BE135" s="107"/>
      <c r="BF135" s="108"/>
      <c r="BG135" s="105"/>
      <c r="BH135" s="109"/>
      <c r="BI135" s="105"/>
      <c r="BJ135" s="109"/>
      <c r="BK135" s="105"/>
      <c r="BL135" s="109"/>
      <c r="BM135" s="105"/>
      <c r="BN135" s="97"/>
      <c r="BO135" s="97"/>
      <c r="BP135" s="97"/>
    </row>
    <row r="136" spans="1:35" ht="12.75" outlineLevel="1">
      <c r="A136" s="1" t="s">
        <v>437</v>
      </c>
      <c r="B136" s="16" t="s">
        <v>438</v>
      </c>
      <c r="C136" s="1" t="s">
        <v>1105</v>
      </c>
      <c r="E136" s="5">
        <v>0</v>
      </c>
      <c r="G136" s="5">
        <v>0</v>
      </c>
      <c r="I136" s="9">
        <f aca="true" t="shared" si="48" ref="I136:I158">+E136-G136</f>
        <v>0</v>
      </c>
      <c r="K136" s="21">
        <f aca="true" t="shared" si="49" ref="K136:K158">IF(G136&lt;0,IF(I136=0,0,IF(OR(G136=0,E136=0),"N.M.",IF(ABS(I136/G136)&gt;=10,"N.M.",I136/(-G136)))),IF(I136=0,0,IF(OR(G136=0,E136=0),"N.M.",IF(ABS(I136/G136)&gt;=10,"N.M.",I136/G136))))</f>
        <v>0</v>
      </c>
      <c r="M136" s="9">
        <v>0</v>
      </c>
      <c r="O136" s="9">
        <v>104.25</v>
      </c>
      <c r="Q136" s="9">
        <f aca="true" t="shared" si="50" ref="Q136:Q158">(+M136-O136)</f>
        <v>-104.25</v>
      </c>
      <c r="S136" s="21" t="str">
        <f aca="true" t="shared" si="51" ref="S136:S158">IF(O136&lt;0,IF(Q136=0,0,IF(OR(O136=0,M136=0),"N.M.",IF(ABS(Q136/O136)&gt;=10,"N.M.",Q136/(-O136)))),IF(Q136=0,0,IF(OR(O136=0,M136=0),"N.M.",IF(ABS(Q136/O136)&gt;=10,"N.M.",Q136/O136))))</f>
        <v>N.M.</v>
      </c>
      <c r="U136" s="9">
        <v>0</v>
      </c>
      <c r="W136" s="9">
        <v>0</v>
      </c>
      <c r="Y136" s="9">
        <f aca="true" t="shared" si="52" ref="Y136:Y158">(+U136-W136)</f>
        <v>0</v>
      </c>
      <c r="AA136" s="21">
        <f aca="true" t="shared" si="53" ref="AA136:AA158">IF(W136&lt;0,IF(Y136=0,0,IF(OR(W136=0,U136=0),"N.M.",IF(ABS(Y136/W136)&gt;=10,"N.M.",Y136/(-W136)))),IF(Y136=0,0,IF(OR(W136=0,U136=0),"N.M.",IF(ABS(Y136/W136)&gt;=10,"N.M.",Y136/W136))))</f>
        <v>0</v>
      </c>
      <c r="AC136" s="9">
        <v>0</v>
      </c>
      <c r="AE136" s="9">
        <v>13987.63</v>
      </c>
      <c r="AG136" s="9">
        <f aca="true" t="shared" si="54" ref="AG136:AG158">(+AC136-AE136)</f>
        <v>-13987.63</v>
      </c>
      <c r="AI136" s="21" t="str">
        <f aca="true" t="shared" si="55" ref="AI136:AI158">IF(AE136&lt;0,IF(AG136=0,0,IF(OR(AE136=0,AC136=0),"N.M.",IF(ABS(AG136/AE136)&gt;=10,"N.M.",AG136/(-AE136)))),IF(AG136=0,0,IF(OR(AE136=0,AC136=0),"N.M.",IF(ABS(AG136/AE136)&gt;=10,"N.M.",AG136/AE136))))</f>
        <v>N.M.</v>
      </c>
    </row>
    <row r="137" spans="1:35" ht="12.75" outlineLevel="1">
      <c r="A137" s="1" t="s">
        <v>439</v>
      </c>
      <c r="B137" s="16" t="s">
        <v>440</v>
      </c>
      <c r="C137" s="1" t="s">
        <v>1106</v>
      </c>
      <c r="E137" s="5">
        <v>6534.28</v>
      </c>
      <c r="G137" s="5">
        <v>30652.42</v>
      </c>
      <c r="I137" s="9">
        <f t="shared" si="48"/>
        <v>-24118.14</v>
      </c>
      <c r="K137" s="21">
        <f t="shared" si="49"/>
        <v>-0.7868266192359363</v>
      </c>
      <c r="M137" s="9">
        <v>110649.22</v>
      </c>
      <c r="O137" s="9">
        <v>106147.36</v>
      </c>
      <c r="Q137" s="9">
        <f t="shared" si="50"/>
        <v>4501.860000000001</v>
      </c>
      <c r="S137" s="21">
        <f t="shared" si="51"/>
        <v>0.04241141748603074</v>
      </c>
      <c r="U137" s="9">
        <v>6534.28</v>
      </c>
      <c r="W137" s="9">
        <v>30652.42</v>
      </c>
      <c r="Y137" s="9">
        <f t="shared" si="52"/>
        <v>-24118.14</v>
      </c>
      <c r="AA137" s="21">
        <f t="shared" si="53"/>
        <v>-0.7868266192359363</v>
      </c>
      <c r="AC137" s="9">
        <v>1012485.7</v>
      </c>
      <c r="AE137" s="9">
        <v>881598.35</v>
      </c>
      <c r="AG137" s="9">
        <f t="shared" si="54"/>
        <v>130887.34999999998</v>
      </c>
      <c r="AI137" s="21">
        <f t="shared" si="55"/>
        <v>0.1484659652550393</v>
      </c>
    </row>
    <row r="138" spans="1:35" ht="12.75" outlineLevel="1">
      <c r="A138" s="1" t="s">
        <v>441</v>
      </c>
      <c r="B138" s="16" t="s">
        <v>442</v>
      </c>
      <c r="C138" s="1" t="s">
        <v>1107</v>
      </c>
      <c r="E138" s="5">
        <v>818853.99</v>
      </c>
      <c r="G138" s="5">
        <v>496178.43</v>
      </c>
      <c r="I138" s="9">
        <f t="shared" si="48"/>
        <v>322675.56</v>
      </c>
      <c r="K138" s="21">
        <f t="shared" si="49"/>
        <v>0.6503216191804226</v>
      </c>
      <c r="M138" s="9">
        <v>2711689.01</v>
      </c>
      <c r="O138" s="9">
        <v>1078453.76</v>
      </c>
      <c r="Q138" s="9">
        <f t="shared" si="50"/>
        <v>1633235.2499999998</v>
      </c>
      <c r="S138" s="21">
        <f t="shared" si="51"/>
        <v>1.5144230662239981</v>
      </c>
      <c r="U138" s="9">
        <v>818853.99</v>
      </c>
      <c r="W138" s="9">
        <v>496178.43</v>
      </c>
      <c r="Y138" s="9">
        <f t="shared" si="52"/>
        <v>322675.56</v>
      </c>
      <c r="AA138" s="21">
        <f t="shared" si="53"/>
        <v>0.6503216191804226</v>
      </c>
      <c r="AC138" s="9">
        <v>11295643.77</v>
      </c>
      <c r="AE138" s="9">
        <v>5079974.5</v>
      </c>
      <c r="AG138" s="9">
        <f t="shared" si="54"/>
        <v>6215669.27</v>
      </c>
      <c r="AI138" s="21">
        <f t="shared" si="55"/>
        <v>1.2235630848146972</v>
      </c>
    </row>
    <row r="139" spans="1:35" ht="12.75" outlineLevel="1">
      <c r="A139" s="1" t="s">
        <v>443</v>
      </c>
      <c r="B139" s="16" t="s">
        <v>444</v>
      </c>
      <c r="C139" s="1" t="s">
        <v>1108</v>
      </c>
      <c r="E139" s="5">
        <v>0</v>
      </c>
      <c r="G139" s="5">
        <v>4.4</v>
      </c>
      <c r="I139" s="9">
        <f t="shared" si="48"/>
        <v>-4.4</v>
      </c>
      <c r="K139" s="21" t="str">
        <f t="shared" si="49"/>
        <v>N.M.</v>
      </c>
      <c r="M139" s="9">
        <v>1382.2</v>
      </c>
      <c r="O139" s="9">
        <v>474.1</v>
      </c>
      <c r="Q139" s="9">
        <f t="shared" si="50"/>
        <v>908.1</v>
      </c>
      <c r="S139" s="21">
        <f t="shared" si="51"/>
        <v>1.9154186880404978</v>
      </c>
      <c r="U139" s="9">
        <v>0</v>
      </c>
      <c r="W139" s="9">
        <v>4.4</v>
      </c>
      <c r="Y139" s="9">
        <f t="shared" si="52"/>
        <v>-4.4</v>
      </c>
      <c r="AA139" s="21" t="str">
        <f t="shared" si="53"/>
        <v>N.M.</v>
      </c>
      <c r="AC139" s="9">
        <v>1915.8</v>
      </c>
      <c r="AE139" s="9">
        <v>1648.14</v>
      </c>
      <c r="AG139" s="9">
        <f t="shared" si="54"/>
        <v>267.65999999999985</v>
      </c>
      <c r="AI139" s="21">
        <f t="shared" si="55"/>
        <v>0.16240125232079788</v>
      </c>
    </row>
    <row r="140" spans="1:35" ht="12.75" outlineLevel="1">
      <c r="A140" s="1" t="s">
        <v>445</v>
      </c>
      <c r="B140" s="16" t="s">
        <v>446</v>
      </c>
      <c r="C140" s="1" t="s">
        <v>1109</v>
      </c>
      <c r="E140" s="5">
        <v>0</v>
      </c>
      <c r="G140" s="5">
        <v>0</v>
      </c>
      <c r="I140" s="9">
        <f t="shared" si="48"/>
        <v>0</v>
      </c>
      <c r="K140" s="21">
        <f t="shared" si="49"/>
        <v>0</v>
      </c>
      <c r="M140" s="9">
        <v>0</v>
      </c>
      <c r="O140" s="9">
        <v>0</v>
      </c>
      <c r="Q140" s="9">
        <f t="shared" si="50"/>
        <v>0</v>
      </c>
      <c r="S140" s="21">
        <f t="shared" si="51"/>
        <v>0</v>
      </c>
      <c r="U140" s="9">
        <v>0</v>
      </c>
      <c r="W140" s="9">
        <v>0</v>
      </c>
      <c r="Y140" s="9">
        <f t="shared" si="52"/>
        <v>0</v>
      </c>
      <c r="AA140" s="21">
        <f t="shared" si="53"/>
        <v>0</v>
      </c>
      <c r="AC140" s="9">
        <v>0</v>
      </c>
      <c r="AE140" s="9">
        <v>671067.96</v>
      </c>
      <c r="AG140" s="9">
        <f t="shared" si="54"/>
        <v>-671067.96</v>
      </c>
      <c r="AI140" s="21" t="str">
        <f t="shared" si="55"/>
        <v>N.M.</v>
      </c>
    </row>
    <row r="141" spans="1:35" ht="12.75" outlineLevel="1">
      <c r="A141" s="1" t="s">
        <v>447</v>
      </c>
      <c r="B141" s="16" t="s">
        <v>448</v>
      </c>
      <c r="C141" s="1" t="s">
        <v>1110</v>
      </c>
      <c r="E141" s="5">
        <v>884.28</v>
      </c>
      <c r="G141" s="5">
        <v>-17161.43</v>
      </c>
      <c r="I141" s="9">
        <f t="shared" si="48"/>
        <v>18045.71</v>
      </c>
      <c r="K141" s="21">
        <f t="shared" si="49"/>
        <v>1.0515271746002517</v>
      </c>
      <c r="M141" s="9">
        <v>-3207.85</v>
      </c>
      <c r="O141" s="9">
        <v>-19948.96</v>
      </c>
      <c r="Q141" s="9">
        <f t="shared" si="50"/>
        <v>16741.11</v>
      </c>
      <c r="S141" s="21">
        <f t="shared" si="51"/>
        <v>0.8391971310785125</v>
      </c>
      <c r="U141" s="9">
        <v>884.28</v>
      </c>
      <c r="W141" s="9">
        <v>-17161.43</v>
      </c>
      <c r="Y141" s="9">
        <f t="shared" si="52"/>
        <v>18045.71</v>
      </c>
      <c r="AA141" s="21">
        <f t="shared" si="53"/>
        <v>1.0515271746002517</v>
      </c>
      <c r="AC141" s="9">
        <v>50380.18</v>
      </c>
      <c r="AE141" s="9">
        <v>-37595.17</v>
      </c>
      <c r="AG141" s="9">
        <f t="shared" si="54"/>
        <v>87975.35</v>
      </c>
      <c r="AI141" s="21">
        <f t="shared" si="55"/>
        <v>2.34007054629624</v>
      </c>
    </row>
    <row r="142" spans="1:35" ht="12.75" outlineLevel="1">
      <c r="A142" s="1" t="s">
        <v>449</v>
      </c>
      <c r="B142" s="16" t="s">
        <v>450</v>
      </c>
      <c r="C142" s="1" t="s">
        <v>1111</v>
      </c>
      <c r="E142" s="5">
        <v>-15679.32</v>
      </c>
      <c r="G142" s="5">
        <v>-3892.92</v>
      </c>
      <c r="I142" s="9">
        <f t="shared" si="48"/>
        <v>-11786.4</v>
      </c>
      <c r="K142" s="21">
        <f t="shared" si="49"/>
        <v>-3.0276501957399584</v>
      </c>
      <c r="M142" s="9">
        <v>-42281.35</v>
      </c>
      <c r="O142" s="9">
        <v>-2075.24</v>
      </c>
      <c r="Q142" s="9">
        <f t="shared" si="50"/>
        <v>-40206.11</v>
      </c>
      <c r="S142" s="21" t="str">
        <f t="shared" si="51"/>
        <v>N.M.</v>
      </c>
      <c r="U142" s="9">
        <v>-15679.32</v>
      </c>
      <c r="W142" s="9">
        <v>-3892.92</v>
      </c>
      <c r="Y142" s="9">
        <f t="shared" si="52"/>
        <v>-11786.4</v>
      </c>
      <c r="AA142" s="21">
        <f t="shared" si="53"/>
        <v>-3.0276501957399584</v>
      </c>
      <c r="AC142" s="9">
        <v>-20864.02</v>
      </c>
      <c r="AE142" s="9">
        <v>-3022.26</v>
      </c>
      <c r="AG142" s="9">
        <f t="shared" si="54"/>
        <v>-17841.760000000002</v>
      </c>
      <c r="AI142" s="21">
        <f t="shared" si="55"/>
        <v>-5.903449736290061</v>
      </c>
    </row>
    <row r="143" spans="1:35" ht="12.75" outlineLevel="1">
      <c r="A143" s="1" t="s">
        <v>451</v>
      </c>
      <c r="B143" s="16" t="s">
        <v>452</v>
      </c>
      <c r="C143" s="1" t="s">
        <v>1112</v>
      </c>
      <c r="E143" s="5">
        <v>-16669.53</v>
      </c>
      <c r="G143" s="5">
        <v>61548.16</v>
      </c>
      <c r="I143" s="9">
        <f t="shared" si="48"/>
        <v>-78217.69</v>
      </c>
      <c r="K143" s="21">
        <f t="shared" si="49"/>
        <v>-1.2708371785606587</v>
      </c>
      <c r="M143" s="9">
        <v>69097.56</v>
      </c>
      <c r="O143" s="9">
        <v>94024.2</v>
      </c>
      <c r="Q143" s="9">
        <f t="shared" si="50"/>
        <v>-24926.64</v>
      </c>
      <c r="S143" s="21">
        <f t="shared" si="51"/>
        <v>-0.2651087698698846</v>
      </c>
      <c r="U143" s="9">
        <v>-16669.53</v>
      </c>
      <c r="W143" s="9">
        <v>61548.16</v>
      </c>
      <c r="Y143" s="9">
        <f t="shared" si="52"/>
        <v>-78217.69</v>
      </c>
      <c r="AA143" s="21">
        <f t="shared" si="53"/>
        <v>-1.2708371785606587</v>
      </c>
      <c r="AC143" s="9">
        <v>427682.06</v>
      </c>
      <c r="AE143" s="9">
        <v>191594.03</v>
      </c>
      <c r="AG143" s="9">
        <f t="shared" si="54"/>
        <v>236088.03</v>
      </c>
      <c r="AI143" s="21">
        <f t="shared" si="55"/>
        <v>1.2322306180417</v>
      </c>
    </row>
    <row r="144" spans="1:35" ht="12.75" outlineLevel="1">
      <c r="A144" s="1" t="s">
        <v>453</v>
      </c>
      <c r="B144" s="16" t="s">
        <v>454</v>
      </c>
      <c r="C144" s="1" t="s">
        <v>1113</v>
      </c>
      <c r="E144" s="5">
        <v>0</v>
      </c>
      <c r="G144" s="5">
        <v>0</v>
      </c>
      <c r="I144" s="9">
        <f t="shared" si="48"/>
        <v>0</v>
      </c>
      <c r="K144" s="21">
        <f t="shared" si="49"/>
        <v>0</v>
      </c>
      <c r="M144" s="9">
        <v>0</v>
      </c>
      <c r="O144" s="9">
        <v>0</v>
      </c>
      <c r="Q144" s="9">
        <f t="shared" si="50"/>
        <v>0</v>
      </c>
      <c r="S144" s="21">
        <f t="shared" si="51"/>
        <v>0</v>
      </c>
      <c r="U144" s="9">
        <v>0</v>
      </c>
      <c r="W144" s="9">
        <v>0</v>
      </c>
      <c r="Y144" s="9">
        <f t="shared" si="52"/>
        <v>0</v>
      </c>
      <c r="AA144" s="21">
        <f t="shared" si="53"/>
        <v>0</v>
      </c>
      <c r="AC144" s="9">
        <v>0</v>
      </c>
      <c r="AE144" s="9">
        <v>120032.02</v>
      </c>
      <c r="AG144" s="9">
        <f t="shared" si="54"/>
        <v>-120032.02</v>
      </c>
      <c r="AI144" s="21" t="str">
        <f t="shared" si="55"/>
        <v>N.M.</v>
      </c>
    </row>
    <row r="145" spans="1:35" ht="12.75" outlineLevel="1">
      <c r="A145" s="1" t="s">
        <v>455</v>
      </c>
      <c r="B145" s="16" t="s">
        <v>456</v>
      </c>
      <c r="C145" s="1" t="s">
        <v>1114</v>
      </c>
      <c r="E145" s="5">
        <v>0</v>
      </c>
      <c r="G145" s="5">
        <v>0</v>
      </c>
      <c r="I145" s="9">
        <f t="shared" si="48"/>
        <v>0</v>
      </c>
      <c r="K145" s="21">
        <f t="shared" si="49"/>
        <v>0</v>
      </c>
      <c r="M145" s="9">
        <v>0</v>
      </c>
      <c r="O145" s="9">
        <v>0</v>
      </c>
      <c r="Q145" s="9">
        <f t="shared" si="50"/>
        <v>0</v>
      </c>
      <c r="S145" s="21">
        <f t="shared" si="51"/>
        <v>0</v>
      </c>
      <c r="U145" s="9">
        <v>0</v>
      </c>
      <c r="W145" s="9">
        <v>0</v>
      </c>
      <c r="Y145" s="9">
        <f t="shared" si="52"/>
        <v>0</v>
      </c>
      <c r="AA145" s="21">
        <f t="shared" si="53"/>
        <v>0</v>
      </c>
      <c r="AC145" s="9">
        <v>0</v>
      </c>
      <c r="AE145" s="9">
        <v>-6484.49</v>
      </c>
      <c r="AG145" s="9">
        <f t="shared" si="54"/>
        <v>6484.49</v>
      </c>
      <c r="AI145" s="21" t="str">
        <f t="shared" si="55"/>
        <v>N.M.</v>
      </c>
    </row>
    <row r="146" spans="1:35" ht="12.75" outlineLevel="1">
      <c r="A146" s="1" t="s">
        <v>457</v>
      </c>
      <c r="B146" s="16" t="s">
        <v>458</v>
      </c>
      <c r="C146" s="1" t="s">
        <v>1115</v>
      </c>
      <c r="E146" s="5">
        <v>0</v>
      </c>
      <c r="G146" s="5">
        <v>0</v>
      </c>
      <c r="I146" s="9">
        <f t="shared" si="48"/>
        <v>0</v>
      </c>
      <c r="K146" s="21">
        <f t="shared" si="49"/>
        <v>0</v>
      </c>
      <c r="M146" s="9">
        <v>0</v>
      </c>
      <c r="O146" s="9">
        <v>0</v>
      </c>
      <c r="Q146" s="9">
        <f t="shared" si="50"/>
        <v>0</v>
      </c>
      <c r="S146" s="21">
        <f t="shared" si="51"/>
        <v>0</v>
      </c>
      <c r="U146" s="9">
        <v>0</v>
      </c>
      <c r="W146" s="9">
        <v>0</v>
      </c>
      <c r="Y146" s="9">
        <f t="shared" si="52"/>
        <v>0</v>
      </c>
      <c r="AA146" s="21">
        <f t="shared" si="53"/>
        <v>0</v>
      </c>
      <c r="AC146" s="9">
        <v>0</v>
      </c>
      <c r="AE146" s="9">
        <v>-101471</v>
      </c>
      <c r="AG146" s="9">
        <f t="shared" si="54"/>
        <v>101471</v>
      </c>
      <c r="AI146" s="21" t="str">
        <f t="shared" si="55"/>
        <v>N.M.</v>
      </c>
    </row>
    <row r="147" spans="1:35" ht="12.75" outlineLevel="1">
      <c r="A147" s="1" t="s">
        <v>459</v>
      </c>
      <c r="B147" s="16" t="s">
        <v>460</v>
      </c>
      <c r="C147" s="1" t="s">
        <v>1116</v>
      </c>
      <c r="E147" s="5">
        <v>0</v>
      </c>
      <c r="G147" s="5">
        <v>0</v>
      </c>
      <c r="I147" s="9">
        <f t="shared" si="48"/>
        <v>0</v>
      </c>
      <c r="K147" s="21">
        <f t="shared" si="49"/>
        <v>0</v>
      </c>
      <c r="M147" s="9">
        <v>0</v>
      </c>
      <c r="O147" s="9">
        <v>0</v>
      </c>
      <c r="Q147" s="9">
        <f t="shared" si="50"/>
        <v>0</v>
      </c>
      <c r="S147" s="21">
        <f t="shared" si="51"/>
        <v>0</v>
      </c>
      <c r="U147" s="9">
        <v>0</v>
      </c>
      <c r="W147" s="9">
        <v>0</v>
      </c>
      <c r="Y147" s="9">
        <f t="shared" si="52"/>
        <v>0</v>
      </c>
      <c r="AA147" s="21">
        <f t="shared" si="53"/>
        <v>0</v>
      </c>
      <c r="AC147" s="9">
        <v>0</v>
      </c>
      <c r="AE147" s="9">
        <v>-1</v>
      </c>
      <c r="AG147" s="9">
        <f t="shared" si="54"/>
        <v>1</v>
      </c>
      <c r="AI147" s="21" t="str">
        <f t="shared" si="55"/>
        <v>N.M.</v>
      </c>
    </row>
    <row r="148" spans="1:35" ht="12.75" outlineLevel="1">
      <c r="A148" s="1" t="s">
        <v>461</v>
      </c>
      <c r="B148" s="16" t="s">
        <v>462</v>
      </c>
      <c r="C148" s="1" t="s">
        <v>1117</v>
      </c>
      <c r="E148" s="5">
        <v>0</v>
      </c>
      <c r="G148" s="5">
        <v>0</v>
      </c>
      <c r="I148" s="9">
        <f t="shared" si="48"/>
        <v>0</v>
      </c>
      <c r="K148" s="21">
        <f t="shared" si="49"/>
        <v>0</v>
      </c>
      <c r="M148" s="9">
        <v>0</v>
      </c>
      <c r="O148" s="9">
        <v>0</v>
      </c>
      <c r="Q148" s="9">
        <f t="shared" si="50"/>
        <v>0</v>
      </c>
      <c r="S148" s="21">
        <f t="shared" si="51"/>
        <v>0</v>
      </c>
      <c r="U148" s="9">
        <v>0</v>
      </c>
      <c r="W148" s="9">
        <v>0</v>
      </c>
      <c r="Y148" s="9">
        <f t="shared" si="52"/>
        <v>0</v>
      </c>
      <c r="AA148" s="21">
        <f t="shared" si="53"/>
        <v>0</v>
      </c>
      <c r="AC148" s="9">
        <v>0</v>
      </c>
      <c r="AE148" s="9">
        <v>992963.6</v>
      </c>
      <c r="AG148" s="9">
        <f t="shared" si="54"/>
        <v>-992963.6</v>
      </c>
      <c r="AI148" s="21" t="str">
        <f t="shared" si="55"/>
        <v>N.M.</v>
      </c>
    </row>
    <row r="149" spans="1:35" ht="12.75" outlineLevel="1">
      <c r="A149" s="1" t="s">
        <v>463</v>
      </c>
      <c r="B149" s="16" t="s">
        <v>464</v>
      </c>
      <c r="C149" s="1" t="s">
        <v>1118</v>
      </c>
      <c r="E149" s="5">
        <v>164955.41</v>
      </c>
      <c r="G149" s="5">
        <v>177157.56</v>
      </c>
      <c r="I149" s="9">
        <f t="shared" si="48"/>
        <v>-12202.149999999994</v>
      </c>
      <c r="K149" s="21">
        <f t="shared" si="49"/>
        <v>-0.06887738801550436</v>
      </c>
      <c r="M149" s="9">
        <v>502060.52</v>
      </c>
      <c r="O149" s="9">
        <v>543138.13</v>
      </c>
      <c r="Q149" s="9">
        <f t="shared" si="50"/>
        <v>-41077.609999999986</v>
      </c>
      <c r="S149" s="21">
        <f t="shared" si="51"/>
        <v>-0.07563013482408239</v>
      </c>
      <c r="U149" s="9">
        <v>164955.41</v>
      </c>
      <c r="W149" s="9">
        <v>177157.56</v>
      </c>
      <c r="Y149" s="9">
        <f t="shared" si="52"/>
        <v>-12202.149999999994</v>
      </c>
      <c r="AA149" s="21">
        <f t="shared" si="53"/>
        <v>-0.06887738801550436</v>
      </c>
      <c r="AC149" s="9">
        <v>2087784.38</v>
      </c>
      <c r="AE149" s="9">
        <v>1077993.54</v>
      </c>
      <c r="AG149" s="9">
        <f t="shared" si="54"/>
        <v>1009790.8399999999</v>
      </c>
      <c r="AI149" s="21">
        <f t="shared" si="55"/>
        <v>0.9367318100997153</v>
      </c>
    </row>
    <row r="150" spans="1:35" ht="12.75" outlineLevel="1">
      <c r="A150" s="1" t="s">
        <v>465</v>
      </c>
      <c r="B150" s="16" t="s">
        <v>466</v>
      </c>
      <c r="C150" s="1" t="s">
        <v>1119</v>
      </c>
      <c r="E150" s="5">
        <v>-146666.3</v>
      </c>
      <c r="G150" s="5">
        <v>-149411.6</v>
      </c>
      <c r="I150" s="9">
        <f t="shared" si="48"/>
        <v>2745.3000000000175</v>
      </c>
      <c r="K150" s="21">
        <f t="shared" si="49"/>
        <v>0.01837407537299659</v>
      </c>
      <c r="M150" s="9">
        <v>-441887.45</v>
      </c>
      <c r="O150" s="9">
        <v>-464983.82</v>
      </c>
      <c r="Q150" s="9">
        <f t="shared" si="50"/>
        <v>23096.369999999995</v>
      </c>
      <c r="S150" s="21">
        <f t="shared" si="51"/>
        <v>0.0496713412522612</v>
      </c>
      <c r="U150" s="9">
        <v>-146666.3</v>
      </c>
      <c r="W150" s="9">
        <v>-149411.6</v>
      </c>
      <c r="Y150" s="9">
        <f t="shared" si="52"/>
        <v>2745.3000000000175</v>
      </c>
      <c r="AA150" s="21">
        <f t="shared" si="53"/>
        <v>0.01837407537299659</v>
      </c>
      <c r="AC150" s="9">
        <v>-1832327.31</v>
      </c>
      <c r="AE150" s="9">
        <v>-938591.19</v>
      </c>
      <c r="AG150" s="9">
        <f t="shared" si="54"/>
        <v>-893736.1200000001</v>
      </c>
      <c r="AI150" s="21">
        <f t="shared" si="55"/>
        <v>-0.9522102162497393</v>
      </c>
    </row>
    <row r="151" spans="1:35" ht="12.75" outlineLevel="1">
      <c r="A151" s="1" t="s">
        <v>467</v>
      </c>
      <c r="B151" s="16" t="s">
        <v>468</v>
      </c>
      <c r="C151" s="1" t="s">
        <v>1120</v>
      </c>
      <c r="E151" s="5">
        <v>4400.58</v>
      </c>
      <c r="G151" s="5">
        <v>2224.59</v>
      </c>
      <c r="I151" s="9">
        <f t="shared" si="48"/>
        <v>2175.99</v>
      </c>
      <c r="K151" s="21">
        <f t="shared" si="49"/>
        <v>0.9781532776826289</v>
      </c>
      <c r="M151" s="9">
        <v>14676.17</v>
      </c>
      <c r="O151" s="9">
        <v>6808.11</v>
      </c>
      <c r="Q151" s="9">
        <f t="shared" si="50"/>
        <v>7868.06</v>
      </c>
      <c r="S151" s="21">
        <f t="shared" si="51"/>
        <v>1.1556893175932823</v>
      </c>
      <c r="U151" s="9">
        <v>4400.58</v>
      </c>
      <c r="W151" s="9">
        <v>2224.59</v>
      </c>
      <c r="Y151" s="9">
        <f t="shared" si="52"/>
        <v>2175.99</v>
      </c>
      <c r="AA151" s="21">
        <f t="shared" si="53"/>
        <v>0.9781532776826289</v>
      </c>
      <c r="AC151" s="9">
        <v>42625.82</v>
      </c>
      <c r="AE151" s="9">
        <v>13436.69</v>
      </c>
      <c r="AG151" s="9">
        <f t="shared" si="54"/>
        <v>29189.129999999997</v>
      </c>
      <c r="AI151" s="21">
        <f t="shared" si="55"/>
        <v>2.172345272533637</v>
      </c>
    </row>
    <row r="152" spans="1:35" ht="12.75" outlineLevel="1">
      <c r="A152" s="1" t="s">
        <v>469</v>
      </c>
      <c r="B152" s="16" t="s">
        <v>470</v>
      </c>
      <c r="C152" s="1" t="s">
        <v>1121</v>
      </c>
      <c r="E152" s="5">
        <v>-1884.31</v>
      </c>
      <c r="G152" s="5">
        <v>-1886.2</v>
      </c>
      <c r="I152" s="9">
        <f t="shared" si="48"/>
        <v>1.8900000000001</v>
      </c>
      <c r="K152" s="21">
        <f t="shared" si="49"/>
        <v>0.0010020146325946876</v>
      </c>
      <c r="M152" s="9">
        <v>-5651.82</v>
      </c>
      <c r="O152" s="9">
        <v>-5863.54</v>
      </c>
      <c r="Q152" s="9">
        <f t="shared" si="50"/>
        <v>211.72000000000025</v>
      </c>
      <c r="S152" s="21">
        <f t="shared" si="51"/>
        <v>0.036107880222527734</v>
      </c>
      <c r="U152" s="9">
        <v>-1884.31</v>
      </c>
      <c r="W152" s="9">
        <v>-1886.2</v>
      </c>
      <c r="Y152" s="9">
        <f t="shared" si="52"/>
        <v>1.8900000000001</v>
      </c>
      <c r="AA152" s="21">
        <f t="shared" si="53"/>
        <v>0.0010020146325946876</v>
      </c>
      <c r="AC152" s="9">
        <v>-23250.05</v>
      </c>
      <c r="AE152" s="9">
        <v>-11817.52</v>
      </c>
      <c r="AG152" s="9">
        <f t="shared" si="54"/>
        <v>-11432.529999999999</v>
      </c>
      <c r="AI152" s="21">
        <f t="shared" si="55"/>
        <v>-0.967422098714451</v>
      </c>
    </row>
    <row r="153" spans="1:35" ht="12.75" outlineLevel="1">
      <c r="A153" s="1" t="s">
        <v>471</v>
      </c>
      <c r="B153" s="16" t="s">
        <v>472</v>
      </c>
      <c r="C153" s="1" t="s">
        <v>1122</v>
      </c>
      <c r="E153" s="5">
        <v>527207.78</v>
      </c>
      <c r="G153" s="5">
        <v>311376.25</v>
      </c>
      <c r="I153" s="9">
        <f t="shared" si="48"/>
        <v>215831.53000000003</v>
      </c>
      <c r="K153" s="21">
        <f t="shared" si="49"/>
        <v>0.6931534758993341</v>
      </c>
      <c r="M153" s="9">
        <v>1372597.01</v>
      </c>
      <c r="O153" s="9">
        <v>975358.51</v>
      </c>
      <c r="Q153" s="9">
        <f t="shared" si="50"/>
        <v>397238.5</v>
      </c>
      <c r="S153" s="21">
        <f t="shared" si="51"/>
        <v>0.4072743467425121</v>
      </c>
      <c r="U153" s="9">
        <v>527207.78</v>
      </c>
      <c r="W153" s="9">
        <v>311376.25</v>
      </c>
      <c r="Y153" s="9">
        <f t="shared" si="52"/>
        <v>215831.53000000003</v>
      </c>
      <c r="AA153" s="21">
        <f t="shared" si="53"/>
        <v>0.6931534758993341</v>
      </c>
      <c r="AC153" s="9">
        <v>5845478.23</v>
      </c>
      <c r="AE153" s="9">
        <v>2218482.31</v>
      </c>
      <c r="AG153" s="9">
        <f t="shared" si="54"/>
        <v>3626995.9200000004</v>
      </c>
      <c r="AI153" s="21">
        <f t="shared" si="55"/>
        <v>1.6348996355080245</v>
      </c>
    </row>
    <row r="154" spans="1:35" ht="12.75" outlineLevel="1">
      <c r="A154" s="1" t="s">
        <v>473</v>
      </c>
      <c r="B154" s="16" t="s">
        <v>474</v>
      </c>
      <c r="C154" s="1" t="s">
        <v>1123</v>
      </c>
      <c r="E154" s="5">
        <v>-123889.27</v>
      </c>
      <c r="G154" s="5">
        <v>-59041.85</v>
      </c>
      <c r="I154" s="9">
        <f t="shared" si="48"/>
        <v>-64847.420000000006</v>
      </c>
      <c r="K154" s="21">
        <f t="shared" si="49"/>
        <v>-1.0983297440713664</v>
      </c>
      <c r="M154" s="9">
        <v>-390004.3</v>
      </c>
      <c r="O154" s="9">
        <v>-282434.42</v>
      </c>
      <c r="Q154" s="9">
        <f t="shared" si="50"/>
        <v>-107569.88</v>
      </c>
      <c r="S154" s="21">
        <f t="shared" si="51"/>
        <v>-0.3808667512975225</v>
      </c>
      <c r="U154" s="9">
        <v>-123889.27</v>
      </c>
      <c r="W154" s="9">
        <v>-59041.85</v>
      </c>
      <c r="Y154" s="9">
        <f t="shared" si="52"/>
        <v>-64847.420000000006</v>
      </c>
      <c r="AA154" s="21">
        <f t="shared" si="53"/>
        <v>-1.0983297440713664</v>
      </c>
      <c r="AC154" s="9">
        <v>-2058204.93</v>
      </c>
      <c r="AE154" s="9">
        <v>-826877.36</v>
      </c>
      <c r="AG154" s="9">
        <f t="shared" si="54"/>
        <v>-1231327.5699999998</v>
      </c>
      <c r="AI154" s="21">
        <f t="shared" si="55"/>
        <v>-1.4891296213503775</v>
      </c>
    </row>
    <row r="155" spans="1:35" ht="12.75" outlineLevel="1">
      <c r="A155" s="1" t="s">
        <v>475</v>
      </c>
      <c r="B155" s="16" t="s">
        <v>476</v>
      </c>
      <c r="C155" s="1" t="s">
        <v>1124</v>
      </c>
      <c r="E155" s="5">
        <v>2959841.28</v>
      </c>
      <c r="G155" s="5">
        <v>388462.66</v>
      </c>
      <c r="I155" s="9">
        <f t="shared" si="48"/>
        <v>2571378.6199999996</v>
      </c>
      <c r="K155" s="21">
        <f t="shared" si="49"/>
        <v>6.619371395953475</v>
      </c>
      <c r="M155" s="9">
        <v>18470591.67</v>
      </c>
      <c r="O155" s="9">
        <v>1476681.04</v>
      </c>
      <c r="Q155" s="9">
        <f t="shared" si="50"/>
        <v>16993910.630000003</v>
      </c>
      <c r="S155" s="21" t="str">
        <f t="shared" si="51"/>
        <v>N.M.</v>
      </c>
      <c r="U155" s="9">
        <v>2959841.28</v>
      </c>
      <c r="W155" s="9">
        <v>388462.66</v>
      </c>
      <c r="Y155" s="9">
        <f t="shared" si="52"/>
        <v>2571378.6199999996</v>
      </c>
      <c r="AA155" s="21">
        <f t="shared" si="53"/>
        <v>6.619371395953475</v>
      </c>
      <c r="AC155" s="9">
        <v>24228873.400000002</v>
      </c>
      <c r="AE155" s="9">
        <v>3888782.39</v>
      </c>
      <c r="AG155" s="9">
        <f t="shared" si="54"/>
        <v>20340091.01</v>
      </c>
      <c r="AI155" s="21">
        <f t="shared" si="55"/>
        <v>5.230452355036508</v>
      </c>
    </row>
    <row r="156" spans="1:35" ht="12.75" outlineLevel="1">
      <c r="A156" s="1" t="s">
        <v>477</v>
      </c>
      <c r="B156" s="16" t="s">
        <v>478</v>
      </c>
      <c r="C156" s="1" t="s">
        <v>1125</v>
      </c>
      <c r="E156" s="5">
        <v>35838.7</v>
      </c>
      <c r="G156" s="5">
        <v>-344.95</v>
      </c>
      <c r="I156" s="9">
        <f t="shared" si="48"/>
        <v>36183.649999999994</v>
      </c>
      <c r="K156" s="21" t="str">
        <f t="shared" si="49"/>
        <v>N.M.</v>
      </c>
      <c r="M156" s="9">
        <v>66751.58</v>
      </c>
      <c r="O156" s="9">
        <v>348.3</v>
      </c>
      <c r="Q156" s="9">
        <f t="shared" si="50"/>
        <v>66403.28</v>
      </c>
      <c r="S156" s="21" t="str">
        <f t="shared" si="51"/>
        <v>N.M.</v>
      </c>
      <c r="U156" s="9">
        <v>35838.7</v>
      </c>
      <c r="W156" s="9">
        <v>-344.95</v>
      </c>
      <c r="Y156" s="9">
        <f t="shared" si="52"/>
        <v>36183.649999999994</v>
      </c>
      <c r="AA156" s="21" t="str">
        <f t="shared" si="53"/>
        <v>N.M.</v>
      </c>
      <c r="AC156" s="9">
        <v>74366.94</v>
      </c>
      <c r="AE156" s="9">
        <v>668.94</v>
      </c>
      <c r="AG156" s="9">
        <f t="shared" si="54"/>
        <v>73698</v>
      </c>
      <c r="AI156" s="21" t="str">
        <f t="shared" si="55"/>
        <v>N.M.</v>
      </c>
    </row>
    <row r="157" spans="1:35" ht="12.75" outlineLevel="1">
      <c r="A157" s="1" t="s">
        <v>479</v>
      </c>
      <c r="B157" s="16" t="s">
        <v>480</v>
      </c>
      <c r="C157" s="1" t="s">
        <v>1126</v>
      </c>
      <c r="E157" s="5">
        <v>-2413.78</v>
      </c>
      <c r="G157" s="5">
        <v>701.34</v>
      </c>
      <c r="I157" s="9">
        <f t="shared" si="48"/>
        <v>-3115.1200000000003</v>
      </c>
      <c r="K157" s="21">
        <f t="shared" si="49"/>
        <v>-4.4416688054296065</v>
      </c>
      <c r="M157" s="9">
        <v>-2461.01</v>
      </c>
      <c r="O157" s="9">
        <v>-159.86</v>
      </c>
      <c r="Q157" s="9">
        <f t="shared" si="50"/>
        <v>-2301.15</v>
      </c>
      <c r="S157" s="21" t="str">
        <f t="shared" si="51"/>
        <v>N.M.</v>
      </c>
      <c r="U157" s="9">
        <v>-2413.78</v>
      </c>
      <c r="W157" s="9">
        <v>701.34</v>
      </c>
      <c r="Y157" s="9">
        <f t="shared" si="52"/>
        <v>-3115.1200000000003</v>
      </c>
      <c r="AA157" s="21">
        <f t="shared" si="53"/>
        <v>-4.4416688054296065</v>
      </c>
      <c r="AC157" s="9">
        <v>-7567.68</v>
      </c>
      <c r="AE157" s="9">
        <v>-177.98</v>
      </c>
      <c r="AG157" s="9">
        <f t="shared" si="54"/>
        <v>-7389.700000000001</v>
      </c>
      <c r="AI157" s="21" t="str">
        <f t="shared" si="55"/>
        <v>N.M.</v>
      </c>
    </row>
    <row r="158" spans="1:35" ht="12.75" outlineLevel="1">
      <c r="A158" s="1" t="s">
        <v>481</v>
      </c>
      <c r="B158" s="16" t="s">
        <v>482</v>
      </c>
      <c r="C158" s="1" t="s">
        <v>1127</v>
      </c>
      <c r="E158" s="5">
        <v>149331.92</v>
      </c>
      <c r="G158" s="5">
        <v>0</v>
      </c>
      <c r="I158" s="9">
        <f t="shared" si="48"/>
        <v>149331.92</v>
      </c>
      <c r="K158" s="21" t="str">
        <f t="shared" si="49"/>
        <v>N.M.</v>
      </c>
      <c r="M158" s="9">
        <v>546636.57</v>
      </c>
      <c r="O158" s="9">
        <v>0</v>
      </c>
      <c r="Q158" s="9">
        <f t="shared" si="50"/>
        <v>546636.57</v>
      </c>
      <c r="S158" s="21" t="str">
        <f t="shared" si="51"/>
        <v>N.M.</v>
      </c>
      <c r="U158" s="9">
        <v>149331.92</v>
      </c>
      <c r="W158" s="9">
        <v>0</v>
      </c>
      <c r="Y158" s="9">
        <f t="shared" si="52"/>
        <v>149331.92</v>
      </c>
      <c r="AA158" s="21" t="str">
        <f t="shared" si="53"/>
        <v>N.M.</v>
      </c>
      <c r="AC158" s="9">
        <v>1442488.81</v>
      </c>
      <c r="AE158" s="9">
        <v>0</v>
      </c>
      <c r="AG158" s="9">
        <f t="shared" si="54"/>
        <v>1442488.81</v>
      </c>
      <c r="AI158" s="21" t="str">
        <f t="shared" si="55"/>
        <v>N.M.</v>
      </c>
    </row>
    <row r="159" spans="1:68" s="90" customFormat="1" ht="12.75">
      <c r="A159" s="90" t="s">
        <v>92</v>
      </c>
      <c r="B159" s="91"/>
      <c r="C159" s="77" t="s">
        <v>1128</v>
      </c>
      <c r="D159" s="105"/>
      <c r="E159" s="105">
        <v>4360645.71</v>
      </c>
      <c r="F159" s="105"/>
      <c r="G159" s="105">
        <v>1236566.86</v>
      </c>
      <c r="H159" s="105"/>
      <c r="I159" s="9">
        <f>+E159-G159</f>
        <v>3124078.8499999996</v>
      </c>
      <c r="J159" s="37" t="str">
        <f>IF((+E159-G159)=(I159),"  ",$AO$515)</f>
        <v>  </v>
      </c>
      <c r="K159" s="38">
        <f>IF(G159&lt;0,IF(I159=0,0,IF(OR(G159=0,E159=0),"N.M.",IF(ABS(I159/G159)&gt;=10,"N.M.",I159/(-G159)))),IF(I159=0,0,IF(OR(G159=0,E159=0),"N.M.",IF(ABS(I159/G159)&gt;=10,"N.M.",I159/G159))))</f>
        <v>2.5264132098769</v>
      </c>
      <c r="L159" s="39"/>
      <c r="M159" s="5">
        <v>22980637.729999997</v>
      </c>
      <c r="N159" s="9"/>
      <c r="O159" s="5">
        <v>3506071.92</v>
      </c>
      <c r="P159" s="9"/>
      <c r="Q159" s="9">
        <f>(+M159-O159)</f>
        <v>19474565.809999995</v>
      </c>
      <c r="R159" s="37" t="str">
        <f>IF((+M159-O159)=(Q159),"  ",$AO$515)</f>
        <v>  </v>
      </c>
      <c r="S159" s="38">
        <f>IF(O159&lt;0,IF(Q159=0,0,IF(OR(O159=0,M159=0),"N.M.",IF(ABS(Q159/O159)&gt;=10,"N.M.",Q159/(-O159)))),IF(Q159=0,0,IF(OR(O159=0,M159=0),"N.M.",IF(ABS(Q159/O159)&gt;=10,"N.M.",Q159/O159))))</f>
        <v>5.554525478758575</v>
      </c>
      <c r="T159" s="39"/>
      <c r="U159" s="9">
        <v>4360645.71</v>
      </c>
      <c r="V159" s="9"/>
      <c r="W159" s="9">
        <v>1236566.86</v>
      </c>
      <c r="X159" s="9"/>
      <c r="Y159" s="9">
        <f>(+U159-W159)</f>
        <v>3124078.8499999996</v>
      </c>
      <c r="Z159" s="37" t="str">
        <f>IF((+U159-W159)=(Y159),"  ",$AO$515)</f>
        <v>  </v>
      </c>
      <c r="AA159" s="38">
        <f>IF(W159&lt;0,IF(Y159=0,0,IF(OR(W159=0,U159=0),"N.M.",IF(ABS(Y159/W159)&gt;=10,"N.M.",Y159/(-W159)))),IF(Y159=0,0,IF(OR(W159=0,U159=0),"N.M.",IF(ABS(Y159/W159)&gt;=10,"N.M.",Y159/W159))))</f>
        <v>2.5264132098769</v>
      </c>
      <c r="AB159" s="39"/>
      <c r="AC159" s="9">
        <v>42567511.10000001</v>
      </c>
      <c r="AD159" s="9"/>
      <c r="AE159" s="9">
        <v>13226192.130000005</v>
      </c>
      <c r="AF159" s="9"/>
      <c r="AG159" s="9">
        <f>(+AC159-AE159)</f>
        <v>29341318.970000006</v>
      </c>
      <c r="AH159" s="37" t="str">
        <f>IF((+AC159-AE159)=(AG159),"  ",$AO$515)</f>
        <v>  </v>
      </c>
      <c r="AI159" s="38">
        <f>IF(AE159&lt;0,IF(AG159=0,0,IF(OR(AE159=0,AC159=0),"N.M.",IF(ABS(AG159/AE159)&gt;=10,"N.M.",AG159/(-AE159)))),IF(AG159=0,0,IF(OR(AE159=0,AC159=0),"N.M.",IF(ABS(AG159/AE159)&gt;=10,"N.M.",AG159/AE159))))</f>
        <v>2.2184252792946535</v>
      </c>
      <c r="AJ159" s="105"/>
      <c r="AK159" s="105"/>
      <c r="AL159" s="105"/>
      <c r="AM159" s="105"/>
      <c r="AN159" s="105"/>
      <c r="AO159" s="105"/>
      <c r="AP159" s="106"/>
      <c r="AQ159" s="107"/>
      <c r="AR159" s="108"/>
      <c r="AS159" s="105"/>
      <c r="AT159" s="105"/>
      <c r="AU159" s="105"/>
      <c r="AV159" s="105"/>
      <c r="AW159" s="105"/>
      <c r="AX159" s="106"/>
      <c r="AY159" s="107"/>
      <c r="AZ159" s="108"/>
      <c r="BA159" s="105"/>
      <c r="BB159" s="105"/>
      <c r="BC159" s="105"/>
      <c r="BD159" s="106"/>
      <c r="BE159" s="107"/>
      <c r="BF159" s="108"/>
      <c r="BG159" s="105"/>
      <c r="BH159" s="109"/>
      <c r="BI159" s="105"/>
      <c r="BJ159" s="109"/>
      <c r="BK159" s="105"/>
      <c r="BL159" s="109"/>
      <c r="BM159" s="105"/>
      <c r="BN159" s="97"/>
      <c r="BO159" s="97"/>
      <c r="BP159" s="97"/>
    </row>
    <row r="160" spans="1:35" ht="12.75" outlineLevel="1">
      <c r="A160" s="1" t="s">
        <v>483</v>
      </c>
      <c r="B160" s="16" t="s">
        <v>484</v>
      </c>
      <c r="C160" s="1" t="s">
        <v>1129</v>
      </c>
      <c r="E160" s="5">
        <v>66619.34</v>
      </c>
      <c r="G160" s="5">
        <v>13712.1</v>
      </c>
      <c r="I160" s="9">
        <f aca="true" t="shared" si="56" ref="I160:I165">+E160-G160</f>
        <v>52907.24</v>
      </c>
      <c r="K160" s="21">
        <f aca="true" t="shared" si="57" ref="K160:K165">IF(G160&lt;0,IF(I160=0,0,IF(OR(G160=0,E160=0),"N.M.",IF(ABS(I160/G160)&gt;=10,"N.M.",I160/(-G160)))),IF(I160=0,0,IF(OR(G160=0,E160=0),"N.M.",IF(ABS(I160/G160)&gt;=10,"N.M.",I160/G160))))</f>
        <v>3.858434521335171</v>
      </c>
      <c r="M160" s="9">
        <v>213670.99</v>
      </c>
      <c r="O160" s="9">
        <v>29475.25</v>
      </c>
      <c r="Q160" s="9">
        <f aca="true" t="shared" si="58" ref="Q160:Q165">(+M160-O160)</f>
        <v>184195.74</v>
      </c>
      <c r="S160" s="21">
        <f aca="true" t="shared" si="59" ref="S160:S165">IF(O160&lt;0,IF(Q160=0,0,IF(OR(O160=0,M160=0),"N.M.",IF(ABS(Q160/O160)&gt;=10,"N.M.",Q160/(-O160)))),IF(Q160=0,0,IF(OR(O160=0,M160=0),"N.M.",IF(ABS(Q160/O160)&gt;=10,"N.M.",Q160/O160))))</f>
        <v>6.249166334467053</v>
      </c>
      <c r="U160" s="9">
        <v>66619.34</v>
      </c>
      <c r="W160" s="9">
        <v>13712.1</v>
      </c>
      <c r="Y160" s="9">
        <f aca="true" t="shared" si="60" ref="Y160:Y165">(+U160-W160)</f>
        <v>52907.24</v>
      </c>
      <c r="AA160" s="21">
        <f aca="true" t="shared" si="61" ref="AA160:AA165">IF(W160&lt;0,IF(Y160=0,0,IF(OR(W160=0,U160=0),"N.M.",IF(ABS(Y160/W160)&gt;=10,"N.M.",Y160/(-W160)))),IF(Y160=0,0,IF(OR(W160=0,U160=0),"N.M.",IF(ABS(Y160/W160)&gt;=10,"N.M.",Y160/W160))))</f>
        <v>3.858434521335171</v>
      </c>
      <c r="AC160" s="9">
        <v>404493.29</v>
      </c>
      <c r="AE160" s="9">
        <v>46602.11</v>
      </c>
      <c r="AG160" s="9">
        <f aca="true" t="shared" si="62" ref="AG160:AG165">(+AC160-AE160)</f>
        <v>357891.18</v>
      </c>
      <c r="AI160" s="21">
        <f aca="true" t="shared" si="63" ref="AI160:AI165">IF(AE160&lt;0,IF(AG160=0,0,IF(OR(AE160=0,AC160=0),"N.M.",IF(ABS(AG160/AE160)&gt;=10,"N.M.",AG160/(-AE160)))),IF(AG160=0,0,IF(OR(AE160=0,AC160=0),"N.M.",IF(ABS(AG160/AE160)&gt;=10,"N.M.",AG160/AE160))))</f>
        <v>7.679720510509073</v>
      </c>
    </row>
    <row r="161" spans="1:35" ht="12.75" outlineLevel="1">
      <c r="A161" s="1" t="s">
        <v>485</v>
      </c>
      <c r="B161" s="16" t="s">
        <v>486</v>
      </c>
      <c r="C161" s="1" t="s">
        <v>1130</v>
      </c>
      <c r="E161" s="5">
        <v>3731351</v>
      </c>
      <c r="G161" s="5">
        <v>2652204</v>
      </c>
      <c r="I161" s="9">
        <f t="shared" si="56"/>
        <v>1079147</v>
      </c>
      <c r="K161" s="21">
        <f t="shared" si="57"/>
        <v>0.40688687597183326</v>
      </c>
      <c r="M161" s="9">
        <v>9995267</v>
      </c>
      <c r="O161" s="9">
        <v>8092740</v>
      </c>
      <c r="Q161" s="9">
        <f t="shared" si="58"/>
        <v>1902527</v>
      </c>
      <c r="S161" s="21">
        <f t="shared" si="59"/>
        <v>0.2350905873659601</v>
      </c>
      <c r="U161" s="9">
        <v>3731351</v>
      </c>
      <c r="W161" s="9">
        <v>2652204</v>
      </c>
      <c r="Y161" s="9">
        <f t="shared" si="60"/>
        <v>1079147</v>
      </c>
      <c r="AA161" s="21">
        <f t="shared" si="61"/>
        <v>0.40688687597183326</v>
      </c>
      <c r="AC161" s="9">
        <v>40943280</v>
      </c>
      <c r="AE161" s="9">
        <v>38844108</v>
      </c>
      <c r="AG161" s="9">
        <f t="shared" si="62"/>
        <v>2099172</v>
      </c>
      <c r="AI161" s="21">
        <f t="shared" si="63"/>
        <v>0.05404093717379223</v>
      </c>
    </row>
    <row r="162" spans="1:35" ht="12.75" outlineLevel="1">
      <c r="A162" s="1" t="s">
        <v>487</v>
      </c>
      <c r="B162" s="16" t="s">
        <v>488</v>
      </c>
      <c r="C162" s="1" t="s">
        <v>1131</v>
      </c>
      <c r="E162" s="5">
        <v>6416352</v>
      </c>
      <c r="G162" s="5">
        <v>3137825</v>
      </c>
      <c r="I162" s="9">
        <f t="shared" si="56"/>
        <v>3278527</v>
      </c>
      <c r="K162" s="21">
        <f t="shared" si="57"/>
        <v>1.044840614119653</v>
      </c>
      <c r="M162" s="9">
        <v>16474792.35</v>
      </c>
      <c r="O162" s="9">
        <v>9472469</v>
      </c>
      <c r="Q162" s="9">
        <f t="shared" si="58"/>
        <v>7002323.35</v>
      </c>
      <c r="S162" s="21">
        <f t="shared" si="59"/>
        <v>0.7392289539295404</v>
      </c>
      <c r="U162" s="9">
        <v>6416352</v>
      </c>
      <c r="W162" s="9">
        <v>3137825</v>
      </c>
      <c r="Y162" s="9">
        <f t="shared" si="60"/>
        <v>3278527</v>
      </c>
      <c r="AA162" s="21">
        <f t="shared" si="61"/>
        <v>1.044840614119653</v>
      </c>
      <c r="AC162" s="9">
        <v>60411257.06</v>
      </c>
      <c r="AE162" s="9">
        <v>56274274</v>
      </c>
      <c r="AG162" s="9">
        <f t="shared" si="62"/>
        <v>4136983.0600000024</v>
      </c>
      <c r="AI162" s="21">
        <f t="shared" si="63"/>
        <v>0.07351464116622815</v>
      </c>
    </row>
    <row r="163" spans="1:35" ht="12.75" outlineLevel="1">
      <c r="A163" s="1" t="s">
        <v>489</v>
      </c>
      <c r="B163" s="16" t="s">
        <v>490</v>
      </c>
      <c r="C163" s="1" t="s">
        <v>1132</v>
      </c>
      <c r="E163" s="5">
        <v>3438776</v>
      </c>
      <c r="G163" s="5">
        <v>3180247</v>
      </c>
      <c r="I163" s="9">
        <f t="shared" si="56"/>
        <v>258529</v>
      </c>
      <c r="K163" s="21">
        <f t="shared" si="57"/>
        <v>0.081292113474205</v>
      </c>
      <c r="M163" s="9">
        <v>10749097</v>
      </c>
      <c r="O163" s="9">
        <v>9649344</v>
      </c>
      <c r="Q163" s="9">
        <f t="shared" si="58"/>
        <v>1099753</v>
      </c>
      <c r="S163" s="21">
        <f t="shared" si="59"/>
        <v>0.11397178917033117</v>
      </c>
      <c r="U163" s="9">
        <v>3438776</v>
      </c>
      <c r="W163" s="9">
        <v>3180247</v>
      </c>
      <c r="Y163" s="9">
        <f t="shared" si="60"/>
        <v>258529</v>
      </c>
      <c r="AA163" s="21">
        <f t="shared" si="61"/>
        <v>0.081292113474205</v>
      </c>
      <c r="AC163" s="9">
        <v>42537181</v>
      </c>
      <c r="AE163" s="9">
        <v>38794554.5</v>
      </c>
      <c r="AG163" s="9">
        <f t="shared" si="62"/>
        <v>3742626.5</v>
      </c>
      <c r="AI163" s="21">
        <f t="shared" si="63"/>
        <v>0.0964729856609128</v>
      </c>
    </row>
    <row r="164" spans="1:35" ht="12.75" outlineLevel="1">
      <c r="A164" s="1" t="s">
        <v>491</v>
      </c>
      <c r="B164" s="16" t="s">
        <v>492</v>
      </c>
      <c r="C164" s="1" t="s">
        <v>1133</v>
      </c>
      <c r="E164" s="5">
        <v>0</v>
      </c>
      <c r="G164" s="5">
        <v>0</v>
      </c>
      <c r="I164" s="9">
        <f t="shared" si="56"/>
        <v>0</v>
      </c>
      <c r="K164" s="21">
        <f t="shared" si="57"/>
        <v>0</v>
      </c>
      <c r="M164" s="9">
        <v>0</v>
      </c>
      <c r="O164" s="9">
        <v>161648.08</v>
      </c>
      <c r="Q164" s="9">
        <f t="shared" si="58"/>
        <v>-161648.08</v>
      </c>
      <c r="S164" s="21" t="str">
        <f t="shared" si="59"/>
        <v>N.M.</v>
      </c>
      <c r="U164" s="9">
        <v>0</v>
      </c>
      <c r="W164" s="9">
        <v>0</v>
      </c>
      <c r="Y164" s="9">
        <f t="shared" si="60"/>
        <v>0</v>
      </c>
      <c r="AA164" s="21">
        <f t="shared" si="61"/>
        <v>0</v>
      </c>
      <c r="AC164" s="9">
        <v>0</v>
      </c>
      <c r="AE164" s="9">
        <v>1760306.95</v>
      </c>
      <c r="AG164" s="9">
        <f t="shared" si="62"/>
        <v>-1760306.95</v>
      </c>
      <c r="AI164" s="21" t="str">
        <f t="shared" si="63"/>
        <v>N.M.</v>
      </c>
    </row>
    <row r="165" spans="1:35" ht="12.75" outlineLevel="1">
      <c r="A165" s="1" t="s">
        <v>493</v>
      </c>
      <c r="B165" s="16" t="s">
        <v>494</v>
      </c>
      <c r="C165" s="1" t="s">
        <v>1134</v>
      </c>
      <c r="E165" s="5">
        <v>5478201</v>
      </c>
      <c r="G165" s="5">
        <v>4891572</v>
      </c>
      <c r="I165" s="9">
        <f t="shared" si="56"/>
        <v>586629</v>
      </c>
      <c r="K165" s="21">
        <f t="shared" si="57"/>
        <v>0.11992647762314446</v>
      </c>
      <c r="M165" s="9">
        <v>17830847</v>
      </c>
      <c r="O165" s="9">
        <v>14661208</v>
      </c>
      <c r="Q165" s="9">
        <f t="shared" si="58"/>
        <v>3169639</v>
      </c>
      <c r="S165" s="21">
        <f t="shared" si="59"/>
        <v>0.2161922128108407</v>
      </c>
      <c r="U165" s="9">
        <v>5478201</v>
      </c>
      <c r="W165" s="9">
        <v>4891572</v>
      </c>
      <c r="Y165" s="9">
        <f t="shared" si="60"/>
        <v>586629</v>
      </c>
      <c r="AA165" s="21">
        <f t="shared" si="61"/>
        <v>0.11992647762314446</v>
      </c>
      <c r="AC165" s="9">
        <v>46358205</v>
      </c>
      <c r="AE165" s="9">
        <v>54104106</v>
      </c>
      <c r="AG165" s="9">
        <f t="shared" si="62"/>
        <v>-7745901</v>
      </c>
      <c r="AI165" s="21">
        <f t="shared" si="63"/>
        <v>-0.1431666018102212</v>
      </c>
    </row>
    <row r="166" spans="1:68" s="90" customFormat="1" ht="12.75">
      <c r="A166" s="90" t="s">
        <v>93</v>
      </c>
      <c r="B166" s="91"/>
      <c r="C166" s="77" t="s">
        <v>1135</v>
      </c>
      <c r="D166" s="105"/>
      <c r="E166" s="105">
        <v>19131299.34</v>
      </c>
      <c r="F166" s="105"/>
      <c r="G166" s="105">
        <v>13875560.1</v>
      </c>
      <c r="H166" s="105"/>
      <c r="I166" s="9">
        <f>+E166-G166</f>
        <v>5255739.24</v>
      </c>
      <c r="J166" s="37" t="str">
        <f>IF((+E166-G166)=(I166),"  ",$AO$515)</f>
        <v>  </v>
      </c>
      <c r="K166" s="38">
        <f>IF(G166&lt;0,IF(I166=0,0,IF(OR(G166=0,E166=0),"N.M.",IF(ABS(I166/G166)&gt;=10,"N.M.",I166/(-G166)))),IF(I166=0,0,IF(OR(G166=0,E166=0),"N.M.",IF(ABS(I166/G166)&gt;=10,"N.M.",I166/G166))))</f>
        <v>0.378776727002177</v>
      </c>
      <c r="L166" s="39"/>
      <c r="M166" s="5">
        <v>55263674.34</v>
      </c>
      <c r="N166" s="9"/>
      <c r="O166" s="5">
        <v>42066884.33</v>
      </c>
      <c r="P166" s="9"/>
      <c r="Q166" s="9">
        <f>(+M166-O166)</f>
        <v>13196790.010000005</v>
      </c>
      <c r="R166" s="37" t="str">
        <f>IF((+M166-O166)=(Q166),"  ",$AO$515)</f>
        <v>  </v>
      </c>
      <c r="S166" s="38">
        <f>IF(O166&lt;0,IF(Q166=0,0,IF(OR(O166=0,M166=0),"N.M.",IF(ABS(Q166/O166)&gt;=10,"N.M.",Q166/(-O166)))),IF(Q166=0,0,IF(OR(O166=0,M166=0),"N.M.",IF(ABS(Q166/O166)&gt;=10,"N.M.",Q166/O166))))</f>
        <v>0.3137097082464155</v>
      </c>
      <c r="T166" s="39"/>
      <c r="U166" s="9">
        <v>19131299.34</v>
      </c>
      <c r="V166" s="9"/>
      <c r="W166" s="9">
        <v>13875560.1</v>
      </c>
      <c r="X166" s="9"/>
      <c r="Y166" s="9">
        <f>(+U166-W166)</f>
        <v>5255739.24</v>
      </c>
      <c r="Z166" s="37" t="str">
        <f>IF((+U166-W166)=(Y166),"  ",$AO$515)</f>
        <v>  </v>
      </c>
      <c r="AA166" s="38">
        <f>IF(W166&lt;0,IF(Y166=0,0,IF(OR(W166=0,U166=0),"N.M.",IF(ABS(Y166/W166)&gt;=10,"N.M.",Y166/(-W166)))),IF(Y166=0,0,IF(OR(W166=0,U166=0),"N.M.",IF(ABS(Y166/W166)&gt;=10,"N.M.",Y166/W166))))</f>
        <v>0.378776727002177</v>
      </c>
      <c r="AB166" s="39"/>
      <c r="AC166" s="9">
        <v>190654416.35</v>
      </c>
      <c r="AD166" s="9"/>
      <c r="AE166" s="9">
        <v>189823951.55999997</v>
      </c>
      <c r="AF166" s="9"/>
      <c r="AG166" s="9">
        <f>(+AC166-AE166)</f>
        <v>830464.7900000215</v>
      </c>
      <c r="AH166" s="37" t="str">
        <f>IF((+AC166-AE166)=(AG166),"  ",$AO$515)</f>
        <v>  </v>
      </c>
      <c r="AI166" s="38">
        <f>IF(AE166&lt;0,IF(AG166=0,0,IF(OR(AE166=0,AC166=0),"N.M.",IF(ABS(AG166/AE166)&gt;=10,"N.M.",AG166/(-AE166)))),IF(AG166=0,0,IF(OR(AE166=0,AC166=0),"N.M.",IF(ABS(AG166/AE166)&gt;=10,"N.M.",AG166/AE166))))</f>
        <v>0.004374920989554504</v>
      </c>
      <c r="AJ166" s="105"/>
      <c r="AK166" s="105"/>
      <c r="AL166" s="105"/>
      <c r="AM166" s="105"/>
      <c r="AN166" s="105"/>
      <c r="AO166" s="105"/>
      <c r="AP166" s="106"/>
      <c r="AQ166" s="107"/>
      <c r="AR166" s="108"/>
      <c r="AS166" s="105"/>
      <c r="AT166" s="105"/>
      <c r="AU166" s="105"/>
      <c r="AV166" s="105"/>
      <c r="AW166" s="105"/>
      <c r="AX166" s="106"/>
      <c r="AY166" s="107"/>
      <c r="AZ166" s="108"/>
      <c r="BA166" s="105"/>
      <c r="BB166" s="105"/>
      <c r="BC166" s="105"/>
      <c r="BD166" s="106"/>
      <c r="BE166" s="107"/>
      <c r="BF166" s="108"/>
      <c r="BG166" s="105"/>
      <c r="BH166" s="109"/>
      <c r="BI166" s="105"/>
      <c r="BJ166" s="109"/>
      <c r="BK166" s="105"/>
      <c r="BL166" s="109"/>
      <c r="BM166" s="105"/>
      <c r="BN166" s="97"/>
      <c r="BO166" s="97"/>
      <c r="BP166" s="97"/>
    </row>
    <row r="167" spans="1:35" ht="12.75" outlineLevel="1">
      <c r="A167" s="1" t="s">
        <v>495</v>
      </c>
      <c r="B167" s="16" t="s">
        <v>496</v>
      </c>
      <c r="C167" s="1" t="s">
        <v>1136</v>
      </c>
      <c r="E167" s="5">
        <v>0</v>
      </c>
      <c r="G167" s="5">
        <v>0</v>
      </c>
      <c r="I167" s="9">
        <f aca="true" t="shared" si="64" ref="I167:I198">+E167-G167</f>
        <v>0</v>
      </c>
      <c r="K167" s="21">
        <f aca="true" t="shared" si="65" ref="K167:K198">IF(G167&lt;0,IF(I167=0,0,IF(OR(G167=0,E167=0),"N.M.",IF(ABS(I167/G167)&gt;=10,"N.M.",I167/(-G167)))),IF(I167=0,0,IF(OR(G167=0,E167=0),"N.M.",IF(ABS(I167/G167)&gt;=10,"N.M.",I167/G167))))</f>
        <v>0</v>
      </c>
      <c r="M167" s="9">
        <v>0</v>
      </c>
      <c r="O167" s="9">
        <v>12049.22</v>
      </c>
      <c r="Q167" s="9">
        <f aca="true" t="shared" si="66" ref="Q167:Q198">(+M167-O167)</f>
        <v>-12049.22</v>
      </c>
      <c r="S167" s="21" t="str">
        <f aca="true" t="shared" si="67" ref="S167:S198">IF(O167&lt;0,IF(Q167=0,0,IF(OR(O167=0,M167=0),"N.M.",IF(ABS(Q167/O167)&gt;=10,"N.M.",Q167/(-O167)))),IF(Q167=0,0,IF(OR(O167=0,M167=0),"N.M.",IF(ABS(Q167/O167)&gt;=10,"N.M.",Q167/O167))))</f>
        <v>N.M.</v>
      </c>
      <c r="U167" s="9">
        <v>0</v>
      </c>
      <c r="W167" s="9">
        <v>0</v>
      </c>
      <c r="Y167" s="9">
        <f aca="true" t="shared" si="68" ref="Y167:Y198">(+U167-W167)</f>
        <v>0</v>
      </c>
      <c r="AA167" s="21">
        <f aca="true" t="shared" si="69" ref="AA167:AA198">IF(W167&lt;0,IF(Y167=0,0,IF(OR(W167=0,U167=0),"N.M.",IF(ABS(Y167/W167)&gt;=10,"N.M.",Y167/(-W167)))),IF(Y167=0,0,IF(OR(W167=0,U167=0),"N.M.",IF(ABS(Y167/W167)&gt;=10,"N.M.",Y167/W167))))</f>
        <v>0</v>
      </c>
      <c r="AC167" s="9">
        <v>0</v>
      </c>
      <c r="AE167" s="9">
        <v>67561.85</v>
      </c>
      <c r="AG167" s="9">
        <f aca="true" t="shared" si="70" ref="AG167:AG198">(+AC167-AE167)</f>
        <v>-67561.85</v>
      </c>
      <c r="AI167" s="21" t="str">
        <f aca="true" t="shared" si="71" ref="AI167:AI198">IF(AE167&lt;0,IF(AG167=0,0,IF(OR(AE167=0,AC167=0),"N.M.",IF(ABS(AG167/AE167)&gt;=10,"N.M.",AG167/(-AE167)))),IF(AG167=0,0,IF(OR(AE167=0,AC167=0),"N.M.",IF(ABS(AG167/AE167)&gt;=10,"N.M.",AG167/AE167))))</f>
        <v>N.M.</v>
      </c>
    </row>
    <row r="168" spans="1:35" ht="12.75" outlineLevel="1">
      <c r="A168" s="1" t="s">
        <v>497</v>
      </c>
      <c r="B168" s="16" t="s">
        <v>498</v>
      </c>
      <c r="C168" s="1" t="s">
        <v>1137</v>
      </c>
      <c r="E168" s="5">
        <v>-156</v>
      </c>
      <c r="G168" s="5">
        <v>-141</v>
      </c>
      <c r="I168" s="9">
        <f t="shared" si="64"/>
        <v>-15</v>
      </c>
      <c r="K168" s="21">
        <f t="shared" si="65"/>
        <v>-0.10638297872340426</v>
      </c>
      <c r="M168" s="9">
        <v>-428</v>
      </c>
      <c r="O168" s="9">
        <v>-526</v>
      </c>
      <c r="Q168" s="9">
        <f t="shared" si="66"/>
        <v>98</v>
      </c>
      <c r="S168" s="21">
        <f t="shared" si="67"/>
        <v>0.18631178707224336</v>
      </c>
      <c r="U168" s="9">
        <v>-156</v>
      </c>
      <c r="W168" s="9">
        <v>-141</v>
      </c>
      <c r="Y168" s="9">
        <f t="shared" si="68"/>
        <v>-15</v>
      </c>
      <c r="AA168" s="21">
        <f t="shared" si="69"/>
        <v>-0.10638297872340426</v>
      </c>
      <c r="AC168" s="9">
        <v>-1652</v>
      </c>
      <c r="AE168" s="9">
        <v>-1475.5</v>
      </c>
      <c r="AG168" s="9">
        <f t="shared" si="70"/>
        <v>-176.5</v>
      </c>
      <c r="AI168" s="21">
        <f t="shared" si="71"/>
        <v>-0.11962046763808878</v>
      </c>
    </row>
    <row r="169" spans="1:35" ht="12.75" outlineLevel="1">
      <c r="A169" s="1" t="s">
        <v>499</v>
      </c>
      <c r="B169" s="16" t="s">
        <v>500</v>
      </c>
      <c r="C169" s="1" t="s">
        <v>1138</v>
      </c>
      <c r="E169" s="5">
        <v>225502.65</v>
      </c>
      <c r="G169" s="5">
        <v>244869.06</v>
      </c>
      <c r="I169" s="9">
        <f t="shared" si="64"/>
        <v>-19366.410000000003</v>
      </c>
      <c r="K169" s="21">
        <f t="shared" si="65"/>
        <v>-0.07908884037860889</v>
      </c>
      <c r="M169" s="9">
        <v>622040.09</v>
      </c>
      <c r="O169" s="9">
        <v>659538.46</v>
      </c>
      <c r="Q169" s="9">
        <f t="shared" si="66"/>
        <v>-37498.369999999995</v>
      </c>
      <c r="S169" s="21">
        <f t="shared" si="67"/>
        <v>-0.056855471324598714</v>
      </c>
      <c r="U169" s="9">
        <v>225502.65</v>
      </c>
      <c r="W169" s="9">
        <v>244869.06</v>
      </c>
      <c r="Y169" s="9">
        <f t="shared" si="68"/>
        <v>-19366.410000000003</v>
      </c>
      <c r="AA169" s="21">
        <f t="shared" si="69"/>
        <v>-0.07908884037860889</v>
      </c>
      <c r="AC169" s="9">
        <v>2506917.24</v>
      </c>
      <c r="AE169" s="9">
        <v>2316543.63</v>
      </c>
      <c r="AG169" s="9">
        <f t="shared" si="70"/>
        <v>190373.61000000034</v>
      </c>
      <c r="AI169" s="21">
        <f t="shared" si="71"/>
        <v>0.082180023520645</v>
      </c>
    </row>
    <row r="170" spans="1:35" ht="12.75" outlineLevel="1">
      <c r="A170" s="1" t="s">
        <v>501</v>
      </c>
      <c r="B170" s="16" t="s">
        <v>502</v>
      </c>
      <c r="C170" s="1" t="s">
        <v>1139</v>
      </c>
      <c r="E170" s="5">
        <v>129933.69</v>
      </c>
      <c r="G170" s="5">
        <v>135715.05</v>
      </c>
      <c r="I170" s="9">
        <f t="shared" si="64"/>
        <v>-5781.359999999986</v>
      </c>
      <c r="K170" s="21">
        <f t="shared" si="65"/>
        <v>-0.0425992548357753</v>
      </c>
      <c r="M170" s="9">
        <v>336223.44</v>
      </c>
      <c r="O170" s="9">
        <v>351053.61</v>
      </c>
      <c r="Q170" s="9">
        <f t="shared" si="66"/>
        <v>-14830.169999999984</v>
      </c>
      <c r="S170" s="21">
        <f t="shared" si="67"/>
        <v>-0.04224474432836621</v>
      </c>
      <c r="U170" s="9">
        <v>129933.69</v>
      </c>
      <c r="W170" s="9">
        <v>135715.05</v>
      </c>
      <c r="Y170" s="9">
        <f t="shared" si="68"/>
        <v>-5781.359999999986</v>
      </c>
      <c r="AA170" s="21">
        <f t="shared" si="69"/>
        <v>-0.0425992548357753</v>
      </c>
      <c r="AC170" s="9">
        <v>1278550.31</v>
      </c>
      <c r="AE170" s="9">
        <v>1173161.61</v>
      </c>
      <c r="AG170" s="9">
        <f t="shared" si="70"/>
        <v>105388.69999999995</v>
      </c>
      <c r="AI170" s="21">
        <f t="shared" si="71"/>
        <v>0.08983306230076855</v>
      </c>
    </row>
    <row r="171" spans="1:35" ht="12.75" outlineLevel="1">
      <c r="A171" s="1" t="s">
        <v>503</v>
      </c>
      <c r="B171" s="16" t="s">
        <v>504</v>
      </c>
      <c r="C171" s="1" t="s">
        <v>1140</v>
      </c>
      <c r="E171" s="5">
        <v>346597.222</v>
      </c>
      <c r="G171" s="5">
        <v>347839.649</v>
      </c>
      <c r="I171" s="9">
        <f t="shared" si="64"/>
        <v>-1242.426999999967</v>
      </c>
      <c r="K171" s="21">
        <f t="shared" si="65"/>
        <v>-0.00357183835589705</v>
      </c>
      <c r="M171" s="9">
        <v>1117504.187</v>
      </c>
      <c r="O171" s="9">
        <v>1074574.205</v>
      </c>
      <c r="Q171" s="9">
        <f t="shared" si="66"/>
        <v>42929.98199999984</v>
      </c>
      <c r="S171" s="21">
        <f t="shared" si="67"/>
        <v>0.03995069098089865</v>
      </c>
      <c r="U171" s="9">
        <v>346597.222</v>
      </c>
      <c r="W171" s="9">
        <v>347839.649</v>
      </c>
      <c r="Y171" s="9">
        <f t="shared" si="68"/>
        <v>-1242.426999999967</v>
      </c>
      <c r="AA171" s="21">
        <f t="shared" si="69"/>
        <v>-0.00357183835589705</v>
      </c>
      <c r="AC171" s="9">
        <v>4441393.835</v>
      </c>
      <c r="AE171" s="9">
        <v>4539598.162</v>
      </c>
      <c r="AG171" s="9">
        <f t="shared" si="70"/>
        <v>-98204.32699999958</v>
      </c>
      <c r="AI171" s="21">
        <f t="shared" si="71"/>
        <v>-0.02163282376445715</v>
      </c>
    </row>
    <row r="172" spans="1:35" ht="12.75" outlineLevel="1">
      <c r="A172" s="1" t="s">
        <v>505</v>
      </c>
      <c r="B172" s="16" t="s">
        <v>506</v>
      </c>
      <c r="C172" s="1" t="s">
        <v>1141</v>
      </c>
      <c r="E172" s="5">
        <v>72754.3</v>
      </c>
      <c r="G172" s="5">
        <v>65244.304000000004</v>
      </c>
      <c r="I172" s="9">
        <f t="shared" si="64"/>
        <v>7509.995999999999</v>
      </c>
      <c r="K172" s="21">
        <f t="shared" si="65"/>
        <v>0.1151057722985289</v>
      </c>
      <c r="M172" s="9">
        <v>317964.085</v>
      </c>
      <c r="O172" s="9">
        <v>301637.402</v>
      </c>
      <c r="Q172" s="9">
        <f t="shared" si="66"/>
        <v>16326.68300000002</v>
      </c>
      <c r="S172" s="21">
        <f t="shared" si="67"/>
        <v>0.05412685194788947</v>
      </c>
      <c r="U172" s="9">
        <v>72754.3</v>
      </c>
      <c r="W172" s="9">
        <v>65244.304000000004</v>
      </c>
      <c r="Y172" s="9">
        <f t="shared" si="68"/>
        <v>7509.995999999999</v>
      </c>
      <c r="AA172" s="21">
        <f t="shared" si="69"/>
        <v>0.1151057722985289</v>
      </c>
      <c r="AC172" s="9">
        <v>1339026.91</v>
      </c>
      <c r="AE172" s="9">
        <v>1130995.409</v>
      </c>
      <c r="AG172" s="9">
        <f t="shared" si="70"/>
        <v>208031.50099999993</v>
      </c>
      <c r="AI172" s="21">
        <f t="shared" si="71"/>
        <v>0.1839366449629858</v>
      </c>
    </row>
    <row r="173" spans="1:35" ht="12.75" outlineLevel="1">
      <c r="A173" s="1" t="s">
        <v>507</v>
      </c>
      <c r="B173" s="16" t="s">
        <v>508</v>
      </c>
      <c r="C173" s="1" t="s">
        <v>1142</v>
      </c>
      <c r="E173" s="5">
        <v>0</v>
      </c>
      <c r="G173" s="5">
        <v>0</v>
      </c>
      <c r="I173" s="9">
        <f t="shared" si="64"/>
        <v>0</v>
      </c>
      <c r="K173" s="21">
        <f t="shared" si="65"/>
        <v>0</v>
      </c>
      <c r="M173" s="9">
        <v>0</v>
      </c>
      <c r="O173" s="9">
        <v>0</v>
      </c>
      <c r="Q173" s="9">
        <f t="shared" si="66"/>
        <v>0</v>
      </c>
      <c r="S173" s="21">
        <f t="shared" si="67"/>
        <v>0</v>
      </c>
      <c r="U173" s="9">
        <v>0</v>
      </c>
      <c r="W173" s="9">
        <v>0</v>
      </c>
      <c r="Y173" s="9">
        <f t="shared" si="68"/>
        <v>0</v>
      </c>
      <c r="AA173" s="21">
        <f t="shared" si="69"/>
        <v>0</v>
      </c>
      <c r="AC173" s="9">
        <v>1729129.84</v>
      </c>
      <c r="AE173" s="9">
        <v>1010750.52</v>
      </c>
      <c r="AG173" s="9">
        <f t="shared" si="70"/>
        <v>718379.3200000001</v>
      </c>
      <c r="AI173" s="21">
        <f t="shared" si="71"/>
        <v>0.7107385114182282</v>
      </c>
    </row>
    <row r="174" spans="1:35" ht="12.75" outlineLevel="1">
      <c r="A174" s="1" t="s">
        <v>509</v>
      </c>
      <c r="B174" s="16" t="s">
        <v>510</v>
      </c>
      <c r="C174" s="1" t="s">
        <v>1143</v>
      </c>
      <c r="E174" s="5">
        <v>3129.25</v>
      </c>
      <c r="G174" s="5">
        <v>4075.2</v>
      </c>
      <c r="I174" s="9">
        <f t="shared" si="64"/>
        <v>-945.9499999999998</v>
      </c>
      <c r="K174" s="21">
        <f t="shared" si="65"/>
        <v>-0.23212357675696896</v>
      </c>
      <c r="M174" s="9">
        <v>12446.129</v>
      </c>
      <c r="O174" s="9">
        <v>11568.523000000001</v>
      </c>
      <c r="Q174" s="9">
        <f t="shared" si="66"/>
        <v>877.6059999999998</v>
      </c>
      <c r="S174" s="21">
        <f t="shared" si="67"/>
        <v>0.07586154256684277</v>
      </c>
      <c r="U174" s="9">
        <v>3129.25</v>
      </c>
      <c r="W174" s="9">
        <v>4075.2</v>
      </c>
      <c r="Y174" s="9">
        <f t="shared" si="68"/>
        <v>-945.9499999999998</v>
      </c>
      <c r="AA174" s="21">
        <f t="shared" si="69"/>
        <v>-0.23212357675696896</v>
      </c>
      <c r="AC174" s="9">
        <v>63035.948000000004</v>
      </c>
      <c r="AE174" s="9">
        <v>56182.33</v>
      </c>
      <c r="AG174" s="9">
        <f t="shared" si="70"/>
        <v>6853.618000000002</v>
      </c>
      <c r="AI174" s="21">
        <f t="shared" si="71"/>
        <v>0.12198885307889512</v>
      </c>
    </row>
    <row r="175" spans="1:35" ht="12.75" outlineLevel="1">
      <c r="A175" s="1" t="s">
        <v>511</v>
      </c>
      <c r="B175" s="16" t="s">
        <v>512</v>
      </c>
      <c r="C175" s="1" t="s">
        <v>1144</v>
      </c>
      <c r="E175" s="5">
        <v>353444.691</v>
      </c>
      <c r="G175" s="5">
        <v>280658.292</v>
      </c>
      <c r="I175" s="9">
        <f t="shared" si="64"/>
        <v>72786.39899999998</v>
      </c>
      <c r="K175" s="21">
        <f t="shared" si="65"/>
        <v>0.2593417015450232</v>
      </c>
      <c r="M175" s="9">
        <v>1268082.442</v>
      </c>
      <c r="O175" s="9">
        <v>1117838.687</v>
      </c>
      <c r="Q175" s="9">
        <f t="shared" si="66"/>
        <v>150243.75500000012</v>
      </c>
      <c r="S175" s="21">
        <f t="shared" si="67"/>
        <v>0.13440557814582071</v>
      </c>
      <c r="U175" s="9">
        <v>353444.691</v>
      </c>
      <c r="W175" s="9">
        <v>280658.292</v>
      </c>
      <c r="Y175" s="9">
        <f t="shared" si="68"/>
        <v>72786.39899999998</v>
      </c>
      <c r="AA175" s="21">
        <f t="shared" si="69"/>
        <v>0.2593417015450232</v>
      </c>
      <c r="AC175" s="9">
        <v>3739038.13</v>
      </c>
      <c r="AE175" s="9">
        <v>2993685.3249999997</v>
      </c>
      <c r="AG175" s="9">
        <f t="shared" si="70"/>
        <v>745352.8050000002</v>
      </c>
      <c r="AI175" s="21">
        <f t="shared" si="71"/>
        <v>0.24897500040355786</v>
      </c>
    </row>
    <row r="176" spans="1:35" ht="12.75" outlineLevel="1">
      <c r="A176" s="1" t="s">
        <v>513</v>
      </c>
      <c r="B176" s="16" t="s">
        <v>514</v>
      </c>
      <c r="C176" s="1" t="s">
        <v>1145</v>
      </c>
      <c r="E176" s="5">
        <v>1293</v>
      </c>
      <c r="G176" s="5">
        <v>314</v>
      </c>
      <c r="I176" s="9">
        <f t="shared" si="64"/>
        <v>979</v>
      </c>
      <c r="K176" s="21">
        <f t="shared" si="65"/>
        <v>3.1178343949044587</v>
      </c>
      <c r="M176" s="9">
        <v>3914</v>
      </c>
      <c r="O176" s="9">
        <v>2122</v>
      </c>
      <c r="Q176" s="9">
        <f t="shared" si="66"/>
        <v>1792</v>
      </c>
      <c r="S176" s="21">
        <f t="shared" si="67"/>
        <v>0.8444863336475024</v>
      </c>
      <c r="U176" s="9">
        <v>1293</v>
      </c>
      <c r="W176" s="9">
        <v>314</v>
      </c>
      <c r="Y176" s="9">
        <f t="shared" si="68"/>
        <v>979</v>
      </c>
      <c r="AA176" s="21">
        <f t="shared" si="69"/>
        <v>3.1178343949044587</v>
      </c>
      <c r="AC176" s="9">
        <v>8880</v>
      </c>
      <c r="AE176" s="9">
        <v>4887</v>
      </c>
      <c r="AG176" s="9">
        <f t="shared" si="70"/>
        <v>3993</v>
      </c>
      <c r="AI176" s="21">
        <f t="shared" si="71"/>
        <v>0.8170656844689994</v>
      </c>
    </row>
    <row r="177" spans="1:35" ht="12.75" outlineLevel="1">
      <c r="A177" s="1" t="s">
        <v>515</v>
      </c>
      <c r="B177" s="16" t="s">
        <v>516</v>
      </c>
      <c r="C177" s="1" t="s">
        <v>1146</v>
      </c>
      <c r="E177" s="5">
        <v>0</v>
      </c>
      <c r="G177" s="5">
        <v>79.15</v>
      </c>
      <c r="I177" s="9">
        <f t="shared" si="64"/>
        <v>-79.15</v>
      </c>
      <c r="K177" s="21" t="str">
        <f t="shared" si="65"/>
        <v>N.M.</v>
      </c>
      <c r="M177" s="9">
        <v>-1949.767</v>
      </c>
      <c r="O177" s="9">
        <v>108.98</v>
      </c>
      <c r="Q177" s="9">
        <f t="shared" si="66"/>
        <v>-2058.747</v>
      </c>
      <c r="S177" s="21" t="str">
        <f t="shared" si="67"/>
        <v>N.M.</v>
      </c>
      <c r="U177" s="9">
        <v>0</v>
      </c>
      <c r="W177" s="9">
        <v>79.15</v>
      </c>
      <c r="Y177" s="9">
        <f t="shared" si="68"/>
        <v>-79.15</v>
      </c>
      <c r="AA177" s="21" t="str">
        <f t="shared" si="69"/>
        <v>N.M.</v>
      </c>
      <c r="AC177" s="9">
        <v>-79.15</v>
      </c>
      <c r="AE177" s="9">
        <v>312.86</v>
      </c>
      <c r="AG177" s="9">
        <f t="shared" si="70"/>
        <v>-392.01</v>
      </c>
      <c r="AI177" s="21">
        <f t="shared" si="71"/>
        <v>-1.2529885571821262</v>
      </c>
    </row>
    <row r="178" spans="1:35" ht="12.75" outlineLevel="1">
      <c r="A178" s="1" t="s">
        <v>517</v>
      </c>
      <c r="B178" s="16" t="s">
        <v>518</v>
      </c>
      <c r="C178" s="1" t="s">
        <v>1147</v>
      </c>
      <c r="E178" s="5">
        <v>-8.49</v>
      </c>
      <c r="G178" s="5">
        <v>0</v>
      </c>
      <c r="I178" s="9">
        <f t="shared" si="64"/>
        <v>-8.49</v>
      </c>
      <c r="K178" s="21" t="str">
        <f t="shared" si="65"/>
        <v>N.M.</v>
      </c>
      <c r="M178" s="9">
        <v>-8.49</v>
      </c>
      <c r="O178" s="9">
        <v>0</v>
      </c>
      <c r="Q178" s="9">
        <f t="shared" si="66"/>
        <v>-8.49</v>
      </c>
      <c r="S178" s="21" t="str">
        <f t="shared" si="67"/>
        <v>N.M.</v>
      </c>
      <c r="U178" s="9">
        <v>-8.49</v>
      </c>
      <c r="W178" s="9">
        <v>0</v>
      </c>
      <c r="Y178" s="9">
        <f t="shared" si="68"/>
        <v>-8.49</v>
      </c>
      <c r="AA178" s="21" t="str">
        <f t="shared" si="69"/>
        <v>N.M.</v>
      </c>
      <c r="AC178" s="9">
        <v>4230161.51</v>
      </c>
      <c r="AE178" s="9">
        <v>0</v>
      </c>
      <c r="AG178" s="9">
        <f t="shared" si="70"/>
        <v>4230161.51</v>
      </c>
      <c r="AI178" s="21" t="str">
        <f t="shared" si="71"/>
        <v>N.M.</v>
      </c>
    </row>
    <row r="179" spans="1:35" ht="12.75" outlineLevel="1">
      <c r="A179" s="1" t="s">
        <v>519</v>
      </c>
      <c r="B179" s="16" t="s">
        <v>520</v>
      </c>
      <c r="C179" s="1" t="s">
        <v>1148</v>
      </c>
      <c r="E179" s="5">
        <v>213895.04</v>
      </c>
      <c r="G179" s="5">
        <v>188973.39</v>
      </c>
      <c r="I179" s="9">
        <f t="shared" si="64"/>
        <v>24921.649999999994</v>
      </c>
      <c r="K179" s="21">
        <f t="shared" si="65"/>
        <v>0.1318791497575399</v>
      </c>
      <c r="M179" s="9">
        <v>502536</v>
      </c>
      <c r="O179" s="9">
        <v>666062.61</v>
      </c>
      <c r="Q179" s="9">
        <f t="shared" si="66"/>
        <v>-163526.61</v>
      </c>
      <c r="S179" s="21">
        <f t="shared" si="67"/>
        <v>-0.24551237007584015</v>
      </c>
      <c r="U179" s="9">
        <v>213895.04</v>
      </c>
      <c r="W179" s="9">
        <v>188973.39</v>
      </c>
      <c r="Y179" s="9">
        <f t="shared" si="68"/>
        <v>24921.649999999994</v>
      </c>
      <c r="AA179" s="21">
        <f t="shared" si="69"/>
        <v>0.1318791497575399</v>
      </c>
      <c r="AC179" s="9">
        <v>2088846.5</v>
      </c>
      <c r="AE179" s="9">
        <v>3267037.65</v>
      </c>
      <c r="AG179" s="9">
        <f t="shared" si="70"/>
        <v>-1178191.15</v>
      </c>
      <c r="AI179" s="21">
        <f t="shared" si="71"/>
        <v>-0.3606298048019128</v>
      </c>
    </row>
    <row r="180" spans="1:35" ht="12.75" outlineLevel="1">
      <c r="A180" s="1" t="s">
        <v>521</v>
      </c>
      <c r="B180" s="16" t="s">
        <v>522</v>
      </c>
      <c r="C180" s="1" t="s">
        <v>1149</v>
      </c>
      <c r="E180" s="5">
        <v>0</v>
      </c>
      <c r="G180" s="5">
        <v>0</v>
      </c>
      <c r="I180" s="9">
        <f t="shared" si="64"/>
        <v>0</v>
      </c>
      <c r="K180" s="21">
        <f t="shared" si="65"/>
        <v>0</v>
      </c>
      <c r="M180" s="9">
        <v>0</v>
      </c>
      <c r="O180" s="9">
        <v>0</v>
      </c>
      <c r="Q180" s="9">
        <f t="shared" si="66"/>
        <v>0</v>
      </c>
      <c r="S180" s="21">
        <f t="shared" si="67"/>
        <v>0</v>
      </c>
      <c r="U180" s="9">
        <v>0</v>
      </c>
      <c r="W180" s="9">
        <v>0</v>
      </c>
      <c r="Y180" s="9">
        <f t="shared" si="68"/>
        <v>0</v>
      </c>
      <c r="AA180" s="21">
        <f t="shared" si="69"/>
        <v>0</v>
      </c>
      <c r="AC180" s="9">
        <v>0.52</v>
      </c>
      <c r="AE180" s="9">
        <v>0</v>
      </c>
      <c r="AG180" s="9">
        <f t="shared" si="70"/>
        <v>0.52</v>
      </c>
      <c r="AI180" s="21" t="str">
        <f t="shared" si="71"/>
        <v>N.M.</v>
      </c>
    </row>
    <row r="181" spans="1:35" ht="12.75" outlineLevel="1">
      <c r="A181" s="1" t="s">
        <v>523</v>
      </c>
      <c r="B181" s="16" t="s">
        <v>524</v>
      </c>
      <c r="C181" s="1" t="s">
        <v>1150</v>
      </c>
      <c r="E181" s="5">
        <v>550.54</v>
      </c>
      <c r="G181" s="5">
        <v>361.6</v>
      </c>
      <c r="I181" s="9">
        <f t="shared" si="64"/>
        <v>188.93999999999994</v>
      </c>
      <c r="K181" s="21">
        <f t="shared" si="65"/>
        <v>0.5225110619469024</v>
      </c>
      <c r="M181" s="9">
        <v>1187.12</v>
      </c>
      <c r="O181" s="9">
        <v>16468.36</v>
      </c>
      <c r="Q181" s="9">
        <f t="shared" si="66"/>
        <v>-15281.240000000002</v>
      </c>
      <c r="S181" s="21">
        <f t="shared" si="67"/>
        <v>-0.9279151050863597</v>
      </c>
      <c r="U181" s="9">
        <v>550.54</v>
      </c>
      <c r="W181" s="9">
        <v>361.6</v>
      </c>
      <c r="Y181" s="9">
        <f t="shared" si="68"/>
        <v>188.93999999999994</v>
      </c>
      <c r="AA181" s="21">
        <f t="shared" si="69"/>
        <v>0.5225110619469024</v>
      </c>
      <c r="AC181" s="9">
        <v>3917.13</v>
      </c>
      <c r="AE181" s="9">
        <v>39518.84</v>
      </c>
      <c r="AG181" s="9">
        <f t="shared" si="70"/>
        <v>-35601.71</v>
      </c>
      <c r="AI181" s="21">
        <f t="shared" si="71"/>
        <v>-0.9008794286471972</v>
      </c>
    </row>
    <row r="182" spans="1:35" ht="12.75" outlineLevel="1">
      <c r="A182" s="1" t="s">
        <v>525</v>
      </c>
      <c r="B182" s="16" t="s">
        <v>526</v>
      </c>
      <c r="C182" s="1" t="s">
        <v>1151</v>
      </c>
      <c r="E182" s="5">
        <v>0</v>
      </c>
      <c r="G182" s="5">
        <v>27.83</v>
      </c>
      <c r="I182" s="9">
        <f t="shared" si="64"/>
        <v>-27.83</v>
      </c>
      <c r="K182" s="21" t="str">
        <f t="shared" si="65"/>
        <v>N.M.</v>
      </c>
      <c r="M182" s="9">
        <v>-27.746000000000002</v>
      </c>
      <c r="O182" s="9">
        <v>202.47</v>
      </c>
      <c r="Q182" s="9">
        <f t="shared" si="66"/>
        <v>-230.216</v>
      </c>
      <c r="S182" s="21">
        <f t="shared" si="67"/>
        <v>-1.1370375858151824</v>
      </c>
      <c r="U182" s="9">
        <v>0</v>
      </c>
      <c r="W182" s="9">
        <v>27.83</v>
      </c>
      <c r="Y182" s="9">
        <f t="shared" si="68"/>
        <v>-27.83</v>
      </c>
      <c r="AA182" s="21" t="str">
        <f t="shared" si="69"/>
        <v>N.M.</v>
      </c>
      <c r="AC182" s="9">
        <v>-27.83</v>
      </c>
      <c r="AE182" s="9">
        <v>1320.07</v>
      </c>
      <c r="AG182" s="9">
        <f t="shared" si="70"/>
        <v>-1347.8999999999999</v>
      </c>
      <c r="AI182" s="21">
        <f t="shared" si="71"/>
        <v>-1.0210822153370653</v>
      </c>
    </row>
    <row r="183" spans="1:35" ht="12.75" outlineLevel="1">
      <c r="A183" s="1" t="s">
        <v>527</v>
      </c>
      <c r="B183" s="16" t="s">
        <v>528</v>
      </c>
      <c r="C183" s="1" t="s">
        <v>1152</v>
      </c>
      <c r="E183" s="5">
        <v>35279.53</v>
      </c>
      <c r="G183" s="5">
        <v>30621.12</v>
      </c>
      <c r="I183" s="9">
        <f t="shared" si="64"/>
        <v>4658.41</v>
      </c>
      <c r="K183" s="21">
        <f t="shared" si="65"/>
        <v>0.1521306209570388</v>
      </c>
      <c r="M183" s="9">
        <v>112868.82</v>
      </c>
      <c r="O183" s="9">
        <v>110855.84</v>
      </c>
      <c r="Q183" s="9">
        <f t="shared" si="66"/>
        <v>2012.9800000000105</v>
      </c>
      <c r="S183" s="21">
        <f t="shared" si="67"/>
        <v>0.01815853815189178</v>
      </c>
      <c r="U183" s="9">
        <v>35279.53</v>
      </c>
      <c r="W183" s="9">
        <v>30621.12</v>
      </c>
      <c r="Y183" s="9">
        <f t="shared" si="68"/>
        <v>4658.41</v>
      </c>
      <c r="AA183" s="21">
        <f t="shared" si="69"/>
        <v>0.1521306209570388</v>
      </c>
      <c r="AC183" s="9">
        <v>372154.75</v>
      </c>
      <c r="AE183" s="9">
        <v>412048.24</v>
      </c>
      <c r="AG183" s="9">
        <f t="shared" si="70"/>
        <v>-39893.48999999999</v>
      </c>
      <c r="AI183" s="21">
        <f t="shared" si="71"/>
        <v>-0.09681752311331313</v>
      </c>
    </row>
    <row r="184" spans="1:35" ht="12.75" outlineLevel="1">
      <c r="A184" s="1" t="s">
        <v>529</v>
      </c>
      <c r="B184" s="16" t="s">
        <v>530</v>
      </c>
      <c r="C184" s="1" t="s">
        <v>1153</v>
      </c>
      <c r="E184" s="5">
        <v>0</v>
      </c>
      <c r="G184" s="5">
        <v>0</v>
      </c>
      <c r="I184" s="9">
        <f t="shared" si="64"/>
        <v>0</v>
      </c>
      <c r="K184" s="21">
        <f t="shared" si="65"/>
        <v>0</v>
      </c>
      <c r="M184" s="9">
        <v>0</v>
      </c>
      <c r="O184" s="9">
        <v>0</v>
      </c>
      <c r="Q184" s="9">
        <f t="shared" si="66"/>
        <v>0</v>
      </c>
      <c r="S184" s="21">
        <f t="shared" si="67"/>
        <v>0</v>
      </c>
      <c r="U184" s="9">
        <v>0</v>
      </c>
      <c r="W184" s="9">
        <v>0</v>
      </c>
      <c r="Y184" s="9">
        <f t="shared" si="68"/>
        <v>0</v>
      </c>
      <c r="AA184" s="21">
        <f t="shared" si="69"/>
        <v>0</v>
      </c>
      <c r="AC184" s="9">
        <v>0</v>
      </c>
      <c r="AE184" s="9">
        <v>47505.65</v>
      </c>
      <c r="AG184" s="9">
        <f t="shared" si="70"/>
        <v>-47505.65</v>
      </c>
      <c r="AI184" s="21" t="str">
        <f t="shared" si="71"/>
        <v>N.M.</v>
      </c>
    </row>
    <row r="185" spans="1:35" ht="12.75" outlineLevel="1">
      <c r="A185" s="1" t="s">
        <v>531</v>
      </c>
      <c r="B185" s="16" t="s">
        <v>532</v>
      </c>
      <c r="C185" s="1" t="s">
        <v>1154</v>
      </c>
      <c r="E185" s="5">
        <v>0</v>
      </c>
      <c r="G185" s="5">
        <v>0</v>
      </c>
      <c r="I185" s="9">
        <f t="shared" si="64"/>
        <v>0</v>
      </c>
      <c r="K185" s="21">
        <f t="shared" si="65"/>
        <v>0</v>
      </c>
      <c r="M185" s="9">
        <v>0</v>
      </c>
      <c r="O185" s="9">
        <v>0</v>
      </c>
      <c r="Q185" s="9">
        <f t="shared" si="66"/>
        <v>0</v>
      </c>
      <c r="S185" s="21">
        <f t="shared" si="67"/>
        <v>0</v>
      </c>
      <c r="U185" s="9">
        <v>0</v>
      </c>
      <c r="W185" s="9">
        <v>0</v>
      </c>
      <c r="Y185" s="9">
        <f t="shared" si="68"/>
        <v>0</v>
      </c>
      <c r="AA185" s="21">
        <f t="shared" si="69"/>
        <v>0</v>
      </c>
      <c r="AC185" s="9">
        <v>0</v>
      </c>
      <c r="AE185" s="9">
        <v>473523.26</v>
      </c>
      <c r="AG185" s="9">
        <f t="shared" si="70"/>
        <v>-473523.26</v>
      </c>
      <c r="AI185" s="21" t="str">
        <f t="shared" si="71"/>
        <v>N.M.</v>
      </c>
    </row>
    <row r="186" spans="1:35" ht="12.75" outlineLevel="1">
      <c r="A186" s="1" t="s">
        <v>533</v>
      </c>
      <c r="B186" s="16" t="s">
        <v>534</v>
      </c>
      <c r="C186" s="1" t="s">
        <v>1155</v>
      </c>
      <c r="E186" s="5">
        <v>0</v>
      </c>
      <c r="G186" s="5">
        <v>0</v>
      </c>
      <c r="I186" s="9">
        <f t="shared" si="64"/>
        <v>0</v>
      </c>
      <c r="K186" s="21">
        <f t="shared" si="65"/>
        <v>0</v>
      </c>
      <c r="M186" s="9">
        <v>0</v>
      </c>
      <c r="O186" s="9">
        <v>0</v>
      </c>
      <c r="Q186" s="9">
        <f t="shared" si="66"/>
        <v>0</v>
      </c>
      <c r="S186" s="21">
        <f t="shared" si="67"/>
        <v>0</v>
      </c>
      <c r="U186" s="9">
        <v>0</v>
      </c>
      <c r="W186" s="9">
        <v>0</v>
      </c>
      <c r="Y186" s="9">
        <f t="shared" si="68"/>
        <v>0</v>
      </c>
      <c r="AA186" s="21">
        <f t="shared" si="69"/>
        <v>0</v>
      </c>
      <c r="AC186" s="9">
        <v>0</v>
      </c>
      <c r="AE186" s="9">
        <v>-5476</v>
      </c>
      <c r="AG186" s="9">
        <f t="shared" si="70"/>
        <v>5476</v>
      </c>
      <c r="AI186" s="21" t="str">
        <f t="shared" si="71"/>
        <v>N.M.</v>
      </c>
    </row>
    <row r="187" spans="1:35" ht="12.75" outlineLevel="1">
      <c r="A187" s="1" t="s">
        <v>535</v>
      </c>
      <c r="B187" s="16" t="s">
        <v>536</v>
      </c>
      <c r="C187" s="1" t="s">
        <v>1156</v>
      </c>
      <c r="E187" s="5">
        <v>202657.7</v>
      </c>
      <c r="G187" s="5">
        <v>258030.91</v>
      </c>
      <c r="I187" s="9">
        <f t="shared" si="64"/>
        <v>-55373.20999999999</v>
      </c>
      <c r="K187" s="21">
        <f t="shared" si="65"/>
        <v>-0.21459913465406139</v>
      </c>
      <c r="M187" s="9">
        <v>691954.66</v>
      </c>
      <c r="O187" s="9">
        <v>758410.65</v>
      </c>
      <c r="Q187" s="9">
        <f t="shared" si="66"/>
        <v>-66455.98999999999</v>
      </c>
      <c r="S187" s="21">
        <f t="shared" si="67"/>
        <v>-0.0876253385945991</v>
      </c>
      <c r="U187" s="9">
        <v>202657.7</v>
      </c>
      <c r="W187" s="9">
        <v>258030.91</v>
      </c>
      <c r="Y187" s="9">
        <f t="shared" si="68"/>
        <v>-55373.20999999999</v>
      </c>
      <c r="AA187" s="21">
        <f t="shared" si="69"/>
        <v>-0.21459913465406139</v>
      </c>
      <c r="AC187" s="9">
        <v>2763812.67</v>
      </c>
      <c r="AE187" s="9">
        <v>3575423.12</v>
      </c>
      <c r="AG187" s="9">
        <f t="shared" si="70"/>
        <v>-811610.4500000002</v>
      </c>
      <c r="AI187" s="21">
        <f t="shared" si="71"/>
        <v>-0.22699703580817035</v>
      </c>
    </row>
    <row r="188" spans="1:35" ht="12.75" outlineLevel="1">
      <c r="A188" s="1" t="s">
        <v>537</v>
      </c>
      <c r="B188" s="16" t="s">
        <v>538</v>
      </c>
      <c r="C188" s="1" t="s">
        <v>1157</v>
      </c>
      <c r="E188" s="5">
        <v>0</v>
      </c>
      <c r="G188" s="5">
        <v>0</v>
      </c>
      <c r="I188" s="9">
        <f t="shared" si="64"/>
        <v>0</v>
      </c>
      <c r="K188" s="21">
        <f t="shared" si="65"/>
        <v>0</v>
      </c>
      <c r="M188" s="9">
        <v>0</v>
      </c>
      <c r="O188" s="9">
        <v>0</v>
      </c>
      <c r="Q188" s="9">
        <f t="shared" si="66"/>
        <v>0</v>
      </c>
      <c r="S188" s="21">
        <f t="shared" si="67"/>
        <v>0</v>
      </c>
      <c r="U188" s="9">
        <v>0</v>
      </c>
      <c r="W188" s="9">
        <v>0</v>
      </c>
      <c r="Y188" s="9">
        <f t="shared" si="68"/>
        <v>0</v>
      </c>
      <c r="AA188" s="21">
        <f t="shared" si="69"/>
        <v>0</v>
      </c>
      <c r="AC188" s="9">
        <v>-453.53</v>
      </c>
      <c r="AE188" s="9">
        <v>0</v>
      </c>
      <c r="AG188" s="9">
        <f t="shared" si="70"/>
        <v>-453.53</v>
      </c>
      <c r="AI188" s="21" t="str">
        <f t="shared" si="71"/>
        <v>N.M.</v>
      </c>
    </row>
    <row r="189" spans="1:35" ht="12.75" outlineLevel="1">
      <c r="A189" s="1" t="s">
        <v>539</v>
      </c>
      <c r="B189" s="16" t="s">
        <v>540</v>
      </c>
      <c r="C189" s="1" t="s">
        <v>1158</v>
      </c>
      <c r="E189" s="5">
        <v>11.88</v>
      </c>
      <c r="G189" s="5">
        <v>0</v>
      </c>
      <c r="I189" s="9">
        <f t="shared" si="64"/>
        <v>11.88</v>
      </c>
      <c r="K189" s="21" t="str">
        <f t="shared" si="65"/>
        <v>N.M.</v>
      </c>
      <c r="M189" s="9">
        <v>1733.16</v>
      </c>
      <c r="O189" s="9">
        <v>0</v>
      </c>
      <c r="Q189" s="9">
        <f t="shared" si="66"/>
        <v>1733.16</v>
      </c>
      <c r="S189" s="21" t="str">
        <f t="shared" si="67"/>
        <v>N.M.</v>
      </c>
      <c r="U189" s="9">
        <v>11.88</v>
      </c>
      <c r="W189" s="9">
        <v>0</v>
      </c>
      <c r="Y189" s="9">
        <f t="shared" si="68"/>
        <v>11.88</v>
      </c>
      <c r="AA189" s="21" t="str">
        <f t="shared" si="69"/>
        <v>N.M.</v>
      </c>
      <c r="AC189" s="9">
        <v>1805.24</v>
      </c>
      <c r="AE189" s="9">
        <v>0</v>
      </c>
      <c r="AG189" s="9">
        <f t="shared" si="70"/>
        <v>1805.24</v>
      </c>
      <c r="AI189" s="21" t="str">
        <f t="shared" si="71"/>
        <v>N.M.</v>
      </c>
    </row>
    <row r="190" spans="1:35" ht="12.75" outlineLevel="1">
      <c r="A190" s="1" t="s">
        <v>541</v>
      </c>
      <c r="B190" s="16" t="s">
        <v>542</v>
      </c>
      <c r="C190" s="1" t="s">
        <v>1140</v>
      </c>
      <c r="E190" s="5">
        <v>46533.208</v>
      </c>
      <c r="G190" s="5">
        <v>20661.634000000002</v>
      </c>
      <c r="I190" s="9">
        <f t="shared" si="64"/>
        <v>25871.573999999997</v>
      </c>
      <c r="K190" s="21">
        <f t="shared" si="65"/>
        <v>1.2521552748441869</v>
      </c>
      <c r="M190" s="9">
        <v>136124.788</v>
      </c>
      <c r="O190" s="9">
        <v>91494.982</v>
      </c>
      <c r="Q190" s="9">
        <f t="shared" si="66"/>
        <v>44629.806</v>
      </c>
      <c r="S190" s="21">
        <f t="shared" si="67"/>
        <v>0.4877841934544563</v>
      </c>
      <c r="U190" s="9">
        <v>46533.208</v>
      </c>
      <c r="W190" s="9">
        <v>20661.634000000002</v>
      </c>
      <c r="Y190" s="9">
        <f t="shared" si="68"/>
        <v>25871.573999999997</v>
      </c>
      <c r="AA190" s="21">
        <f t="shared" si="69"/>
        <v>1.2521552748441869</v>
      </c>
      <c r="AC190" s="9">
        <v>424679.464</v>
      </c>
      <c r="AE190" s="9">
        <v>382729.771</v>
      </c>
      <c r="AG190" s="9">
        <f t="shared" si="70"/>
        <v>41949.69299999997</v>
      </c>
      <c r="AI190" s="21">
        <f t="shared" si="71"/>
        <v>0.10960655840906604</v>
      </c>
    </row>
    <row r="191" spans="1:35" ht="12.75" outlineLevel="1">
      <c r="A191" s="1" t="s">
        <v>543</v>
      </c>
      <c r="B191" s="16" t="s">
        <v>544</v>
      </c>
      <c r="C191" s="1" t="s">
        <v>1159</v>
      </c>
      <c r="E191" s="5">
        <v>89.36</v>
      </c>
      <c r="G191" s="5">
        <v>352.41</v>
      </c>
      <c r="I191" s="9">
        <f t="shared" si="64"/>
        <v>-263.05</v>
      </c>
      <c r="K191" s="21">
        <f t="shared" si="65"/>
        <v>-0.7464317130614908</v>
      </c>
      <c r="M191" s="9">
        <v>563.67</v>
      </c>
      <c r="O191" s="9">
        <v>-412165.7</v>
      </c>
      <c r="Q191" s="9">
        <f t="shared" si="66"/>
        <v>412729.37</v>
      </c>
      <c r="S191" s="21">
        <f t="shared" si="67"/>
        <v>1.0013675810481075</v>
      </c>
      <c r="U191" s="9">
        <v>89.36</v>
      </c>
      <c r="W191" s="9">
        <v>352.41</v>
      </c>
      <c r="Y191" s="9">
        <f t="shared" si="68"/>
        <v>-263.05</v>
      </c>
      <c r="AA191" s="21">
        <f t="shared" si="69"/>
        <v>-0.7464317130614908</v>
      </c>
      <c r="AC191" s="9">
        <v>5624.113</v>
      </c>
      <c r="AE191" s="9">
        <v>132526.627</v>
      </c>
      <c r="AG191" s="9">
        <f t="shared" si="70"/>
        <v>-126902.51400000001</v>
      </c>
      <c r="AI191" s="21">
        <f t="shared" si="71"/>
        <v>-0.9575623923485203</v>
      </c>
    </row>
    <row r="192" spans="1:35" ht="12.75" outlineLevel="1">
      <c r="A192" s="1" t="s">
        <v>545</v>
      </c>
      <c r="B192" s="16" t="s">
        <v>546</v>
      </c>
      <c r="C192" s="1" t="s">
        <v>1160</v>
      </c>
      <c r="E192" s="5">
        <v>1260.57</v>
      </c>
      <c r="G192" s="5">
        <v>268.14</v>
      </c>
      <c r="I192" s="9">
        <f t="shared" si="64"/>
        <v>992.43</v>
      </c>
      <c r="K192" s="21">
        <f t="shared" si="65"/>
        <v>3.70116357126874</v>
      </c>
      <c r="M192" s="9">
        <v>2616.85</v>
      </c>
      <c r="O192" s="9">
        <v>1147.87</v>
      </c>
      <c r="Q192" s="9">
        <f t="shared" si="66"/>
        <v>1468.98</v>
      </c>
      <c r="S192" s="21">
        <f t="shared" si="67"/>
        <v>1.2797442219066621</v>
      </c>
      <c r="U192" s="9">
        <v>1260.57</v>
      </c>
      <c r="W192" s="9">
        <v>268.14</v>
      </c>
      <c r="Y192" s="9">
        <f t="shared" si="68"/>
        <v>992.43</v>
      </c>
      <c r="AA192" s="21">
        <f t="shared" si="69"/>
        <v>3.70116357126874</v>
      </c>
      <c r="AC192" s="9">
        <v>7124.05</v>
      </c>
      <c r="AE192" s="9">
        <v>1147.87</v>
      </c>
      <c r="AG192" s="9">
        <f t="shared" si="70"/>
        <v>5976.18</v>
      </c>
      <c r="AI192" s="21">
        <f t="shared" si="71"/>
        <v>5.206321273314924</v>
      </c>
    </row>
    <row r="193" spans="1:35" ht="12.75" outlineLevel="1">
      <c r="A193" s="1" t="s">
        <v>547</v>
      </c>
      <c r="B193" s="16" t="s">
        <v>548</v>
      </c>
      <c r="C193" s="1" t="s">
        <v>1161</v>
      </c>
      <c r="E193" s="5">
        <v>68413.1</v>
      </c>
      <c r="G193" s="5">
        <v>45492.51</v>
      </c>
      <c r="I193" s="9">
        <f t="shared" si="64"/>
        <v>22920.590000000004</v>
      </c>
      <c r="K193" s="21">
        <f t="shared" si="65"/>
        <v>0.5038321692955611</v>
      </c>
      <c r="M193" s="9">
        <v>214672.7</v>
      </c>
      <c r="O193" s="9">
        <v>531061.75</v>
      </c>
      <c r="Q193" s="9">
        <f t="shared" si="66"/>
        <v>-316389.05</v>
      </c>
      <c r="S193" s="21">
        <f t="shared" si="67"/>
        <v>-0.5957669706018179</v>
      </c>
      <c r="U193" s="9">
        <v>68413.1</v>
      </c>
      <c r="W193" s="9">
        <v>45492.51</v>
      </c>
      <c r="Y193" s="9">
        <f t="shared" si="68"/>
        <v>22920.590000000004</v>
      </c>
      <c r="AA193" s="21">
        <f t="shared" si="69"/>
        <v>0.5038321692955611</v>
      </c>
      <c r="AC193" s="9">
        <v>766196.47</v>
      </c>
      <c r="AE193" s="9">
        <v>531061.75</v>
      </c>
      <c r="AG193" s="9">
        <f t="shared" si="70"/>
        <v>235134.71999999997</v>
      </c>
      <c r="AI193" s="21">
        <f t="shared" si="71"/>
        <v>0.442763426287056</v>
      </c>
    </row>
    <row r="194" spans="1:35" ht="12.75" outlineLevel="1">
      <c r="A194" s="1" t="s">
        <v>549</v>
      </c>
      <c r="B194" s="16" t="s">
        <v>550</v>
      </c>
      <c r="C194" s="1" t="s">
        <v>1162</v>
      </c>
      <c r="E194" s="5">
        <v>15559.74</v>
      </c>
      <c r="G194" s="5">
        <v>19201.5</v>
      </c>
      <c r="I194" s="9">
        <f t="shared" si="64"/>
        <v>-3641.76</v>
      </c>
      <c r="K194" s="21">
        <f t="shared" si="65"/>
        <v>-0.1896601827982189</v>
      </c>
      <c r="M194" s="9">
        <v>43651.99</v>
      </c>
      <c r="O194" s="9">
        <v>56102.06</v>
      </c>
      <c r="Q194" s="9">
        <f t="shared" si="66"/>
        <v>-12450.07</v>
      </c>
      <c r="S194" s="21">
        <f t="shared" si="67"/>
        <v>-0.22191823259252869</v>
      </c>
      <c r="U194" s="9">
        <v>15559.74</v>
      </c>
      <c r="W194" s="9">
        <v>19201.5</v>
      </c>
      <c r="Y194" s="9">
        <f t="shared" si="68"/>
        <v>-3641.76</v>
      </c>
      <c r="AA194" s="21">
        <f t="shared" si="69"/>
        <v>-0.1896601827982189</v>
      </c>
      <c r="AC194" s="9">
        <v>198631.1</v>
      </c>
      <c r="AE194" s="9">
        <v>217433.28</v>
      </c>
      <c r="AG194" s="9">
        <f t="shared" si="70"/>
        <v>-18802.179999999993</v>
      </c>
      <c r="AI194" s="21">
        <f t="shared" si="71"/>
        <v>-0.08647333103745661</v>
      </c>
    </row>
    <row r="195" spans="1:35" ht="12.75" outlineLevel="1">
      <c r="A195" s="1" t="s">
        <v>551</v>
      </c>
      <c r="B195" s="16" t="s">
        <v>552</v>
      </c>
      <c r="C195" s="1" t="s">
        <v>1163</v>
      </c>
      <c r="E195" s="5">
        <v>129900.01</v>
      </c>
      <c r="G195" s="5">
        <v>138755.6</v>
      </c>
      <c r="I195" s="9">
        <f t="shared" si="64"/>
        <v>-8855.590000000011</v>
      </c>
      <c r="K195" s="21">
        <f t="shared" si="65"/>
        <v>-0.06382149621348623</v>
      </c>
      <c r="M195" s="9">
        <v>358023.9</v>
      </c>
      <c r="O195" s="9">
        <v>382211.98</v>
      </c>
      <c r="Q195" s="9">
        <f t="shared" si="66"/>
        <v>-24188.079999999958</v>
      </c>
      <c r="S195" s="21">
        <f t="shared" si="67"/>
        <v>-0.06328446324471557</v>
      </c>
      <c r="U195" s="9">
        <v>129900.01</v>
      </c>
      <c r="W195" s="9">
        <v>138755.6</v>
      </c>
      <c r="Y195" s="9">
        <f t="shared" si="68"/>
        <v>-8855.590000000011</v>
      </c>
      <c r="AA195" s="21">
        <f t="shared" si="69"/>
        <v>-0.06382149621348623</v>
      </c>
      <c r="AC195" s="9">
        <v>1436998.04</v>
      </c>
      <c r="AE195" s="9">
        <v>1197716.03</v>
      </c>
      <c r="AG195" s="9">
        <f t="shared" si="70"/>
        <v>239282.01</v>
      </c>
      <c r="AI195" s="21">
        <f t="shared" si="71"/>
        <v>0.19978192159622343</v>
      </c>
    </row>
    <row r="196" spans="1:35" ht="12.75" outlineLevel="1">
      <c r="A196" s="1" t="s">
        <v>553</v>
      </c>
      <c r="B196" s="16" t="s">
        <v>554</v>
      </c>
      <c r="C196" s="1" t="s">
        <v>1164</v>
      </c>
      <c r="E196" s="5">
        <v>-6948.43</v>
      </c>
      <c r="G196" s="5">
        <v>0</v>
      </c>
      <c r="I196" s="9">
        <f t="shared" si="64"/>
        <v>-6948.43</v>
      </c>
      <c r="K196" s="21" t="str">
        <f t="shared" si="65"/>
        <v>N.M.</v>
      </c>
      <c r="M196" s="9">
        <v>103970.87</v>
      </c>
      <c r="O196" s="9">
        <v>0</v>
      </c>
      <c r="Q196" s="9">
        <f t="shared" si="66"/>
        <v>103970.87</v>
      </c>
      <c r="S196" s="21" t="str">
        <f t="shared" si="67"/>
        <v>N.M.</v>
      </c>
      <c r="U196" s="9">
        <v>-6948.43</v>
      </c>
      <c r="W196" s="9">
        <v>0</v>
      </c>
      <c r="Y196" s="9">
        <f t="shared" si="68"/>
        <v>-6948.43</v>
      </c>
      <c r="AA196" s="21" t="str">
        <f t="shared" si="69"/>
        <v>N.M.</v>
      </c>
      <c r="AC196" s="9">
        <v>103970.87</v>
      </c>
      <c r="AE196" s="9">
        <v>0</v>
      </c>
      <c r="AG196" s="9">
        <f t="shared" si="70"/>
        <v>103970.87</v>
      </c>
      <c r="AI196" s="21" t="str">
        <f t="shared" si="71"/>
        <v>N.M.</v>
      </c>
    </row>
    <row r="197" spans="1:35" ht="12.75" outlineLevel="1">
      <c r="A197" s="1" t="s">
        <v>555</v>
      </c>
      <c r="B197" s="16" t="s">
        <v>556</v>
      </c>
      <c r="C197" s="1" t="s">
        <v>1165</v>
      </c>
      <c r="E197" s="5">
        <v>-1046.68</v>
      </c>
      <c r="G197" s="5">
        <v>0</v>
      </c>
      <c r="I197" s="9">
        <f t="shared" si="64"/>
        <v>-1046.68</v>
      </c>
      <c r="K197" s="21" t="str">
        <f t="shared" si="65"/>
        <v>N.M.</v>
      </c>
      <c r="M197" s="9">
        <v>12480.67</v>
      </c>
      <c r="O197" s="9">
        <v>0</v>
      </c>
      <c r="Q197" s="9">
        <f t="shared" si="66"/>
        <v>12480.67</v>
      </c>
      <c r="S197" s="21" t="str">
        <f t="shared" si="67"/>
        <v>N.M.</v>
      </c>
      <c r="U197" s="9">
        <v>-1046.68</v>
      </c>
      <c r="W197" s="9">
        <v>0</v>
      </c>
      <c r="Y197" s="9">
        <f t="shared" si="68"/>
        <v>-1046.68</v>
      </c>
      <c r="AA197" s="21" t="str">
        <f t="shared" si="69"/>
        <v>N.M.</v>
      </c>
      <c r="AC197" s="9">
        <v>12480.67</v>
      </c>
      <c r="AE197" s="9">
        <v>0</v>
      </c>
      <c r="AG197" s="9">
        <f t="shared" si="70"/>
        <v>12480.67</v>
      </c>
      <c r="AI197" s="21" t="str">
        <f t="shared" si="71"/>
        <v>N.M.</v>
      </c>
    </row>
    <row r="198" spans="1:35" ht="12.75" outlineLevel="1">
      <c r="A198" s="1" t="s">
        <v>557</v>
      </c>
      <c r="B198" s="16" t="s">
        <v>558</v>
      </c>
      <c r="C198" s="1" t="s">
        <v>1166</v>
      </c>
      <c r="E198" s="5">
        <v>252.93</v>
      </c>
      <c r="G198" s="5">
        <v>530.94</v>
      </c>
      <c r="I198" s="9">
        <f t="shared" si="64"/>
        <v>-278.01000000000005</v>
      </c>
      <c r="K198" s="21">
        <f t="shared" si="65"/>
        <v>-0.5236184879647419</v>
      </c>
      <c r="M198" s="9">
        <v>1435.79</v>
      </c>
      <c r="O198" s="9">
        <v>2073.43</v>
      </c>
      <c r="Q198" s="9">
        <f t="shared" si="66"/>
        <v>-637.6399999999999</v>
      </c>
      <c r="S198" s="21">
        <f t="shared" si="67"/>
        <v>-0.30752907018804587</v>
      </c>
      <c r="U198" s="9">
        <v>252.93</v>
      </c>
      <c r="W198" s="9">
        <v>530.94</v>
      </c>
      <c r="Y198" s="9">
        <f t="shared" si="68"/>
        <v>-278.01000000000005</v>
      </c>
      <c r="AA198" s="21">
        <f t="shared" si="69"/>
        <v>-0.5236184879647419</v>
      </c>
      <c r="AC198" s="9">
        <v>8210.31</v>
      </c>
      <c r="AE198" s="9">
        <v>2073.43</v>
      </c>
      <c r="AG198" s="9">
        <f t="shared" si="70"/>
        <v>6136.879999999999</v>
      </c>
      <c r="AI198" s="21">
        <f t="shared" si="71"/>
        <v>2.9597719720463194</v>
      </c>
    </row>
    <row r="199" spans="1:35" ht="12.75" outlineLevel="1">
      <c r="A199" s="1" t="s">
        <v>559</v>
      </c>
      <c r="B199" s="16" t="s">
        <v>560</v>
      </c>
      <c r="C199" s="1" t="s">
        <v>1167</v>
      </c>
      <c r="E199" s="5">
        <v>8621.96</v>
      </c>
      <c r="G199" s="5">
        <v>1279.43</v>
      </c>
      <c r="I199" s="9">
        <f aca="true" t="shared" si="72" ref="I199:I230">+E199-G199</f>
        <v>7342.529999999999</v>
      </c>
      <c r="K199" s="21">
        <f aca="true" t="shared" si="73" ref="K199:K230">IF(G199&lt;0,IF(I199=0,0,IF(OR(G199=0,E199=0),"N.M.",IF(ABS(I199/G199)&gt;=10,"N.M.",I199/(-G199)))),IF(I199=0,0,IF(OR(G199=0,E199=0),"N.M.",IF(ABS(I199/G199)&gt;=10,"N.M.",I199/G199))))</f>
        <v>5.738907169598961</v>
      </c>
      <c r="M199" s="9">
        <v>6618.58</v>
      </c>
      <c r="O199" s="9">
        <v>3354.17</v>
      </c>
      <c r="Q199" s="9">
        <f aca="true" t="shared" si="74" ref="Q199:Q230">(+M199-O199)</f>
        <v>3264.41</v>
      </c>
      <c r="S199" s="21">
        <f aca="true" t="shared" si="75" ref="S199:S230">IF(O199&lt;0,IF(Q199=0,0,IF(OR(O199=0,M199=0),"N.M.",IF(ABS(Q199/O199)&gt;=10,"N.M.",Q199/(-O199)))),IF(Q199=0,0,IF(OR(O199=0,M199=0),"N.M.",IF(ABS(Q199/O199)&gt;=10,"N.M.",Q199/O199))))</f>
        <v>0.9732392812528882</v>
      </c>
      <c r="U199" s="9">
        <v>8621.96</v>
      </c>
      <c r="W199" s="9">
        <v>1279.43</v>
      </c>
      <c r="Y199" s="9">
        <f aca="true" t="shared" si="76" ref="Y199:Y230">(+U199-W199)</f>
        <v>7342.529999999999</v>
      </c>
      <c r="AA199" s="21">
        <f aca="true" t="shared" si="77" ref="AA199:AA230">IF(W199&lt;0,IF(Y199=0,0,IF(OR(W199=0,U199=0),"N.M.",IF(ABS(Y199/W199)&gt;=10,"N.M.",Y199/(-W199)))),IF(Y199=0,0,IF(OR(W199=0,U199=0),"N.M.",IF(ABS(Y199/W199)&gt;=10,"N.M.",Y199/W199))))</f>
        <v>5.738907169598961</v>
      </c>
      <c r="AC199" s="9">
        <v>31600.07</v>
      </c>
      <c r="AE199" s="9">
        <v>11912.98</v>
      </c>
      <c r="AG199" s="9">
        <f aca="true" t="shared" si="78" ref="AG199:AG230">(+AC199-AE199)</f>
        <v>19687.09</v>
      </c>
      <c r="AI199" s="21">
        <f aca="true" t="shared" si="79" ref="AI199:AI230">IF(AE199&lt;0,IF(AG199=0,0,IF(OR(AE199=0,AC199=0),"N.M.",IF(ABS(AG199/AE199)&gt;=10,"N.M.",AG199/(-AE199)))),IF(AG199=0,0,IF(OR(AE199=0,AC199=0),"N.M.",IF(ABS(AG199/AE199)&gt;=10,"N.M.",AG199/AE199))))</f>
        <v>1.6525747545954077</v>
      </c>
    </row>
    <row r="200" spans="1:35" ht="12.75" outlineLevel="1">
      <c r="A200" s="1" t="s">
        <v>561</v>
      </c>
      <c r="B200" s="16" t="s">
        <v>562</v>
      </c>
      <c r="C200" s="1" t="s">
        <v>1168</v>
      </c>
      <c r="E200" s="5">
        <v>19345.53</v>
      </c>
      <c r="G200" s="5">
        <v>9232.96</v>
      </c>
      <c r="I200" s="9">
        <f t="shared" si="72"/>
        <v>10112.57</v>
      </c>
      <c r="K200" s="21">
        <f t="shared" si="73"/>
        <v>1.095268472949087</v>
      </c>
      <c r="M200" s="9">
        <v>53588.3</v>
      </c>
      <c r="O200" s="9">
        <v>22906.4</v>
      </c>
      <c r="Q200" s="9">
        <f t="shared" si="74"/>
        <v>30681.9</v>
      </c>
      <c r="S200" s="21">
        <f t="shared" si="75"/>
        <v>1.339446617539203</v>
      </c>
      <c r="U200" s="9">
        <v>19345.53</v>
      </c>
      <c r="W200" s="9">
        <v>9232.96</v>
      </c>
      <c r="Y200" s="9">
        <f t="shared" si="76"/>
        <v>10112.57</v>
      </c>
      <c r="AA200" s="21">
        <f t="shared" si="77"/>
        <v>1.095268472949087</v>
      </c>
      <c r="AC200" s="9">
        <v>228059</v>
      </c>
      <c r="AE200" s="9">
        <v>70088.56</v>
      </c>
      <c r="AG200" s="9">
        <f t="shared" si="78"/>
        <v>157970.44</v>
      </c>
      <c r="AI200" s="21">
        <f t="shared" si="79"/>
        <v>2.2538691050294086</v>
      </c>
    </row>
    <row r="201" spans="1:35" ht="12.75" outlineLevel="1">
      <c r="A201" s="1" t="s">
        <v>563</v>
      </c>
      <c r="B201" s="16" t="s">
        <v>564</v>
      </c>
      <c r="C201" s="1" t="s">
        <v>1169</v>
      </c>
      <c r="E201" s="5">
        <v>10009.308</v>
      </c>
      <c r="G201" s="5">
        <v>9752.068000000001</v>
      </c>
      <c r="I201" s="9">
        <f t="shared" si="72"/>
        <v>257.2399999999998</v>
      </c>
      <c r="K201" s="21">
        <f t="shared" si="73"/>
        <v>0.026377994903234857</v>
      </c>
      <c r="M201" s="9">
        <v>68403.613</v>
      </c>
      <c r="O201" s="9">
        <v>42269.488000000005</v>
      </c>
      <c r="Q201" s="9">
        <f t="shared" si="74"/>
        <v>26134.124999999993</v>
      </c>
      <c r="S201" s="21">
        <f t="shared" si="75"/>
        <v>0.618273989975937</v>
      </c>
      <c r="U201" s="9">
        <v>10009.308</v>
      </c>
      <c r="W201" s="9">
        <v>9752.068000000001</v>
      </c>
      <c r="Y201" s="9">
        <f t="shared" si="76"/>
        <v>257.2399999999998</v>
      </c>
      <c r="AA201" s="21">
        <f t="shared" si="77"/>
        <v>0.026377994903234857</v>
      </c>
      <c r="AC201" s="9">
        <v>177528.436</v>
      </c>
      <c r="AE201" s="9">
        <v>197064.639</v>
      </c>
      <c r="AG201" s="9">
        <f t="shared" si="78"/>
        <v>-19536.20300000001</v>
      </c>
      <c r="AI201" s="21">
        <f t="shared" si="79"/>
        <v>-0.09913601496004572</v>
      </c>
    </row>
    <row r="202" spans="1:35" ht="12.75" outlineLevel="1">
      <c r="A202" s="1" t="s">
        <v>565</v>
      </c>
      <c r="B202" s="16" t="s">
        <v>566</v>
      </c>
      <c r="C202" s="1" t="s">
        <v>1170</v>
      </c>
      <c r="E202" s="5">
        <v>47897.31</v>
      </c>
      <c r="G202" s="5">
        <v>36248.416</v>
      </c>
      <c r="I202" s="9">
        <f t="shared" si="72"/>
        <v>11648.894</v>
      </c>
      <c r="K202" s="21">
        <f t="shared" si="73"/>
        <v>0.3213628424480673</v>
      </c>
      <c r="M202" s="9">
        <v>148666.26</v>
      </c>
      <c r="O202" s="9">
        <v>136101.49300000002</v>
      </c>
      <c r="Q202" s="9">
        <f t="shared" si="74"/>
        <v>12564.766999999993</v>
      </c>
      <c r="S202" s="21">
        <f t="shared" si="75"/>
        <v>0.09231909748411056</v>
      </c>
      <c r="U202" s="9">
        <v>47897.31</v>
      </c>
      <c r="W202" s="9">
        <v>36248.416</v>
      </c>
      <c r="Y202" s="9">
        <f t="shared" si="76"/>
        <v>11648.894</v>
      </c>
      <c r="AA202" s="21">
        <f t="shared" si="77"/>
        <v>0.3213628424480673</v>
      </c>
      <c r="AC202" s="9">
        <v>434796.153</v>
      </c>
      <c r="AE202" s="9">
        <v>364185.95200000005</v>
      </c>
      <c r="AG202" s="9">
        <f t="shared" si="78"/>
        <v>70610.20099999994</v>
      </c>
      <c r="AI202" s="21">
        <f t="shared" si="79"/>
        <v>0.1938850211333795</v>
      </c>
    </row>
    <row r="203" spans="1:35" ht="12.75" outlineLevel="1">
      <c r="A203" s="1" t="s">
        <v>567</v>
      </c>
      <c r="B203" s="16" t="s">
        <v>568</v>
      </c>
      <c r="C203" s="1" t="s">
        <v>1171</v>
      </c>
      <c r="E203" s="5">
        <v>13242</v>
      </c>
      <c r="G203" s="5">
        <v>10866</v>
      </c>
      <c r="I203" s="9">
        <f t="shared" si="72"/>
        <v>2376</v>
      </c>
      <c r="K203" s="21">
        <f t="shared" si="73"/>
        <v>0.21866372170071782</v>
      </c>
      <c r="M203" s="9">
        <v>32557.5</v>
      </c>
      <c r="O203" s="9">
        <v>29913</v>
      </c>
      <c r="Q203" s="9">
        <f t="shared" si="74"/>
        <v>2644.5</v>
      </c>
      <c r="S203" s="21">
        <f t="shared" si="75"/>
        <v>0.08840637849764317</v>
      </c>
      <c r="U203" s="9">
        <v>13242</v>
      </c>
      <c r="W203" s="9">
        <v>10866</v>
      </c>
      <c r="Y203" s="9">
        <f t="shared" si="76"/>
        <v>2376</v>
      </c>
      <c r="AA203" s="21">
        <f t="shared" si="77"/>
        <v>0.21866372170071782</v>
      </c>
      <c r="AC203" s="9">
        <v>118132.5</v>
      </c>
      <c r="AE203" s="9">
        <v>106915.5</v>
      </c>
      <c r="AG203" s="9">
        <f t="shared" si="78"/>
        <v>11217</v>
      </c>
      <c r="AI203" s="21">
        <f t="shared" si="79"/>
        <v>0.10491462884240359</v>
      </c>
    </row>
    <row r="204" spans="1:35" ht="12.75" outlineLevel="1">
      <c r="A204" s="1" t="s">
        <v>569</v>
      </c>
      <c r="B204" s="16" t="s">
        <v>570</v>
      </c>
      <c r="C204" s="1" t="s">
        <v>1172</v>
      </c>
      <c r="E204" s="5">
        <v>-207860</v>
      </c>
      <c r="G204" s="5">
        <v>-47310</v>
      </c>
      <c r="I204" s="9">
        <f t="shared" si="72"/>
        <v>-160550</v>
      </c>
      <c r="K204" s="21">
        <f t="shared" si="73"/>
        <v>-3.393574297188755</v>
      </c>
      <c r="M204" s="9">
        <v>-588837</v>
      </c>
      <c r="O204" s="9">
        <v>-120062</v>
      </c>
      <c r="Q204" s="9">
        <f t="shared" si="74"/>
        <v>-468775</v>
      </c>
      <c r="S204" s="21">
        <f t="shared" si="75"/>
        <v>-3.9044410387966217</v>
      </c>
      <c r="U204" s="9">
        <v>-207860</v>
      </c>
      <c r="W204" s="9">
        <v>-47310</v>
      </c>
      <c r="Y204" s="9">
        <f t="shared" si="76"/>
        <v>-160550</v>
      </c>
      <c r="AA204" s="21">
        <f t="shared" si="77"/>
        <v>-3.393574297188755</v>
      </c>
      <c r="AC204" s="9">
        <v>-976380</v>
      </c>
      <c r="AE204" s="9">
        <v>-1718078</v>
      </c>
      <c r="AG204" s="9">
        <f t="shared" si="78"/>
        <v>741698</v>
      </c>
      <c r="AI204" s="21">
        <f t="shared" si="79"/>
        <v>0.43170216951733276</v>
      </c>
    </row>
    <row r="205" spans="1:35" ht="12.75" outlineLevel="1">
      <c r="A205" s="1" t="s">
        <v>571</v>
      </c>
      <c r="B205" s="16" t="s">
        <v>572</v>
      </c>
      <c r="C205" s="1" t="s">
        <v>1173</v>
      </c>
      <c r="E205" s="5">
        <v>19783.14</v>
      </c>
      <c r="G205" s="5">
        <v>0</v>
      </c>
      <c r="I205" s="9">
        <f t="shared" si="72"/>
        <v>19783.14</v>
      </c>
      <c r="K205" s="21" t="str">
        <f t="shared" si="73"/>
        <v>N.M.</v>
      </c>
      <c r="M205" s="9">
        <v>14772.08</v>
      </c>
      <c r="O205" s="9">
        <v>0</v>
      </c>
      <c r="Q205" s="9">
        <f t="shared" si="74"/>
        <v>14772.08</v>
      </c>
      <c r="S205" s="21" t="str">
        <f t="shared" si="75"/>
        <v>N.M.</v>
      </c>
      <c r="U205" s="9">
        <v>19783.14</v>
      </c>
      <c r="W205" s="9">
        <v>0</v>
      </c>
      <c r="Y205" s="9">
        <f t="shared" si="76"/>
        <v>19783.14</v>
      </c>
      <c r="AA205" s="21" t="str">
        <f t="shared" si="77"/>
        <v>N.M.</v>
      </c>
      <c r="AC205" s="9">
        <v>40077.57</v>
      </c>
      <c r="AE205" s="9">
        <v>0</v>
      </c>
      <c r="AG205" s="9">
        <f t="shared" si="78"/>
        <v>40077.57</v>
      </c>
      <c r="AI205" s="21" t="str">
        <f t="shared" si="79"/>
        <v>N.M.</v>
      </c>
    </row>
    <row r="206" spans="1:35" ht="12.75" outlineLevel="1">
      <c r="A206" s="1" t="s">
        <v>573</v>
      </c>
      <c r="B206" s="16" t="s">
        <v>574</v>
      </c>
      <c r="C206" s="1" t="s">
        <v>1174</v>
      </c>
      <c r="E206" s="5">
        <v>84187.116</v>
      </c>
      <c r="G206" s="5">
        <v>119982.06</v>
      </c>
      <c r="I206" s="9">
        <f t="shared" si="72"/>
        <v>-35794.944</v>
      </c>
      <c r="K206" s="21">
        <f t="shared" si="73"/>
        <v>-0.29833580120227976</v>
      </c>
      <c r="M206" s="9">
        <v>318767.994</v>
      </c>
      <c r="O206" s="9">
        <v>290422.096</v>
      </c>
      <c r="Q206" s="9">
        <f t="shared" si="74"/>
        <v>28345.897999999986</v>
      </c>
      <c r="S206" s="21">
        <f t="shared" si="75"/>
        <v>0.09760241521017046</v>
      </c>
      <c r="U206" s="9">
        <v>84187.116</v>
      </c>
      <c r="W206" s="9">
        <v>119982.06</v>
      </c>
      <c r="Y206" s="9">
        <f t="shared" si="76"/>
        <v>-35794.944</v>
      </c>
      <c r="AA206" s="21">
        <f t="shared" si="77"/>
        <v>-0.29833580120227976</v>
      </c>
      <c r="AC206" s="9">
        <v>772311.554</v>
      </c>
      <c r="AE206" s="9">
        <v>713274.121</v>
      </c>
      <c r="AG206" s="9">
        <f t="shared" si="78"/>
        <v>59037.43299999996</v>
      </c>
      <c r="AI206" s="21">
        <f t="shared" si="79"/>
        <v>0.08276962707861928</v>
      </c>
    </row>
    <row r="207" spans="1:35" ht="12.75" outlineLevel="1">
      <c r="A207" s="1" t="s">
        <v>575</v>
      </c>
      <c r="B207" s="16" t="s">
        <v>576</v>
      </c>
      <c r="C207" s="1" t="s">
        <v>1175</v>
      </c>
      <c r="E207" s="5">
        <v>1497.96</v>
      </c>
      <c r="G207" s="5">
        <v>1497.96</v>
      </c>
      <c r="I207" s="9">
        <f t="shared" si="72"/>
        <v>0</v>
      </c>
      <c r="K207" s="21">
        <f t="shared" si="73"/>
        <v>0</v>
      </c>
      <c r="M207" s="9">
        <v>1597.96</v>
      </c>
      <c r="O207" s="9">
        <v>1597.96</v>
      </c>
      <c r="Q207" s="9">
        <f t="shared" si="74"/>
        <v>0</v>
      </c>
      <c r="S207" s="21">
        <f t="shared" si="75"/>
        <v>0</v>
      </c>
      <c r="U207" s="9">
        <v>1497.96</v>
      </c>
      <c r="W207" s="9">
        <v>1497.96</v>
      </c>
      <c r="Y207" s="9">
        <f t="shared" si="76"/>
        <v>0</v>
      </c>
      <c r="AA207" s="21">
        <f t="shared" si="77"/>
        <v>0</v>
      </c>
      <c r="AC207" s="9">
        <v>1847.96</v>
      </c>
      <c r="AE207" s="9">
        <v>1847.96</v>
      </c>
      <c r="AG207" s="9">
        <f t="shared" si="78"/>
        <v>0</v>
      </c>
      <c r="AI207" s="21">
        <f t="shared" si="79"/>
        <v>0</v>
      </c>
    </row>
    <row r="208" spans="1:35" ht="12.75" outlineLevel="1">
      <c r="A208" s="1" t="s">
        <v>577</v>
      </c>
      <c r="B208" s="16" t="s">
        <v>578</v>
      </c>
      <c r="C208" s="1" t="s">
        <v>1176</v>
      </c>
      <c r="E208" s="5">
        <v>14199.83</v>
      </c>
      <c r="G208" s="5">
        <v>17082.92</v>
      </c>
      <c r="I208" s="9">
        <f t="shared" si="72"/>
        <v>-2883.0899999999983</v>
      </c>
      <c r="K208" s="21">
        <f t="shared" si="73"/>
        <v>-0.16877032732109024</v>
      </c>
      <c r="M208" s="9">
        <v>37448.18</v>
      </c>
      <c r="O208" s="9">
        <v>50170.71</v>
      </c>
      <c r="Q208" s="9">
        <f t="shared" si="74"/>
        <v>-12722.529999999999</v>
      </c>
      <c r="S208" s="21">
        <f t="shared" si="75"/>
        <v>-0.25358481073917427</v>
      </c>
      <c r="U208" s="9">
        <v>14199.83</v>
      </c>
      <c r="W208" s="9">
        <v>17082.92</v>
      </c>
      <c r="Y208" s="9">
        <f t="shared" si="76"/>
        <v>-2883.0899999999983</v>
      </c>
      <c r="AA208" s="21">
        <f t="shared" si="77"/>
        <v>-0.16877032732109024</v>
      </c>
      <c r="AC208" s="9">
        <v>172485.02</v>
      </c>
      <c r="AE208" s="9">
        <v>196022.27</v>
      </c>
      <c r="AG208" s="9">
        <f t="shared" si="78"/>
        <v>-23537.25</v>
      </c>
      <c r="AI208" s="21">
        <f t="shared" si="79"/>
        <v>-0.12007436706043656</v>
      </c>
    </row>
    <row r="209" spans="1:35" ht="12.75" outlineLevel="1">
      <c r="A209" s="1" t="s">
        <v>579</v>
      </c>
      <c r="B209" s="16" t="s">
        <v>580</v>
      </c>
      <c r="C209" s="1" t="s">
        <v>1177</v>
      </c>
      <c r="E209" s="5">
        <v>118236.21</v>
      </c>
      <c r="G209" s="5">
        <v>122852.75</v>
      </c>
      <c r="I209" s="9">
        <f t="shared" si="72"/>
        <v>-4616.539999999994</v>
      </c>
      <c r="K209" s="21">
        <f t="shared" si="73"/>
        <v>-0.037577831998062666</v>
      </c>
      <c r="M209" s="9">
        <v>304913.9</v>
      </c>
      <c r="O209" s="9">
        <v>340129.12</v>
      </c>
      <c r="Q209" s="9">
        <f t="shared" si="74"/>
        <v>-35215.21999999997</v>
      </c>
      <c r="S209" s="21">
        <f t="shared" si="75"/>
        <v>-0.10353485758584849</v>
      </c>
      <c r="U209" s="9">
        <v>118236.21</v>
      </c>
      <c r="W209" s="9">
        <v>122852.75</v>
      </c>
      <c r="Y209" s="9">
        <f t="shared" si="76"/>
        <v>-4616.539999999994</v>
      </c>
      <c r="AA209" s="21">
        <f t="shared" si="77"/>
        <v>-0.037577831998062666</v>
      </c>
      <c r="AC209" s="9">
        <v>1238713.79</v>
      </c>
      <c r="AE209" s="9">
        <v>1143931.35</v>
      </c>
      <c r="AG209" s="9">
        <f t="shared" si="78"/>
        <v>94782.43999999994</v>
      </c>
      <c r="AI209" s="21">
        <f t="shared" si="79"/>
        <v>0.08285675534637628</v>
      </c>
    </row>
    <row r="210" spans="1:35" ht="12.75" outlineLevel="1">
      <c r="A210" s="1" t="s">
        <v>581</v>
      </c>
      <c r="B210" s="16" t="s">
        <v>582</v>
      </c>
      <c r="C210" s="1" t="s">
        <v>1140</v>
      </c>
      <c r="E210" s="5">
        <v>18444.457000000002</v>
      </c>
      <c r="G210" s="5">
        <v>98559.373</v>
      </c>
      <c r="I210" s="9">
        <f t="shared" si="72"/>
        <v>-80114.916</v>
      </c>
      <c r="K210" s="21">
        <f t="shared" si="73"/>
        <v>-0.8128594324560079</v>
      </c>
      <c r="M210" s="9">
        <v>189103.302</v>
      </c>
      <c r="O210" s="9">
        <v>225448.782</v>
      </c>
      <c r="Q210" s="9">
        <f t="shared" si="74"/>
        <v>-36345.48000000001</v>
      </c>
      <c r="S210" s="21">
        <f t="shared" si="75"/>
        <v>-0.16121391154821146</v>
      </c>
      <c r="U210" s="9">
        <v>18444.457000000002</v>
      </c>
      <c r="W210" s="9">
        <v>98559.373</v>
      </c>
      <c r="Y210" s="9">
        <f t="shared" si="76"/>
        <v>-80114.916</v>
      </c>
      <c r="AA210" s="21">
        <f t="shared" si="77"/>
        <v>-0.8128594324560079</v>
      </c>
      <c r="AC210" s="9">
        <v>929779.488</v>
      </c>
      <c r="AE210" s="9">
        <v>872632.537</v>
      </c>
      <c r="AG210" s="9">
        <f t="shared" si="78"/>
        <v>57146.951</v>
      </c>
      <c r="AI210" s="21">
        <f t="shared" si="79"/>
        <v>0.06548799016418064</v>
      </c>
    </row>
    <row r="211" spans="1:35" ht="12.75" outlineLevel="1">
      <c r="A211" s="1" t="s">
        <v>583</v>
      </c>
      <c r="B211" s="16" t="s">
        <v>584</v>
      </c>
      <c r="C211" s="1" t="s">
        <v>1159</v>
      </c>
      <c r="E211" s="5">
        <v>815.28</v>
      </c>
      <c r="G211" s="5">
        <v>564.85</v>
      </c>
      <c r="I211" s="9">
        <f t="shared" si="72"/>
        <v>250.42999999999995</v>
      </c>
      <c r="K211" s="21">
        <f t="shared" si="73"/>
        <v>0.44335664335664327</v>
      </c>
      <c r="M211" s="9">
        <v>3878.38</v>
      </c>
      <c r="O211" s="9">
        <v>2783.52</v>
      </c>
      <c r="Q211" s="9">
        <f t="shared" si="74"/>
        <v>1094.8600000000001</v>
      </c>
      <c r="S211" s="21">
        <f t="shared" si="75"/>
        <v>0.39333649479795374</v>
      </c>
      <c r="U211" s="9">
        <v>815.28</v>
      </c>
      <c r="W211" s="9">
        <v>564.85</v>
      </c>
      <c r="Y211" s="9">
        <f t="shared" si="76"/>
        <v>250.42999999999995</v>
      </c>
      <c r="AA211" s="21">
        <f t="shared" si="77"/>
        <v>0.44335664335664327</v>
      </c>
      <c r="AC211" s="9">
        <v>12529.03</v>
      </c>
      <c r="AE211" s="9">
        <v>14038.127</v>
      </c>
      <c r="AG211" s="9">
        <f t="shared" si="78"/>
        <v>-1509.0969999999998</v>
      </c>
      <c r="AI211" s="21">
        <f t="shared" si="79"/>
        <v>-0.10749988228486604</v>
      </c>
    </row>
    <row r="212" spans="1:35" ht="12.75" outlineLevel="1">
      <c r="A212" s="1" t="s">
        <v>585</v>
      </c>
      <c r="B212" s="16" t="s">
        <v>586</v>
      </c>
      <c r="C212" s="1" t="s">
        <v>1178</v>
      </c>
      <c r="E212" s="5">
        <v>18528.475000000002</v>
      </c>
      <c r="G212" s="5">
        <v>14841.362000000001</v>
      </c>
      <c r="I212" s="9">
        <f t="shared" si="72"/>
        <v>3687.113000000001</v>
      </c>
      <c r="K212" s="21">
        <f t="shared" si="73"/>
        <v>0.24843494822105955</v>
      </c>
      <c r="M212" s="9">
        <v>63034.204</v>
      </c>
      <c r="O212" s="9">
        <v>50438.538</v>
      </c>
      <c r="Q212" s="9">
        <f t="shared" si="74"/>
        <v>12595.665999999997</v>
      </c>
      <c r="S212" s="21">
        <f t="shared" si="75"/>
        <v>0.24972305898319253</v>
      </c>
      <c r="U212" s="9">
        <v>18528.475000000002</v>
      </c>
      <c r="W212" s="9">
        <v>14841.362000000001</v>
      </c>
      <c r="Y212" s="9">
        <f t="shared" si="76"/>
        <v>3687.113000000001</v>
      </c>
      <c r="AA212" s="21">
        <f t="shared" si="77"/>
        <v>0.24843494822105955</v>
      </c>
      <c r="AC212" s="9">
        <v>229995.502</v>
      </c>
      <c r="AE212" s="9">
        <v>224854.54</v>
      </c>
      <c r="AG212" s="9">
        <f t="shared" si="78"/>
        <v>5140.9619999999995</v>
      </c>
      <c r="AI212" s="21">
        <f t="shared" si="79"/>
        <v>0.022863500999357182</v>
      </c>
    </row>
    <row r="213" spans="1:35" ht="12.75" outlineLevel="1">
      <c r="A213" s="1" t="s">
        <v>587</v>
      </c>
      <c r="B213" s="16" t="s">
        <v>588</v>
      </c>
      <c r="C213" s="1" t="s">
        <v>1170</v>
      </c>
      <c r="E213" s="5">
        <v>12514.376</v>
      </c>
      <c r="G213" s="5">
        <v>2425.513</v>
      </c>
      <c r="I213" s="9">
        <f t="shared" si="72"/>
        <v>10088.863000000001</v>
      </c>
      <c r="K213" s="21">
        <f t="shared" si="73"/>
        <v>4.159475954158976</v>
      </c>
      <c r="M213" s="9">
        <v>109880.015</v>
      </c>
      <c r="O213" s="9">
        <v>41278.504</v>
      </c>
      <c r="Q213" s="9">
        <f t="shared" si="74"/>
        <v>68601.511</v>
      </c>
      <c r="S213" s="21">
        <f t="shared" si="75"/>
        <v>1.6619185375516514</v>
      </c>
      <c r="U213" s="9">
        <v>12514.376</v>
      </c>
      <c r="W213" s="9">
        <v>2425.513</v>
      </c>
      <c r="Y213" s="9">
        <f t="shared" si="76"/>
        <v>10088.863000000001</v>
      </c>
      <c r="AA213" s="21">
        <f t="shared" si="77"/>
        <v>4.159475954158976</v>
      </c>
      <c r="AC213" s="9">
        <v>212562.35</v>
      </c>
      <c r="AE213" s="9">
        <v>175283.549</v>
      </c>
      <c r="AG213" s="9">
        <f t="shared" si="78"/>
        <v>37278.80100000001</v>
      </c>
      <c r="AI213" s="21">
        <f t="shared" si="79"/>
        <v>0.21267712351031873</v>
      </c>
    </row>
    <row r="214" spans="1:35" ht="12.75" outlineLevel="1">
      <c r="A214" s="1" t="s">
        <v>589</v>
      </c>
      <c r="B214" s="16" t="s">
        <v>590</v>
      </c>
      <c r="C214" s="1" t="s">
        <v>1179</v>
      </c>
      <c r="E214" s="5">
        <v>8154.494000000001</v>
      </c>
      <c r="G214" s="5">
        <v>3124.598</v>
      </c>
      <c r="I214" s="9">
        <f t="shared" si="72"/>
        <v>5029.896000000001</v>
      </c>
      <c r="K214" s="21">
        <f t="shared" si="73"/>
        <v>1.6097738013017997</v>
      </c>
      <c r="M214" s="9">
        <v>30534.248</v>
      </c>
      <c r="O214" s="9">
        <v>24873.492</v>
      </c>
      <c r="Q214" s="9">
        <f t="shared" si="74"/>
        <v>5660.756000000001</v>
      </c>
      <c r="S214" s="21">
        <f t="shared" si="75"/>
        <v>0.22758187712445047</v>
      </c>
      <c r="U214" s="9">
        <v>8154.494000000001</v>
      </c>
      <c r="W214" s="9">
        <v>3124.598</v>
      </c>
      <c r="Y214" s="9">
        <f t="shared" si="76"/>
        <v>5029.896000000001</v>
      </c>
      <c r="AA214" s="21">
        <f t="shared" si="77"/>
        <v>1.6097738013017997</v>
      </c>
      <c r="AC214" s="9">
        <v>105312.94900000001</v>
      </c>
      <c r="AE214" s="9">
        <v>90262.661</v>
      </c>
      <c r="AG214" s="9">
        <f t="shared" si="78"/>
        <v>15050.288000000015</v>
      </c>
      <c r="AI214" s="21">
        <f t="shared" si="79"/>
        <v>0.16673880243792077</v>
      </c>
    </row>
    <row r="215" spans="1:35" ht="12.75" outlineLevel="1">
      <c r="A215" s="1" t="s">
        <v>591</v>
      </c>
      <c r="B215" s="16" t="s">
        <v>592</v>
      </c>
      <c r="C215" s="1" t="s">
        <v>1180</v>
      </c>
      <c r="E215" s="5">
        <v>5920.378000000001</v>
      </c>
      <c r="G215" s="5">
        <v>5239.192</v>
      </c>
      <c r="I215" s="9">
        <f t="shared" si="72"/>
        <v>681.1860000000006</v>
      </c>
      <c r="K215" s="21">
        <f t="shared" si="73"/>
        <v>0.13001737672526614</v>
      </c>
      <c r="M215" s="9">
        <v>14932.148000000001</v>
      </c>
      <c r="O215" s="9">
        <v>11078.007000000001</v>
      </c>
      <c r="Q215" s="9">
        <f t="shared" si="74"/>
        <v>3854.1409999999996</v>
      </c>
      <c r="S215" s="21">
        <f t="shared" si="75"/>
        <v>0.34790924035343174</v>
      </c>
      <c r="U215" s="9">
        <v>5920.378000000001</v>
      </c>
      <c r="W215" s="9">
        <v>5239.192</v>
      </c>
      <c r="Y215" s="9">
        <f t="shared" si="76"/>
        <v>681.1860000000006</v>
      </c>
      <c r="AA215" s="21">
        <f t="shared" si="77"/>
        <v>0.13001737672526614</v>
      </c>
      <c r="AC215" s="9">
        <v>92667.989</v>
      </c>
      <c r="AE215" s="9">
        <v>13848.975999999999</v>
      </c>
      <c r="AG215" s="9">
        <f t="shared" si="78"/>
        <v>78819.013</v>
      </c>
      <c r="AI215" s="21">
        <f t="shared" si="79"/>
        <v>5.691324253865413</v>
      </c>
    </row>
    <row r="216" spans="1:35" ht="12.75" outlineLevel="1">
      <c r="A216" s="1" t="s">
        <v>593</v>
      </c>
      <c r="B216" s="16" t="s">
        <v>594</v>
      </c>
      <c r="C216" s="1" t="s">
        <v>1181</v>
      </c>
      <c r="E216" s="5">
        <v>14507.815</v>
      </c>
      <c r="G216" s="5">
        <v>46562.504</v>
      </c>
      <c r="I216" s="9">
        <f t="shared" si="72"/>
        <v>-32054.689</v>
      </c>
      <c r="K216" s="21">
        <f t="shared" si="73"/>
        <v>-0.6884227918670353</v>
      </c>
      <c r="M216" s="9">
        <v>87772.874</v>
      </c>
      <c r="O216" s="9">
        <v>185325.11099999998</v>
      </c>
      <c r="Q216" s="9">
        <f t="shared" si="74"/>
        <v>-97552.23699999998</v>
      </c>
      <c r="S216" s="21">
        <f t="shared" si="75"/>
        <v>-0.5263843441054245</v>
      </c>
      <c r="U216" s="9">
        <v>14507.815</v>
      </c>
      <c r="W216" s="9">
        <v>46562.504</v>
      </c>
      <c r="Y216" s="9">
        <f t="shared" si="76"/>
        <v>-32054.689</v>
      </c>
      <c r="AA216" s="21">
        <f t="shared" si="77"/>
        <v>-0.6884227918670353</v>
      </c>
      <c r="AC216" s="9">
        <v>228353.84100000001</v>
      </c>
      <c r="AE216" s="9">
        <v>611843.264</v>
      </c>
      <c r="AG216" s="9">
        <f t="shared" si="78"/>
        <v>-383489.42299999995</v>
      </c>
      <c r="AI216" s="21">
        <f t="shared" si="79"/>
        <v>-0.626777224763236</v>
      </c>
    </row>
    <row r="217" spans="1:35" ht="12.75" outlineLevel="1">
      <c r="A217" s="1" t="s">
        <v>595</v>
      </c>
      <c r="B217" s="16" t="s">
        <v>596</v>
      </c>
      <c r="C217" s="1" t="s">
        <v>1182</v>
      </c>
      <c r="E217" s="5">
        <v>28190.531</v>
      </c>
      <c r="G217" s="5">
        <v>20565.769</v>
      </c>
      <c r="I217" s="9">
        <f t="shared" si="72"/>
        <v>7624.761999999999</v>
      </c>
      <c r="K217" s="21">
        <f t="shared" si="73"/>
        <v>0.3707501528389237</v>
      </c>
      <c r="M217" s="9">
        <v>108374.73700000001</v>
      </c>
      <c r="O217" s="9">
        <v>92715.778</v>
      </c>
      <c r="Q217" s="9">
        <f t="shared" si="74"/>
        <v>15658.959000000003</v>
      </c>
      <c r="S217" s="21">
        <f t="shared" si="75"/>
        <v>0.1688920627943175</v>
      </c>
      <c r="U217" s="9">
        <v>28190.531</v>
      </c>
      <c r="W217" s="9">
        <v>20565.769</v>
      </c>
      <c r="Y217" s="9">
        <f t="shared" si="76"/>
        <v>7624.761999999999</v>
      </c>
      <c r="AA217" s="21">
        <f t="shared" si="77"/>
        <v>0.3707501528389237</v>
      </c>
      <c r="AC217" s="9">
        <v>383171.09500000003</v>
      </c>
      <c r="AE217" s="9">
        <v>357349.89</v>
      </c>
      <c r="AG217" s="9">
        <f t="shared" si="78"/>
        <v>25821.205000000016</v>
      </c>
      <c r="AI217" s="21">
        <f t="shared" si="79"/>
        <v>0.07225748691289653</v>
      </c>
    </row>
    <row r="218" spans="1:35" ht="12.75" outlineLevel="1">
      <c r="A218" s="1" t="s">
        <v>597</v>
      </c>
      <c r="B218" s="16" t="s">
        <v>598</v>
      </c>
      <c r="C218" s="1" t="s">
        <v>1183</v>
      </c>
      <c r="E218" s="5">
        <v>395096.722</v>
      </c>
      <c r="G218" s="5">
        <v>339933.551</v>
      </c>
      <c r="I218" s="9">
        <f t="shared" si="72"/>
        <v>55163.17100000003</v>
      </c>
      <c r="K218" s="21">
        <f t="shared" si="73"/>
        <v>0.16227633558889287</v>
      </c>
      <c r="M218" s="9">
        <v>1215585.172</v>
      </c>
      <c r="O218" s="9">
        <v>1075625.065</v>
      </c>
      <c r="Q218" s="9">
        <f t="shared" si="74"/>
        <v>139960.10700000008</v>
      </c>
      <c r="S218" s="21">
        <f t="shared" si="75"/>
        <v>0.13011978946399885</v>
      </c>
      <c r="U218" s="9">
        <v>395096.722</v>
      </c>
      <c r="W218" s="9">
        <v>339933.551</v>
      </c>
      <c r="Y218" s="9">
        <f t="shared" si="76"/>
        <v>55163.17100000003</v>
      </c>
      <c r="AA218" s="21">
        <f t="shared" si="77"/>
        <v>0.16227633558889287</v>
      </c>
      <c r="AC218" s="9">
        <v>3698486.899</v>
      </c>
      <c r="AE218" s="9">
        <v>2886138.763</v>
      </c>
      <c r="AG218" s="9">
        <f t="shared" si="78"/>
        <v>812348.1360000004</v>
      </c>
      <c r="AI218" s="21">
        <f t="shared" si="79"/>
        <v>0.2814653773457532</v>
      </c>
    </row>
    <row r="219" spans="1:35" ht="12.75" outlineLevel="1">
      <c r="A219" s="1" t="s">
        <v>599</v>
      </c>
      <c r="B219" s="16" t="s">
        <v>600</v>
      </c>
      <c r="C219" s="1" t="s">
        <v>1175</v>
      </c>
      <c r="E219" s="5">
        <v>121070.69</v>
      </c>
      <c r="G219" s="5">
        <v>116867.6</v>
      </c>
      <c r="I219" s="9">
        <f t="shared" si="72"/>
        <v>4203.0899999999965</v>
      </c>
      <c r="K219" s="21">
        <f t="shared" si="73"/>
        <v>0.03596454449308445</v>
      </c>
      <c r="M219" s="9">
        <v>366612.99</v>
      </c>
      <c r="O219" s="9">
        <v>354222.72</v>
      </c>
      <c r="Q219" s="9">
        <f t="shared" si="74"/>
        <v>12390.270000000019</v>
      </c>
      <c r="S219" s="21">
        <f t="shared" si="75"/>
        <v>0.03497875573876238</v>
      </c>
      <c r="U219" s="9">
        <v>121070.69</v>
      </c>
      <c r="W219" s="9">
        <v>116867.6</v>
      </c>
      <c r="Y219" s="9">
        <f t="shared" si="76"/>
        <v>4203.0899999999965</v>
      </c>
      <c r="AA219" s="21">
        <f t="shared" si="77"/>
        <v>0.03596454449308445</v>
      </c>
      <c r="AC219" s="9">
        <v>1516661.89</v>
      </c>
      <c r="AE219" s="9">
        <v>1546174.93</v>
      </c>
      <c r="AG219" s="9">
        <f t="shared" si="78"/>
        <v>-29513.040000000037</v>
      </c>
      <c r="AI219" s="21">
        <f t="shared" si="79"/>
        <v>-0.019087775533910667</v>
      </c>
    </row>
    <row r="220" spans="1:35" ht="12.75" outlineLevel="1">
      <c r="A220" s="1" t="s">
        <v>601</v>
      </c>
      <c r="B220" s="16" t="s">
        <v>602</v>
      </c>
      <c r="C220" s="1" t="s">
        <v>1184</v>
      </c>
      <c r="E220" s="5">
        <v>5992.93</v>
      </c>
      <c r="G220" s="5">
        <v>3136.21</v>
      </c>
      <c r="I220" s="9">
        <f t="shared" si="72"/>
        <v>2856.7200000000003</v>
      </c>
      <c r="K220" s="21">
        <f t="shared" si="73"/>
        <v>0.9108828809295296</v>
      </c>
      <c r="M220" s="9">
        <v>12265.35</v>
      </c>
      <c r="O220" s="9">
        <v>13203.39</v>
      </c>
      <c r="Q220" s="9">
        <f t="shared" si="74"/>
        <v>-938.039999999999</v>
      </c>
      <c r="S220" s="21">
        <f t="shared" si="75"/>
        <v>-0.07104539061559184</v>
      </c>
      <c r="U220" s="9">
        <v>5992.93</v>
      </c>
      <c r="W220" s="9">
        <v>3136.21</v>
      </c>
      <c r="Y220" s="9">
        <f t="shared" si="76"/>
        <v>2856.7200000000003</v>
      </c>
      <c r="AA220" s="21">
        <f t="shared" si="77"/>
        <v>0.9108828809295296</v>
      </c>
      <c r="AC220" s="9">
        <v>40491.24</v>
      </c>
      <c r="AE220" s="9">
        <v>58505.69</v>
      </c>
      <c r="AG220" s="9">
        <f t="shared" si="78"/>
        <v>-18014.450000000004</v>
      </c>
      <c r="AI220" s="21">
        <f t="shared" si="79"/>
        <v>-0.30790936744785</v>
      </c>
    </row>
    <row r="221" spans="1:35" ht="12.75" outlineLevel="1">
      <c r="A221" s="1" t="s">
        <v>603</v>
      </c>
      <c r="B221" s="16" t="s">
        <v>604</v>
      </c>
      <c r="C221" s="1" t="s">
        <v>1185</v>
      </c>
      <c r="E221" s="5">
        <v>27303.582000000002</v>
      </c>
      <c r="G221" s="5">
        <v>23104.689</v>
      </c>
      <c r="I221" s="9">
        <f t="shared" si="72"/>
        <v>4198.893000000004</v>
      </c>
      <c r="K221" s="21">
        <f t="shared" si="73"/>
        <v>0.1817333702262776</v>
      </c>
      <c r="M221" s="9">
        <v>110562.05</v>
      </c>
      <c r="O221" s="9">
        <v>86882.39499999999</v>
      </c>
      <c r="Q221" s="9">
        <f t="shared" si="74"/>
        <v>23679.655000000013</v>
      </c>
      <c r="S221" s="21">
        <f t="shared" si="75"/>
        <v>0.2725483684007562</v>
      </c>
      <c r="U221" s="9">
        <v>27303.582000000002</v>
      </c>
      <c r="W221" s="9">
        <v>23104.689</v>
      </c>
      <c r="Y221" s="9">
        <f t="shared" si="76"/>
        <v>4198.893000000004</v>
      </c>
      <c r="AA221" s="21">
        <f t="shared" si="77"/>
        <v>0.1817333702262776</v>
      </c>
      <c r="AC221" s="9">
        <v>433848.069</v>
      </c>
      <c r="AE221" s="9">
        <v>361979.641</v>
      </c>
      <c r="AG221" s="9">
        <f t="shared" si="78"/>
        <v>71868.42800000001</v>
      </c>
      <c r="AI221" s="21">
        <f t="shared" si="79"/>
        <v>0.19854273517001475</v>
      </c>
    </row>
    <row r="222" spans="1:35" ht="12.75" outlineLevel="1">
      <c r="A222" s="1" t="s">
        <v>605</v>
      </c>
      <c r="B222" s="16" t="s">
        <v>606</v>
      </c>
      <c r="C222" s="1" t="s">
        <v>1186</v>
      </c>
      <c r="E222" s="5">
        <v>824.739</v>
      </c>
      <c r="G222" s="5">
        <v>3812.6530000000002</v>
      </c>
      <c r="I222" s="9">
        <f t="shared" si="72"/>
        <v>-2987.914</v>
      </c>
      <c r="K222" s="21">
        <f t="shared" si="73"/>
        <v>-0.7836836974148972</v>
      </c>
      <c r="M222" s="9">
        <v>5460.701000000001</v>
      </c>
      <c r="O222" s="9">
        <v>18046.1</v>
      </c>
      <c r="Q222" s="9">
        <f t="shared" si="74"/>
        <v>-12585.398999999998</v>
      </c>
      <c r="S222" s="21">
        <f t="shared" si="75"/>
        <v>-0.6974027075102099</v>
      </c>
      <c r="U222" s="9">
        <v>824.739</v>
      </c>
      <c r="W222" s="9">
        <v>3812.6530000000002</v>
      </c>
      <c r="Y222" s="9">
        <f t="shared" si="76"/>
        <v>-2987.914</v>
      </c>
      <c r="AA222" s="21">
        <f t="shared" si="77"/>
        <v>-0.7836836974148972</v>
      </c>
      <c r="AC222" s="9">
        <v>50439.495</v>
      </c>
      <c r="AE222" s="9">
        <v>57075.436</v>
      </c>
      <c r="AG222" s="9">
        <f t="shared" si="78"/>
        <v>-6635.940999999999</v>
      </c>
      <c r="AI222" s="21">
        <f t="shared" si="79"/>
        <v>-0.11626614643819802</v>
      </c>
    </row>
    <row r="223" spans="1:35" ht="12.75" outlineLevel="1">
      <c r="A223" s="1" t="s">
        <v>607</v>
      </c>
      <c r="B223" s="16" t="s">
        <v>608</v>
      </c>
      <c r="C223" s="1" t="s">
        <v>1187</v>
      </c>
      <c r="E223" s="5">
        <v>0</v>
      </c>
      <c r="G223" s="5">
        <v>0</v>
      </c>
      <c r="I223" s="9">
        <f t="shared" si="72"/>
        <v>0</v>
      </c>
      <c r="K223" s="21">
        <f t="shared" si="73"/>
        <v>0</v>
      </c>
      <c r="M223" s="9">
        <v>0</v>
      </c>
      <c r="O223" s="9">
        <v>0</v>
      </c>
      <c r="Q223" s="9">
        <f t="shared" si="74"/>
        <v>0</v>
      </c>
      <c r="S223" s="21">
        <f t="shared" si="75"/>
        <v>0</v>
      </c>
      <c r="U223" s="9">
        <v>0</v>
      </c>
      <c r="W223" s="9">
        <v>0</v>
      </c>
      <c r="Y223" s="9">
        <f t="shared" si="76"/>
        <v>0</v>
      </c>
      <c r="AA223" s="21">
        <f t="shared" si="77"/>
        <v>0</v>
      </c>
      <c r="AC223" s="9">
        <v>0</v>
      </c>
      <c r="AE223" s="9">
        <v>23.22</v>
      </c>
      <c r="AG223" s="9">
        <f t="shared" si="78"/>
        <v>-23.22</v>
      </c>
      <c r="AI223" s="21" t="str">
        <f t="shared" si="79"/>
        <v>N.M.</v>
      </c>
    </row>
    <row r="224" spans="1:35" ht="12.75" outlineLevel="1">
      <c r="A224" s="1" t="s">
        <v>609</v>
      </c>
      <c r="B224" s="16" t="s">
        <v>610</v>
      </c>
      <c r="C224" s="1" t="s">
        <v>1188</v>
      </c>
      <c r="E224" s="5">
        <v>59455.71</v>
      </c>
      <c r="G224" s="5">
        <v>55858.825</v>
      </c>
      <c r="I224" s="9">
        <f t="shared" si="72"/>
        <v>3596.885000000002</v>
      </c>
      <c r="K224" s="21">
        <f t="shared" si="73"/>
        <v>0.06439242143027538</v>
      </c>
      <c r="M224" s="9">
        <v>214112.68</v>
      </c>
      <c r="O224" s="9">
        <v>222695.315</v>
      </c>
      <c r="Q224" s="9">
        <f t="shared" si="74"/>
        <v>-8582.63500000001</v>
      </c>
      <c r="S224" s="21">
        <f t="shared" si="75"/>
        <v>-0.038539809425267926</v>
      </c>
      <c r="U224" s="9">
        <v>59455.71</v>
      </c>
      <c r="W224" s="9">
        <v>55858.825</v>
      </c>
      <c r="Y224" s="9">
        <f t="shared" si="76"/>
        <v>3596.885000000002</v>
      </c>
      <c r="AA224" s="21">
        <f t="shared" si="77"/>
        <v>0.06439242143027538</v>
      </c>
      <c r="AC224" s="9">
        <v>850232.3049999999</v>
      </c>
      <c r="AE224" s="9">
        <v>1076631.3</v>
      </c>
      <c r="AG224" s="9">
        <f t="shared" si="78"/>
        <v>-226398.9950000001</v>
      </c>
      <c r="AI224" s="21">
        <f t="shared" si="79"/>
        <v>-0.21028461182579414</v>
      </c>
    </row>
    <row r="225" spans="1:35" ht="12.75" outlineLevel="1">
      <c r="A225" s="1" t="s">
        <v>611</v>
      </c>
      <c r="B225" s="16" t="s">
        <v>612</v>
      </c>
      <c r="C225" s="1" t="s">
        <v>1189</v>
      </c>
      <c r="E225" s="5">
        <v>3591.8520000000003</v>
      </c>
      <c r="G225" s="5">
        <v>3328.052</v>
      </c>
      <c r="I225" s="9">
        <f t="shared" si="72"/>
        <v>263.8000000000002</v>
      </c>
      <c r="K225" s="21">
        <f t="shared" si="73"/>
        <v>0.07926558839825826</v>
      </c>
      <c r="M225" s="9">
        <v>13617.831</v>
      </c>
      <c r="O225" s="9">
        <v>10884.383</v>
      </c>
      <c r="Q225" s="9">
        <f t="shared" si="74"/>
        <v>2733.4480000000003</v>
      </c>
      <c r="S225" s="21">
        <f t="shared" si="75"/>
        <v>0.2511348599181047</v>
      </c>
      <c r="U225" s="9">
        <v>3591.8520000000003</v>
      </c>
      <c r="W225" s="9">
        <v>3328.052</v>
      </c>
      <c r="Y225" s="9">
        <f t="shared" si="76"/>
        <v>263.8000000000002</v>
      </c>
      <c r="AA225" s="21">
        <f t="shared" si="77"/>
        <v>0.07926558839825826</v>
      </c>
      <c r="AC225" s="9">
        <v>49314.529</v>
      </c>
      <c r="AE225" s="9">
        <v>40185.92</v>
      </c>
      <c r="AG225" s="9">
        <f t="shared" si="78"/>
        <v>9128.609000000004</v>
      </c>
      <c r="AI225" s="21">
        <f t="shared" si="79"/>
        <v>0.2271593881638147</v>
      </c>
    </row>
    <row r="226" spans="1:35" ht="12.75" outlineLevel="1">
      <c r="A226" s="1" t="s">
        <v>613</v>
      </c>
      <c r="B226" s="16" t="s">
        <v>614</v>
      </c>
      <c r="C226" s="1" t="s">
        <v>1190</v>
      </c>
      <c r="E226" s="5">
        <v>7129.598</v>
      </c>
      <c r="G226" s="5">
        <v>5576.2970000000005</v>
      </c>
      <c r="I226" s="9">
        <f t="shared" si="72"/>
        <v>1553.3009999999995</v>
      </c>
      <c r="K226" s="21">
        <f t="shared" si="73"/>
        <v>0.2785542090028561</v>
      </c>
      <c r="M226" s="9">
        <v>35023.709</v>
      </c>
      <c r="O226" s="9">
        <v>17537.455</v>
      </c>
      <c r="Q226" s="9">
        <f t="shared" si="74"/>
        <v>17486.254</v>
      </c>
      <c r="S226" s="21">
        <f t="shared" si="75"/>
        <v>0.9970804771844033</v>
      </c>
      <c r="U226" s="9">
        <v>7129.598</v>
      </c>
      <c r="W226" s="9">
        <v>5576.2970000000005</v>
      </c>
      <c r="Y226" s="9">
        <f t="shared" si="76"/>
        <v>1553.3009999999995</v>
      </c>
      <c r="AA226" s="21">
        <f t="shared" si="77"/>
        <v>0.2785542090028561</v>
      </c>
      <c r="AC226" s="9">
        <v>126117.995</v>
      </c>
      <c r="AE226" s="9">
        <v>76143.56700000001</v>
      </c>
      <c r="AG226" s="9">
        <f t="shared" si="78"/>
        <v>49974.427999999985</v>
      </c>
      <c r="AI226" s="21">
        <f t="shared" si="79"/>
        <v>0.6563184516953346</v>
      </c>
    </row>
    <row r="227" spans="1:35" ht="12.75" outlineLevel="1">
      <c r="A227" s="1" t="s">
        <v>615</v>
      </c>
      <c r="B227" s="16" t="s">
        <v>616</v>
      </c>
      <c r="C227" s="1" t="s">
        <v>1191</v>
      </c>
      <c r="E227" s="5">
        <v>41217.802</v>
      </c>
      <c r="G227" s="5">
        <v>46483.604</v>
      </c>
      <c r="I227" s="9">
        <f t="shared" si="72"/>
        <v>-5265.801999999996</v>
      </c>
      <c r="K227" s="21">
        <f t="shared" si="73"/>
        <v>-0.11328299759201108</v>
      </c>
      <c r="M227" s="9">
        <v>145129.551</v>
      </c>
      <c r="O227" s="9">
        <v>189920.52899999998</v>
      </c>
      <c r="Q227" s="9">
        <f t="shared" si="74"/>
        <v>-44790.977999999974</v>
      </c>
      <c r="S227" s="21">
        <f t="shared" si="75"/>
        <v>-0.23584063416335566</v>
      </c>
      <c r="U227" s="9">
        <v>41217.802</v>
      </c>
      <c r="W227" s="9">
        <v>46483.604</v>
      </c>
      <c r="Y227" s="9">
        <f t="shared" si="76"/>
        <v>-5265.801999999996</v>
      </c>
      <c r="AA227" s="21">
        <f t="shared" si="77"/>
        <v>-0.11328299759201108</v>
      </c>
      <c r="AC227" s="9">
        <v>545913.885</v>
      </c>
      <c r="AE227" s="9">
        <v>639820.9090000001</v>
      </c>
      <c r="AG227" s="9">
        <f t="shared" si="78"/>
        <v>-93907.02400000009</v>
      </c>
      <c r="AI227" s="21">
        <f t="shared" si="79"/>
        <v>-0.14677079582593022</v>
      </c>
    </row>
    <row r="228" spans="1:35" ht="12.75" outlineLevel="1">
      <c r="A228" s="1" t="s">
        <v>617</v>
      </c>
      <c r="B228" s="16" t="s">
        <v>618</v>
      </c>
      <c r="C228" s="1" t="s">
        <v>1192</v>
      </c>
      <c r="E228" s="5">
        <v>218222.657</v>
      </c>
      <c r="G228" s="5">
        <v>236733.02</v>
      </c>
      <c r="I228" s="9">
        <f t="shared" si="72"/>
        <v>-18510.362999999983</v>
      </c>
      <c r="K228" s="21">
        <f t="shared" si="73"/>
        <v>-0.07819087932895877</v>
      </c>
      <c r="M228" s="9">
        <v>839076.132</v>
      </c>
      <c r="O228" s="9">
        <v>825907.975</v>
      </c>
      <c r="Q228" s="9">
        <f t="shared" si="74"/>
        <v>13168.157000000007</v>
      </c>
      <c r="S228" s="21">
        <f t="shared" si="75"/>
        <v>0.01594385500394279</v>
      </c>
      <c r="U228" s="9">
        <v>218222.657</v>
      </c>
      <c r="W228" s="9">
        <v>236733.02</v>
      </c>
      <c r="Y228" s="9">
        <f t="shared" si="76"/>
        <v>-18510.362999999983</v>
      </c>
      <c r="AA228" s="21">
        <f t="shared" si="77"/>
        <v>-0.07819087932895877</v>
      </c>
      <c r="AC228" s="9">
        <v>3147814.563</v>
      </c>
      <c r="AE228" s="9">
        <v>3213472.345</v>
      </c>
      <c r="AG228" s="9">
        <f t="shared" si="78"/>
        <v>-65657.78200000012</v>
      </c>
      <c r="AI228" s="21">
        <f t="shared" si="79"/>
        <v>-0.020432035801447083</v>
      </c>
    </row>
    <row r="229" spans="1:35" ht="12.75" outlineLevel="1">
      <c r="A229" s="1" t="s">
        <v>619</v>
      </c>
      <c r="B229" s="16" t="s">
        <v>620</v>
      </c>
      <c r="C229" s="1" t="s">
        <v>1193</v>
      </c>
      <c r="E229" s="5">
        <v>3118.68</v>
      </c>
      <c r="G229" s="5">
        <v>2829.73</v>
      </c>
      <c r="I229" s="9">
        <f t="shared" si="72"/>
        <v>288.9499999999998</v>
      </c>
      <c r="K229" s="21">
        <f t="shared" si="73"/>
        <v>0.10211221565308344</v>
      </c>
      <c r="M229" s="9">
        <v>11249.6</v>
      </c>
      <c r="O229" s="9">
        <v>9844.85</v>
      </c>
      <c r="Q229" s="9">
        <f t="shared" si="74"/>
        <v>1404.75</v>
      </c>
      <c r="S229" s="21">
        <f t="shared" si="75"/>
        <v>0.14268881699568808</v>
      </c>
      <c r="U229" s="9">
        <v>3118.68</v>
      </c>
      <c r="W229" s="9">
        <v>2829.73</v>
      </c>
      <c r="Y229" s="9">
        <f t="shared" si="76"/>
        <v>288.9499999999998</v>
      </c>
      <c r="AA229" s="21">
        <f t="shared" si="77"/>
        <v>0.10211221565308344</v>
      </c>
      <c r="AC229" s="9">
        <v>43791.53</v>
      </c>
      <c r="AE229" s="9">
        <v>39051.27</v>
      </c>
      <c r="AG229" s="9">
        <f t="shared" si="78"/>
        <v>4740.260000000002</v>
      </c>
      <c r="AI229" s="21">
        <f t="shared" si="79"/>
        <v>0.12138555288982926</v>
      </c>
    </row>
    <row r="230" spans="1:35" ht="12.75" outlineLevel="1">
      <c r="A230" s="1" t="s">
        <v>621</v>
      </c>
      <c r="B230" s="16" t="s">
        <v>622</v>
      </c>
      <c r="C230" s="1" t="s">
        <v>1194</v>
      </c>
      <c r="E230" s="5">
        <v>2800.01</v>
      </c>
      <c r="G230" s="5">
        <v>47433.71</v>
      </c>
      <c r="I230" s="9">
        <f t="shared" si="72"/>
        <v>-44633.7</v>
      </c>
      <c r="K230" s="21">
        <f t="shared" si="73"/>
        <v>-0.9409700400833078</v>
      </c>
      <c r="M230" s="9">
        <v>146710.56</v>
      </c>
      <c r="O230" s="9">
        <v>151806.33</v>
      </c>
      <c r="Q230" s="9">
        <f t="shared" si="74"/>
        <v>-5095.7699999999895</v>
      </c>
      <c r="S230" s="21">
        <f t="shared" si="75"/>
        <v>-0.03356757257750708</v>
      </c>
      <c r="U230" s="9">
        <v>2800.01</v>
      </c>
      <c r="W230" s="9">
        <v>47433.71</v>
      </c>
      <c r="Y230" s="9">
        <f t="shared" si="76"/>
        <v>-44633.7</v>
      </c>
      <c r="AA230" s="21">
        <f t="shared" si="77"/>
        <v>-0.9409700400833078</v>
      </c>
      <c r="AC230" s="9">
        <v>647342.31</v>
      </c>
      <c r="AE230" s="9">
        <v>627866.289</v>
      </c>
      <c r="AG230" s="9">
        <f t="shared" si="78"/>
        <v>19476.021000000066</v>
      </c>
      <c r="AI230" s="21">
        <f t="shared" si="79"/>
        <v>0.0310193768023753</v>
      </c>
    </row>
    <row r="231" spans="1:35" ht="12.75" outlineLevel="1">
      <c r="A231" s="1" t="s">
        <v>623</v>
      </c>
      <c r="B231" s="16" t="s">
        <v>624</v>
      </c>
      <c r="C231" s="1" t="s">
        <v>1195</v>
      </c>
      <c r="E231" s="5">
        <v>11376.95</v>
      </c>
      <c r="G231" s="5">
        <v>7852.52</v>
      </c>
      <c r="I231" s="9">
        <f aca="true" t="shared" si="80" ref="I231:I262">+E231-G231</f>
        <v>3524.4300000000003</v>
      </c>
      <c r="K231" s="21">
        <f aca="true" t="shared" si="81" ref="K231:K262">IF(G231&lt;0,IF(I231=0,0,IF(OR(G231=0,E231=0),"N.M.",IF(ABS(I231/G231)&gt;=10,"N.M.",I231/(-G231)))),IF(I231=0,0,IF(OR(G231=0,E231=0),"N.M.",IF(ABS(I231/G231)&gt;=10,"N.M.",I231/G231))))</f>
        <v>0.44882789219257</v>
      </c>
      <c r="M231" s="9">
        <v>35464.65</v>
      </c>
      <c r="O231" s="9">
        <v>31716.44</v>
      </c>
      <c r="Q231" s="9">
        <f aca="true" t="shared" si="82" ref="Q231:Q262">(+M231-O231)</f>
        <v>3748.2100000000028</v>
      </c>
      <c r="S231" s="21">
        <f aca="true" t="shared" si="83" ref="S231:S262">IF(O231&lt;0,IF(Q231=0,0,IF(OR(O231=0,M231=0),"N.M.",IF(ABS(Q231/O231)&gt;=10,"N.M.",Q231/(-O231)))),IF(Q231=0,0,IF(OR(O231=0,M231=0),"N.M.",IF(ABS(Q231/O231)&gt;=10,"N.M.",Q231/O231))))</f>
        <v>0.11817877416254798</v>
      </c>
      <c r="U231" s="9">
        <v>11376.95</v>
      </c>
      <c r="W231" s="9">
        <v>7852.52</v>
      </c>
      <c r="Y231" s="9">
        <f aca="true" t="shared" si="84" ref="Y231:Y262">(+U231-W231)</f>
        <v>3524.4300000000003</v>
      </c>
      <c r="AA231" s="21">
        <f aca="true" t="shared" si="85" ref="AA231:AA262">IF(W231&lt;0,IF(Y231=0,0,IF(OR(W231=0,U231=0),"N.M.",IF(ABS(Y231/W231)&gt;=10,"N.M.",Y231/(-W231)))),IF(Y231=0,0,IF(OR(W231=0,U231=0),"N.M.",IF(ABS(Y231/W231)&gt;=10,"N.M.",Y231/W231))))</f>
        <v>0.44882789219257</v>
      </c>
      <c r="AC231" s="9">
        <v>139344</v>
      </c>
      <c r="AE231" s="9">
        <v>133373.03</v>
      </c>
      <c r="AG231" s="9">
        <f aca="true" t="shared" si="86" ref="AG231:AG262">(+AC231-AE231)</f>
        <v>5970.970000000001</v>
      </c>
      <c r="AI231" s="21">
        <f aca="true" t="shared" si="87" ref="AI231:AI262">IF(AE231&lt;0,IF(AG231=0,0,IF(OR(AE231=0,AC231=0),"N.M.",IF(ABS(AG231/AE231)&gt;=10,"N.M.",AG231/(-AE231)))),IF(AG231=0,0,IF(OR(AE231=0,AC231=0),"N.M.",IF(ABS(AG231/AE231)&gt;=10,"N.M.",AG231/AE231))))</f>
        <v>0.044768946165502886</v>
      </c>
    </row>
    <row r="232" spans="1:35" ht="12.75" outlineLevel="1">
      <c r="A232" s="1" t="s">
        <v>625</v>
      </c>
      <c r="B232" s="16" t="s">
        <v>626</v>
      </c>
      <c r="C232" s="1" t="s">
        <v>1196</v>
      </c>
      <c r="E232" s="5">
        <v>8904.78</v>
      </c>
      <c r="G232" s="5">
        <v>10154.85</v>
      </c>
      <c r="I232" s="9">
        <f t="shared" si="80"/>
        <v>-1250.0699999999997</v>
      </c>
      <c r="K232" s="21">
        <f t="shared" si="81"/>
        <v>-0.12310078435427403</v>
      </c>
      <c r="M232" s="9">
        <v>30001.84</v>
      </c>
      <c r="O232" s="9">
        <v>30093.82</v>
      </c>
      <c r="Q232" s="9">
        <f t="shared" si="82"/>
        <v>-91.97999999999956</v>
      </c>
      <c r="S232" s="21">
        <f t="shared" si="83"/>
        <v>-0.003056441488651144</v>
      </c>
      <c r="U232" s="9">
        <v>8904.78</v>
      </c>
      <c r="W232" s="9">
        <v>10154.85</v>
      </c>
      <c r="Y232" s="9">
        <f t="shared" si="84"/>
        <v>-1250.0699999999997</v>
      </c>
      <c r="AA232" s="21">
        <f t="shared" si="85"/>
        <v>-0.12310078435427403</v>
      </c>
      <c r="AC232" s="9">
        <v>128724.55</v>
      </c>
      <c r="AE232" s="9">
        <v>135130</v>
      </c>
      <c r="AG232" s="9">
        <f t="shared" si="86"/>
        <v>-6405.449999999997</v>
      </c>
      <c r="AI232" s="21">
        <f t="shared" si="87"/>
        <v>-0.047402131280988656</v>
      </c>
    </row>
    <row r="233" spans="1:35" ht="12.75" outlineLevel="1">
      <c r="A233" s="1" t="s">
        <v>627</v>
      </c>
      <c r="B233" s="16" t="s">
        <v>628</v>
      </c>
      <c r="C233" s="1" t="s">
        <v>1197</v>
      </c>
      <c r="E233" s="5">
        <v>28396.615</v>
      </c>
      <c r="G233" s="5">
        <v>39517.592</v>
      </c>
      <c r="I233" s="9">
        <f t="shared" si="80"/>
        <v>-11120.976999999995</v>
      </c>
      <c r="K233" s="21">
        <f t="shared" si="81"/>
        <v>-0.2814183870312745</v>
      </c>
      <c r="M233" s="9">
        <v>153885.68899999998</v>
      </c>
      <c r="O233" s="9">
        <v>136028.407</v>
      </c>
      <c r="Q233" s="9">
        <f t="shared" si="82"/>
        <v>17857.281999999977</v>
      </c>
      <c r="S233" s="21">
        <f t="shared" si="83"/>
        <v>0.13127612381728454</v>
      </c>
      <c r="U233" s="9">
        <v>28396.615</v>
      </c>
      <c r="W233" s="9">
        <v>39517.592</v>
      </c>
      <c r="Y233" s="9">
        <f t="shared" si="84"/>
        <v>-11120.976999999995</v>
      </c>
      <c r="AA233" s="21">
        <f t="shared" si="85"/>
        <v>-0.2814183870312745</v>
      </c>
      <c r="AC233" s="9">
        <v>606965.57</v>
      </c>
      <c r="AE233" s="9">
        <v>581647.2039999999</v>
      </c>
      <c r="AG233" s="9">
        <f t="shared" si="86"/>
        <v>25318.36600000004</v>
      </c>
      <c r="AI233" s="21">
        <f t="shared" si="87"/>
        <v>0.043528733269729676</v>
      </c>
    </row>
    <row r="234" spans="1:35" ht="12.75" outlineLevel="1">
      <c r="A234" s="1" t="s">
        <v>629</v>
      </c>
      <c r="B234" s="16" t="s">
        <v>630</v>
      </c>
      <c r="C234" s="1" t="s">
        <v>1198</v>
      </c>
      <c r="E234" s="5">
        <v>50928.911</v>
      </c>
      <c r="G234" s="5">
        <v>32674.593</v>
      </c>
      <c r="I234" s="9">
        <f t="shared" si="80"/>
        <v>18254.318</v>
      </c>
      <c r="K234" s="21">
        <f t="shared" si="81"/>
        <v>0.5586700957529906</v>
      </c>
      <c r="M234" s="9">
        <v>209138.911</v>
      </c>
      <c r="O234" s="9">
        <v>108391.39600000001</v>
      </c>
      <c r="Q234" s="9">
        <f t="shared" si="82"/>
        <v>100747.51499999998</v>
      </c>
      <c r="S234" s="21">
        <f t="shared" si="83"/>
        <v>0.929478895169871</v>
      </c>
      <c r="U234" s="9">
        <v>50928.911</v>
      </c>
      <c r="W234" s="9">
        <v>32674.593</v>
      </c>
      <c r="Y234" s="9">
        <f t="shared" si="84"/>
        <v>18254.318</v>
      </c>
      <c r="AA234" s="21">
        <f t="shared" si="85"/>
        <v>0.5586700957529906</v>
      </c>
      <c r="AC234" s="9">
        <v>716034.092</v>
      </c>
      <c r="AE234" s="9">
        <v>493024.49</v>
      </c>
      <c r="AG234" s="9">
        <f t="shared" si="86"/>
        <v>223009.60199999996</v>
      </c>
      <c r="AI234" s="21">
        <f t="shared" si="87"/>
        <v>0.45232966419173204</v>
      </c>
    </row>
    <row r="235" spans="1:35" ht="12.75" outlineLevel="1">
      <c r="A235" s="1" t="s">
        <v>631</v>
      </c>
      <c r="B235" s="16" t="s">
        <v>632</v>
      </c>
      <c r="C235" s="1" t="s">
        <v>1199</v>
      </c>
      <c r="E235" s="5">
        <v>10215.565</v>
      </c>
      <c r="G235" s="5">
        <v>4039.244</v>
      </c>
      <c r="I235" s="9">
        <f t="shared" si="80"/>
        <v>6176.321</v>
      </c>
      <c r="K235" s="21">
        <f t="shared" si="81"/>
        <v>1.5290784612169999</v>
      </c>
      <c r="M235" s="9">
        <v>60393.677</v>
      </c>
      <c r="O235" s="9">
        <v>25417.959</v>
      </c>
      <c r="Q235" s="9">
        <f t="shared" si="82"/>
        <v>34975.71800000001</v>
      </c>
      <c r="S235" s="21">
        <f t="shared" si="83"/>
        <v>1.376023857777094</v>
      </c>
      <c r="U235" s="9">
        <v>10215.565</v>
      </c>
      <c r="W235" s="9">
        <v>4039.244</v>
      </c>
      <c r="Y235" s="9">
        <f t="shared" si="84"/>
        <v>6176.321</v>
      </c>
      <c r="AA235" s="21">
        <f t="shared" si="85"/>
        <v>1.5290784612169999</v>
      </c>
      <c r="AC235" s="9">
        <v>176892.516</v>
      </c>
      <c r="AE235" s="9">
        <v>126357.67</v>
      </c>
      <c r="AG235" s="9">
        <f t="shared" si="86"/>
        <v>50534.846000000005</v>
      </c>
      <c r="AI235" s="21">
        <f t="shared" si="87"/>
        <v>0.3999349307406508</v>
      </c>
    </row>
    <row r="236" spans="1:35" ht="12.75" outlineLevel="1">
      <c r="A236" s="1" t="s">
        <v>633</v>
      </c>
      <c r="B236" s="16" t="s">
        <v>634</v>
      </c>
      <c r="C236" s="1" t="s">
        <v>1200</v>
      </c>
      <c r="E236" s="5">
        <v>0</v>
      </c>
      <c r="G236" s="5">
        <v>0</v>
      </c>
      <c r="I236" s="9">
        <f t="shared" si="80"/>
        <v>0</v>
      </c>
      <c r="K236" s="21">
        <f t="shared" si="81"/>
        <v>0</v>
      </c>
      <c r="M236" s="9">
        <v>0</v>
      </c>
      <c r="O236" s="9">
        <v>0</v>
      </c>
      <c r="Q236" s="9">
        <f t="shared" si="82"/>
        <v>0</v>
      </c>
      <c r="S236" s="21">
        <f t="shared" si="83"/>
        <v>0</v>
      </c>
      <c r="U236" s="9">
        <v>0</v>
      </c>
      <c r="W236" s="9">
        <v>0</v>
      </c>
      <c r="Y236" s="9">
        <f t="shared" si="84"/>
        <v>0</v>
      </c>
      <c r="AA236" s="21">
        <f t="shared" si="85"/>
        <v>0</v>
      </c>
      <c r="AC236" s="9">
        <v>-1341.53</v>
      </c>
      <c r="AE236" s="9">
        <v>0</v>
      </c>
      <c r="AG236" s="9">
        <f t="shared" si="86"/>
        <v>-1341.53</v>
      </c>
      <c r="AI236" s="21" t="str">
        <f t="shared" si="87"/>
        <v>N.M.</v>
      </c>
    </row>
    <row r="237" spans="1:35" ht="12.75" outlineLevel="1">
      <c r="A237" s="1" t="s">
        <v>635</v>
      </c>
      <c r="B237" s="16" t="s">
        <v>636</v>
      </c>
      <c r="C237" s="1" t="s">
        <v>1201</v>
      </c>
      <c r="E237" s="5">
        <v>0</v>
      </c>
      <c r="G237" s="5">
        <v>1238.53</v>
      </c>
      <c r="I237" s="9">
        <f t="shared" si="80"/>
        <v>-1238.53</v>
      </c>
      <c r="K237" s="21" t="str">
        <f t="shared" si="81"/>
        <v>N.M.</v>
      </c>
      <c r="M237" s="9">
        <v>-6560.98</v>
      </c>
      <c r="O237" s="9">
        <v>-59.63000000000011</v>
      </c>
      <c r="Q237" s="9">
        <f t="shared" si="82"/>
        <v>-6501.349999999999</v>
      </c>
      <c r="S237" s="21" t="str">
        <f t="shared" si="83"/>
        <v>N.M.</v>
      </c>
      <c r="U237" s="9">
        <v>0</v>
      </c>
      <c r="W237" s="9">
        <v>1238.53</v>
      </c>
      <c r="Y237" s="9">
        <f t="shared" si="84"/>
        <v>-1238.53</v>
      </c>
      <c r="AA237" s="21" t="str">
        <f t="shared" si="85"/>
        <v>N.M.</v>
      </c>
      <c r="AC237" s="9">
        <v>-0.93</v>
      </c>
      <c r="AE237" s="9">
        <v>-1007.97</v>
      </c>
      <c r="AG237" s="9">
        <f t="shared" si="86"/>
        <v>1007.0400000000001</v>
      </c>
      <c r="AI237" s="21">
        <f t="shared" si="87"/>
        <v>0.9990773534926635</v>
      </c>
    </row>
    <row r="238" spans="1:35" ht="12.75" outlineLevel="1">
      <c r="A238" s="1" t="s">
        <v>637</v>
      </c>
      <c r="B238" s="16" t="s">
        <v>638</v>
      </c>
      <c r="C238" s="1" t="s">
        <v>1202</v>
      </c>
      <c r="E238" s="5">
        <v>136.95</v>
      </c>
      <c r="G238" s="5">
        <v>137.3</v>
      </c>
      <c r="I238" s="9">
        <f t="shared" si="80"/>
        <v>-0.35000000000002274</v>
      </c>
      <c r="K238" s="21">
        <f t="shared" si="81"/>
        <v>-0.002549162418062802</v>
      </c>
      <c r="M238" s="9">
        <v>742.29</v>
      </c>
      <c r="O238" s="9">
        <v>526.61</v>
      </c>
      <c r="Q238" s="9">
        <f t="shared" si="82"/>
        <v>215.67999999999995</v>
      </c>
      <c r="S238" s="21">
        <f t="shared" si="83"/>
        <v>0.40956305425267264</v>
      </c>
      <c r="U238" s="9">
        <v>136.95</v>
      </c>
      <c r="W238" s="9">
        <v>137.3</v>
      </c>
      <c r="Y238" s="9">
        <f t="shared" si="84"/>
        <v>-0.35000000000002274</v>
      </c>
      <c r="AA238" s="21">
        <f t="shared" si="85"/>
        <v>-0.002549162418062802</v>
      </c>
      <c r="AC238" s="9">
        <v>2887.95</v>
      </c>
      <c r="AE238" s="9">
        <v>2000.25</v>
      </c>
      <c r="AG238" s="9">
        <f t="shared" si="86"/>
        <v>887.6999999999998</v>
      </c>
      <c r="AI238" s="21">
        <f t="shared" si="87"/>
        <v>0.4437945256842894</v>
      </c>
    </row>
    <row r="239" spans="1:35" ht="12.75" outlineLevel="1">
      <c r="A239" s="1" t="s">
        <v>639</v>
      </c>
      <c r="B239" s="16" t="s">
        <v>640</v>
      </c>
      <c r="C239" s="1" t="s">
        <v>1203</v>
      </c>
      <c r="E239" s="5">
        <v>16635.323</v>
      </c>
      <c r="G239" s="5">
        <v>17707.413</v>
      </c>
      <c r="I239" s="9">
        <f t="shared" si="80"/>
        <v>-1072.0900000000001</v>
      </c>
      <c r="K239" s="21">
        <f t="shared" si="81"/>
        <v>-0.06054469955605599</v>
      </c>
      <c r="M239" s="9">
        <v>72441.753</v>
      </c>
      <c r="O239" s="9">
        <v>85004.388</v>
      </c>
      <c r="Q239" s="9">
        <f t="shared" si="82"/>
        <v>-12562.63500000001</v>
      </c>
      <c r="S239" s="21">
        <f t="shared" si="83"/>
        <v>-0.14778807654023707</v>
      </c>
      <c r="U239" s="9">
        <v>16635.323</v>
      </c>
      <c r="W239" s="9">
        <v>17707.413</v>
      </c>
      <c r="Y239" s="9">
        <f t="shared" si="84"/>
        <v>-1072.0900000000001</v>
      </c>
      <c r="AA239" s="21">
        <f t="shared" si="85"/>
        <v>-0.06054469955605599</v>
      </c>
      <c r="AC239" s="9">
        <v>273744.218</v>
      </c>
      <c r="AE239" s="9">
        <v>410030.548</v>
      </c>
      <c r="AG239" s="9">
        <f t="shared" si="86"/>
        <v>-136286.33000000002</v>
      </c>
      <c r="AI239" s="21">
        <f t="shared" si="87"/>
        <v>-0.33238091811637416</v>
      </c>
    </row>
    <row r="240" spans="1:35" ht="12.75" outlineLevel="1">
      <c r="A240" s="1" t="s">
        <v>641</v>
      </c>
      <c r="B240" s="16" t="s">
        <v>642</v>
      </c>
      <c r="C240" s="1" t="s">
        <v>1204</v>
      </c>
      <c r="E240" s="5">
        <v>226.63</v>
      </c>
      <c r="G240" s="5">
        <v>143.74</v>
      </c>
      <c r="I240" s="9">
        <f t="shared" si="80"/>
        <v>82.88999999999999</v>
      </c>
      <c r="K240" s="21">
        <f t="shared" si="81"/>
        <v>0.5766662028662862</v>
      </c>
      <c r="M240" s="9">
        <v>1217.765</v>
      </c>
      <c r="O240" s="9">
        <v>482.33700000000005</v>
      </c>
      <c r="Q240" s="9">
        <f t="shared" si="82"/>
        <v>735.4280000000001</v>
      </c>
      <c r="S240" s="21">
        <f t="shared" si="83"/>
        <v>1.5247181949549797</v>
      </c>
      <c r="U240" s="9">
        <v>226.63</v>
      </c>
      <c r="W240" s="9">
        <v>143.74</v>
      </c>
      <c r="Y240" s="9">
        <f t="shared" si="84"/>
        <v>82.88999999999999</v>
      </c>
      <c r="AA240" s="21">
        <f t="shared" si="85"/>
        <v>0.5766662028662862</v>
      </c>
      <c r="AC240" s="9">
        <v>2982.6470000000004</v>
      </c>
      <c r="AE240" s="9">
        <v>2168.571</v>
      </c>
      <c r="AG240" s="9">
        <f t="shared" si="86"/>
        <v>814.0760000000005</v>
      </c>
      <c r="AI240" s="21">
        <f t="shared" si="87"/>
        <v>0.37539743914310414</v>
      </c>
    </row>
    <row r="241" spans="1:35" ht="12.75" outlineLevel="1">
      <c r="A241" s="1" t="s">
        <v>643</v>
      </c>
      <c r="B241" s="16" t="s">
        <v>644</v>
      </c>
      <c r="C241" s="1" t="s">
        <v>1205</v>
      </c>
      <c r="E241" s="5">
        <v>27475.802</v>
      </c>
      <c r="G241" s="5">
        <v>43608.085</v>
      </c>
      <c r="I241" s="9">
        <f t="shared" si="80"/>
        <v>-16132.283</v>
      </c>
      <c r="K241" s="21">
        <f t="shared" si="81"/>
        <v>-0.3699378911043675</v>
      </c>
      <c r="M241" s="9">
        <v>106701.189</v>
      </c>
      <c r="O241" s="9">
        <v>165933.612</v>
      </c>
      <c r="Q241" s="9">
        <f t="shared" si="82"/>
        <v>-59232.422999999995</v>
      </c>
      <c r="S241" s="21">
        <f t="shared" si="83"/>
        <v>-0.35696458533066827</v>
      </c>
      <c r="U241" s="9">
        <v>27475.802</v>
      </c>
      <c r="W241" s="9">
        <v>43608.085</v>
      </c>
      <c r="Y241" s="9">
        <f t="shared" si="84"/>
        <v>-16132.283</v>
      </c>
      <c r="AA241" s="21">
        <f t="shared" si="85"/>
        <v>-0.3699378911043675</v>
      </c>
      <c r="AC241" s="9">
        <v>496161.635</v>
      </c>
      <c r="AE241" s="9">
        <v>813395.678</v>
      </c>
      <c r="AG241" s="9">
        <f t="shared" si="86"/>
        <v>-317234.04299999995</v>
      </c>
      <c r="AI241" s="21">
        <f t="shared" si="87"/>
        <v>-0.39001196045204456</v>
      </c>
    </row>
    <row r="242" spans="1:35" ht="12.75" outlineLevel="1">
      <c r="A242" s="1" t="s">
        <v>645</v>
      </c>
      <c r="B242" s="16" t="s">
        <v>646</v>
      </c>
      <c r="C242" s="1" t="s">
        <v>1206</v>
      </c>
      <c r="E242" s="5">
        <v>132737.918</v>
      </c>
      <c r="G242" s="5">
        <v>117845.981</v>
      </c>
      <c r="I242" s="9">
        <f t="shared" si="80"/>
        <v>14891.937000000005</v>
      </c>
      <c r="K242" s="21">
        <f t="shared" si="81"/>
        <v>0.12636779696373357</v>
      </c>
      <c r="M242" s="9">
        <v>327754.482</v>
      </c>
      <c r="O242" s="9">
        <v>311611.826</v>
      </c>
      <c r="Q242" s="9">
        <f t="shared" si="82"/>
        <v>16142.656000000017</v>
      </c>
      <c r="S242" s="21">
        <f t="shared" si="83"/>
        <v>0.05180373353352776</v>
      </c>
      <c r="U242" s="9">
        <v>132737.918</v>
      </c>
      <c r="W242" s="9">
        <v>117845.981</v>
      </c>
      <c r="Y242" s="9">
        <f t="shared" si="84"/>
        <v>14891.937000000005</v>
      </c>
      <c r="AA242" s="21">
        <f t="shared" si="85"/>
        <v>0.12636779696373357</v>
      </c>
      <c r="AC242" s="9">
        <v>856128.7420000001</v>
      </c>
      <c r="AE242" s="9">
        <v>768412.675</v>
      </c>
      <c r="AG242" s="9">
        <f t="shared" si="86"/>
        <v>87716.06700000004</v>
      </c>
      <c r="AI242" s="21">
        <f t="shared" si="87"/>
        <v>0.11415229062951107</v>
      </c>
    </row>
    <row r="243" spans="1:35" ht="12.75" outlineLevel="1">
      <c r="A243" s="1" t="s">
        <v>647</v>
      </c>
      <c r="B243" s="16" t="s">
        <v>648</v>
      </c>
      <c r="C243" s="1" t="s">
        <v>1207</v>
      </c>
      <c r="E243" s="5">
        <v>13990.324</v>
      </c>
      <c r="G243" s="5">
        <v>71778.112</v>
      </c>
      <c r="I243" s="9">
        <f t="shared" si="80"/>
        <v>-57787.78799999999</v>
      </c>
      <c r="K243" s="21">
        <f t="shared" si="81"/>
        <v>-0.8050892728970079</v>
      </c>
      <c r="M243" s="9">
        <v>39408.421</v>
      </c>
      <c r="O243" s="9">
        <v>85203.18</v>
      </c>
      <c r="Q243" s="9">
        <f t="shared" si="82"/>
        <v>-45794.75899999999</v>
      </c>
      <c r="S243" s="21">
        <f t="shared" si="83"/>
        <v>-0.5374771105961068</v>
      </c>
      <c r="U243" s="9">
        <v>13990.324</v>
      </c>
      <c r="W243" s="9">
        <v>71778.112</v>
      </c>
      <c r="Y243" s="9">
        <f t="shared" si="84"/>
        <v>-57787.78799999999</v>
      </c>
      <c r="AA243" s="21">
        <f t="shared" si="85"/>
        <v>-0.8050892728970079</v>
      </c>
      <c r="AC243" s="9">
        <v>212616.337</v>
      </c>
      <c r="AE243" s="9">
        <v>261907.636</v>
      </c>
      <c r="AG243" s="9">
        <f t="shared" si="86"/>
        <v>-49291.299</v>
      </c>
      <c r="AI243" s="21">
        <f t="shared" si="87"/>
        <v>-0.18820107635197011</v>
      </c>
    </row>
    <row r="244" spans="1:35" ht="12.75" outlineLevel="1">
      <c r="A244" s="1" t="s">
        <v>649</v>
      </c>
      <c r="B244" s="16" t="s">
        <v>650</v>
      </c>
      <c r="C244" s="1" t="s">
        <v>1208</v>
      </c>
      <c r="E244" s="5">
        <v>1063.29</v>
      </c>
      <c r="G244" s="5">
        <v>9315.983</v>
      </c>
      <c r="I244" s="9">
        <f t="shared" si="80"/>
        <v>-8252.693</v>
      </c>
      <c r="K244" s="21">
        <f t="shared" si="81"/>
        <v>-0.8858638964884328</v>
      </c>
      <c r="M244" s="9">
        <v>6125.631</v>
      </c>
      <c r="O244" s="9">
        <v>18198.286</v>
      </c>
      <c r="Q244" s="9">
        <f t="shared" si="82"/>
        <v>-12072.654999999999</v>
      </c>
      <c r="S244" s="21">
        <f t="shared" si="83"/>
        <v>-0.6633951680944018</v>
      </c>
      <c r="U244" s="9">
        <v>1063.29</v>
      </c>
      <c r="W244" s="9">
        <v>9315.983</v>
      </c>
      <c r="Y244" s="9">
        <f t="shared" si="84"/>
        <v>-8252.693</v>
      </c>
      <c r="AA244" s="21">
        <f t="shared" si="85"/>
        <v>-0.8858638964884328</v>
      </c>
      <c r="AC244" s="9">
        <v>102588.548</v>
      </c>
      <c r="AE244" s="9">
        <v>58454.955</v>
      </c>
      <c r="AG244" s="9">
        <f t="shared" si="86"/>
        <v>44133.59299999999</v>
      </c>
      <c r="AI244" s="21">
        <f t="shared" si="87"/>
        <v>0.7550017445056624</v>
      </c>
    </row>
    <row r="245" spans="1:35" ht="12.75" outlineLevel="1">
      <c r="A245" s="1" t="s">
        <v>651</v>
      </c>
      <c r="B245" s="16" t="s">
        <v>652</v>
      </c>
      <c r="C245" s="1" t="s">
        <v>1209</v>
      </c>
      <c r="E245" s="5">
        <v>1.38</v>
      </c>
      <c r="G245" s="5">
        <v>0</v>
      </c>
      <c r="I245" s="9">
        <f t="shared" si="80"/>
        <v>1.38</v>
      </c>
      <c r="K245" s="21" t="str">
        <f t="shared" si="81"/>
        <v>N.M.</v>
      </c>
      <c r="M245" s="9">
        <v>34.7</v>
      </c>
      <c r="O245" s="9">
        <v>0</v>
      </c>
      <c r="Q245" s="9">
        <f t="shared" si="82"/>
        <v>34.7</v>
      </c>
      <c r="S245" s="21" t="str">
        <f t="shared" si="83"/>
        <v>N.M.</v>
      </c>
      <c r="U245" s="9">
        <v>1.38</v>
      </c>
      <c r="W245" s="9">
        <v>0</v>
      </c>
      <c r="Y245" s="9">
        <f t="shared" si="84"/>
        <v>1.38</v>
      </c>
      <c r="AA245" s="21" t="str">
        <f t="shared" si="85"/>
        <v>N.M.</v>
      </c>
      <c r="AC245" s="9">
        <v>68</v>
      </c>
      <c r="AE245" s="9">
        <v>0</v>
      </c>
      <c r="AG245" s="9">
        <f t="shared" si="86"/>
        <v>68</v>
      </c>
      <c r="AI245" s="21" t="str">
        <f t="shared" si="87"/>
        <v>N.M.</v>
      </c>
    </row>
    <row r="246" spans="1:35" ht="12.75" outlineLevel="1">
      <c r="A246" s="1" t="s">
        <v>653</v>
      </c>
      <c r="B246" s="16" t="s">
        <v>654</v>
      </c>
      <c r="C246" s="1" t="s">
        <v>1210</v>
      </c>
      <c r="E246" s="5">
        <v>0</v>
      </c>
      <c r="G246" s="5">
        <v>0</v>
      </c>
      <c r="I246" s="9">
        <f t="shared" si="80"/>
        <v>0</v>
      </c>
      <c r="K246" s="21">
        <f t="shared" si="81"/>
        <v>0</v>
      </c>
      <c r="M246" s="9">
        <v>3.09</v>
      </c>
      <c r="O246" s="9">
        <v>3.478</v>
      </c>
      <c r="Q246" s="9">
        <f t="shared" si="82"/>
        <v>-0.38800000000000034</v>
      </c>
      <c r="S246" s="21">
        <f t="shared" si="83"/>
        <v>-0.11155836687751591</v>
      </c>
      <c r="U246" s="9">
        <v>0</v>
      </c>
      <c r="W246" s="9">
        <v>0</v>
      </c>
      <c r="Y246" s="9">
        <f t="shared" si="84"/>
        <v>0</v>
      </c>
      <c r="AA246" s="21">
        <f t="shared" si="85"/>
        <v>0</v>
      </c>
      <c r="AC246" s="9">
        <v>22.621000000000002</v>
      </c>
      <c r="AE246" s="9">
        <v>22.336000000000002</v>
      </c>
      <c r="AG246" s="9">
        <f t="shared" si="86"/>
        <v>0.28500000000000014</v>
      </c>
      <c r="AI246" s="21">
        <f t="shared" si="87"/>
        <v>0.012759670487106023</v>
      </c>
    </row>
    <row r="247" spans="1:35" ht="12.75" outlineLevel="1">
      <c r="A247" s="1" t="s">
        <v>655</v>
      </c>
      <c r="B247" s="16" t="s">
        <v>656</v>
      </c>
      <c r="C247" s="1" t="s">
        <v>1211</v>
      </c>
      <c r="E247" s="5">
        <v>0</v>
      </c>
      <c r="G247" s="5">
        <v>0</v>
      </c>
      <c r="I247" s="9">
        <f t="shared" si="80"/>
        <v>0</v>
      </c>
      <c r="K247" s="21">
        <f t="shared" si="81"/>
        <v>0</v>
      </c>
      <c r="M247" s="9">
        <v>0</v>
      </c>
      <c r="O247" s="9">
        <v>0</v>
      </c>
      <c r="Q247" s="9">
        <f t="shared" si="82"/>
        <v>0</v>
      </c>
      <c r="S247" s="21">
        <f t="shared" si="83"/>
        <v>0</v>
      </c>
      <c r="U247" s="9">
        <v>0</v>
      </c>
      <c r="W247" s="9">
        <v>0</v>
      </c>
      <c r="Y247" s="9">
        <f t="shared" si="84"/>
        <v>0</v>
      </c>
      <c r="AA247" s="21">
        <f t="shared" si="85"/>
        <v>0</v>
      </c>
      <c r="AC247" s="9">
        <v>0</v>
      </c>
      <c r="AE247" s="9">
        <v>-194.75</v>
      </c>
      <c r="AG247" s="9">
        <f t="shared" si="86"/>
        <v>194.75</v>
      </c>
      <c r="AI247" s="21" t="str">
        <f t="shared" si="87"/>
        <v>N.M.</v>
      </c>
    </row>
    <row r="248" spans="1:35" ht="12.75" outlineLevel="1">
      <c r="A248" s="1" t="s">
        <v>657</v>
      </c>
      <c r="B248" s="16" t="s">
        <v>658</v>
      </c>
      <c r="C248" s="1" t="s">
        <v>1212</v>
      </c>
      <c r="E248" s="5">
        <v>860777.272</v>
      </c>
      <c r="G248" s="5">
        <v>843101.793</v>
      </c>
      <c r="I248" s="9">
        <f t="shared" si="80"/>
        <v>17675.47900000005</v>
      </c>
      <c r="K248" s="21">
        <f t="shared" si="81"/>
        <v>0.02096482197850106</v>
      </c>
      <c r="M248" s="9">
        <v>2093570.733</v>
      </c>
      <c r="O248" s="9">
        <v>2146279.741</v>
      </c>
      <c r="Q248" s="9">
        <f t="shared" si="82"/>
        <v>-52709.007999999914</v>
      </c>
      <c r="S248" s="21">
        <f t="shared" si="83"/>
        <v>-0.024558312224221807</v>
      </c>
      <c r="U248" s="9">
        <v>860777.272</v>
      </c>
      <c r="W248" s="9">
        <v>843101.793</v>
      </c>
      <c r="Y248" s="9">
        <f t="shared" si="84"/>
        <v>17675.47900000005</v>
      </c>
      <c r="AA248" s="21">
        <f t="shared" si="85"/>
        <v>0.02096482197850106</v>
      </c>
      <c r="AC248" s="9">
        <v>6850410.095</v>
      </c>
      <c r="AE248" s="9">
        <v>7425845.0819999995</v>
      </c>
      <c r="AG248" s="9">
        <f t="shared" si="86"/>
        <v>-575434.9869999997</v>
      </c>
      <c r="AI248" s="21">
        <f t="shared" si="87"/>
        <v>-0.07749084186994891</v>
      </c>
    </row>
    <row r="249" spans="1:35" ht="12.75" outlineLevel="1">
      <c r="A249" s="1" t="s">
        <v>659</v>
      </c>
      <c r="B249" s="16" t="s">
        <v>660</v>
      </c>
      <c r="C249" s="1" t="s">
        <v>1213</v>
      </c>
      <c r="E249" s="5">
        <v>0</v>
      </c>
      <c r="G249" s="5">
        <v>0</v>
      </c>
      <c r="I249" s="9">
        <f t="shared" si="80"/>
        <v>0</v>
      </c>
      <c r="K249" s="21">
        <f t="shared" si="81"/>
        <v>0</v>
      </c>
      <c r="M249" s="9">
        <v>0</v>
      </c>
      <c r="O249" s="9">
        <v>0</v>
      </c>
      <c r="Q249" s="9">
        <f t="shared" si="82"/>
        <v>0</v>
      </c>
      <c r="S249" s="21">
        <f t="shared" si="83"/>
        <v>0</v>
      </c>
      <c r="U249" s="9">
        <v>0</v>
      </c>
      <c r="W249" s="9">
        <v>0</v>
      </c>
      <c r="Y249" s="9">
        <f t="shared" si="84"/>
        <v>0</v>
      </c>
      <c r="AA249" s="21">
        <f t="shared" si="85"/>
        <v>0</v>
      </c>
      <c r="AC249" s="9">
        <v>153.68</v>
      </c>
      <c r="AE249" s="9">
        <v>0</v>
      </c>
      <c r="AG249" s="9">
        <f t="shared" si="86"/>
        <v>153.68</v>
      </c>
      <c r="AI249" s="21" t="str">
        <f t="shared" si="87"/>
        <v>N.M.</v>
      </c>
    </row>
    <row r="250" spans="1:35" ht="12.75" outlineLevel="1">
      <c r="A250" s="1" t="s">
        <v>661</v>
      </c>
      <c r="B250" s="16" t="s">
        <v>662</v>
      </c>
      <c r="C250" s="1" t="s">
        <v>1214</v>
      </c>
      <c r="E250" s="5">
        <v>160751.168</v>
      </c>
      <c r="G250" s="5">
        <v>739.4680000000001</v>
      </c>
      <c r="I250" s="9">
        <f t="shared" si="80"/>
        <v>160011.7</v>
      </c>
      <c r="K250" s="21" t="str">
        <f t="shared" si="81"/>
        <v>N.M.</v>
      </c>
      <c r="M250" s="9">
        <v>160833.746</v>
      </c>
      <c r="O250" s="9">
        <v>200896.669</v>
      </c>
      <c r="Q250" s="9">
        <f t="shared" si="82"/>
        <v>-40062.92299999998</v>
      </c>
      <c r="S250" s="21">
        <f t="shared" si="83"/>
        <v>-0.19942054390160138</v>
      </c>
      <c r="U250" s="9">
        <v>160751.168</v>
      </c>
      <c r="W250" s="9">
        <v>739.4680000000001</v>
      </c>
      <c r="Y250" s="9">
        <f t="shared" si="84"/>
        <v>160011.7</v>
      </c>
      <c r="AA250" s="21" t="str">
        <f t="shared" si="85"/>
        <v>N.M.</v>
      </c>
      <c r="AC250" s="9">
        <v>835902.659</v>
      </c>
      <c r="AE250" s="9">
        <v>826610.517</v>
      </c>
      <c r="AG250" s="9">
        <f t="shared" si="86"/>
        <v>9292.141999999993</v>
      </c>
      <c r="AI250" s="21">
        <f t="shared" si="87"/>
        <v>0.011241257894617366</v>
      </c>
    </row>
    <row r="251" spans="1:35" ht="12.75" outlineLevel="1">
      <c r="A251" s="1" t="s">
        <v>663</v>
      </c>
      <c r="B251" s="16" t="s">
        <v>664</v>
      </c>
      <c r="C251" s="1" t="s">
        <v>1215</v>
      </c>
      <c r="E251" s="5">
        <v>57.21</v>
      </c>
      <c r="G251" s="5">
        <v>87.57</v>
      </c>
      <c r="I251" s="9">
        <f t="shared" si="80"/>
        <v>-30.359999999999992</v>
      </c>
      <c r="K251" s="21">
        <f t="shared" si="81"/>
        <v>-0.3466940733127783</v>
      </c>
      <c r="M251" s="9">
        <v>121.28</v>
      </c>
      <c r="O251" s="9">
        <v>280.21</v>
      </c>
      <c r="Q251" s="9">
        <f t="shared" si="82"/>
        <v>-158.92999999999998</v>
      </c>
      <c r="S251" s="21">
        <f t="shared" si="83"/>
        <v>-0.567181756539738</v>
      </c>
      <c r="U251" s="9">
        <v>57.21</v>
      </c>
      <c r="W251" s="9">
        <v>87.57</v>
      </c>
      <c r="Y251" s="9">
        <f t="shared" si="84"/>
        <v>-30.359999999999992</v>
      </c>
      <c r="AA251" s="21">
        <f t="shared" si="85"/>
        <v>-0.3466940733127783</v>
      </c>
      <c r="AC251" s="9">
        <v>462.88</v>
      </c>
      <c r="AE251" s="9">
        <v>1025.36</v>
      </c>
      <c r="AG251" s="9">
        <f t="shared" si="86"/>
        <v>-562.4799999999999</v>
      </c>
      <c r="AI251" s="21">
        <f t="shared" si="87"/>
        <v>-0.5485683077163143</v>
      </c>
    </row>
    <row r="252" spans="1:35" ht="12.75" outlineLevel="1">
      <c r="A252" s="1" t="s">
        <v>665</v>
      </c>
      <c r="B252" s="16" t="s">
        <v>666</v>
      </c>
      <c r="C252" s="1" t="s">
        <v>1216</v>
      </c>
      <c r="E252" s="5">
        <v>0</v>
      </c>
      <c r="G252" s="5">
        <v>0</v>
      </c>
      <c r="I252" s="9">
        <f t="shared" si="80"/>
        <v>0</v>
      </c>
      <c r="K252" s="21">
        <f t="shared" si="81"/>
        <v>0</v>
      </c>
      <c r="M252" s="9">
        <v>0</v>
      </c>
      <c r="O252" s="9">
        <v>0</v>
      </c>
      <c r="Q252" s="9">
        <f t="shared" si="82"/>
        <v>0</v>
      </c>
      <c r="S252" s="21">
        <f t="shared" si="83"/>
        <v>0</v>
      </c>
      <c r="U252" s="9">
        <v>0</v>
      </c>
      <c r="W252" s="9">
        <v>0</v>
      </c>
      <c r="Y252" s="9">
        <f t="shared" si="84"/>
        <v>0</v>
      </c>
      <c r="AA252" s="21">
        <f t="shared" si="85"/>
        <v>0</v>
      </c>
      <c r="AC252" s="9">
        <v>0.69</v>
      </c>
      <c r="AE252" s="9">
        <v>0</v>
      </c>
      <c r="AG252" s="9">
        <f t="shared" si="86"/>
        <v>0.69</v>
      </c>
      <c r="AI252" s="21" t="str">
        <f t="shared" si="87"/>
        <v>N.M.</v>
      </c>
    </row>
    <row r="253" spans="1:35" ht="12.75" outlineLevel="1">
      <c r="A253" s="1" t="s">
        <v>667</v>
      </c>
      <c r="B253" s="16" t="s">
        <v>668</v>
      </c>
      <c r="C253" s="1" t="s">
        <v>1217</v>
      </c>
      <c r="E253" s="5">
        <v>0</v>
      </c>
      <c r="G253" s="5">
        <v>0</v>
      </c>
      <c r="I253" s="9">
        <f t="shared" si="80"/>
        <v>0</v>
      </c>
      <c r="K253" s="21">
        <f t="shared" si="81"/>
        <v>0</v>
      </c>
      <c r="M253" s="9">
        <v>-110.59</v>
      </c>
      <c r="O253" s="9">
        <v>-0.17</v>
      </c>
      <c r="Q253" s="9">
        <f t="shared" si="82"/>
        <v>-110.42</v>
      </c>
      <c r="S253" s="21" t="str">
        <f t="shared" si="83"/>
        <v>N.M.</v>
      </c>
      <c r="U253" s="9">
        <v>0</v>
      </c>
      <c r="W253" s="9">
        <v>0</v>
      </c>
      <c r="Y253" s="9">
        <f t="shared" si="84"/>
        <v>0</v>
      </c>
      <c r="AA253" s="21">
        <f t="shared" si="85"/>
        <v>0</v>
      </c>
      <c r="AC253" s="9">
        <v>-2787.98</v>
      </c>
      <c r="AE253" s="9">
        <v>-68.19</v>
      </c>
      <c r="AG253" s="9">
        <f t="shared" si="86"/>
        <v>-2719.79</v>
      </c>
      <c r="AI253" s="21" t="str">
        <f t="shared" si="87"/>
        <v>N.M.</v>
      </c>
    </row>
    <row r="254" spans="1:35" ht="12.75" outlineLevel="1">
      <c r="A254" s="1" t="s">
        <v>669</v>
      </c>
      <c r="B254" s="16" t="s">
        <v>670</v>
      </c>
      <c r="C254" s="1" t="s">
        <v>1218</v>
      </c>
      <c r="E254" s="5">
        <v>-28789</v>
      </c>
      <c r="G254" s="5">
        <v>-20606</v>
      </c>
      <c r="I254" s="9">
        <f t="shared" si="80"/>
        <v>-8183</v>
      </c>
      <c r="K254" s="21">
        <f t="shared" si="81"/>
        <v>-0.39711734446277785</v>
      </c>
      <c r="M254" s="9">
        <v>-101765.87</v>
      </c>
      <c r="O254" s="9">
        <v>-59087</v>
      </c>
      <c r="Q254" s="9">
        <f t="shared" si="82"/>
        <v>-42678.869999999995</v>
      </c>
      <c r="S254" s="21">
        <f t="shared" si="83"/>
        <v>-0.7223055832924331</v>
      </c>
      <c r="U254" s="9">
        <v>-28789</v>
      </c>
      <c r="W254" s="9">
        <v>-20606</v>
      </c>
      <c r="Y254" s="9">
        <f t="shared" si="84"/>
        <v>-8183</v>
      </c>
      <c r="AA254" s="21">
        <f t="shared" si="85"/>
        <v>-0.39711734446277785</v>
      </c>
      <c r="AC254" s="9">
        <v>-506084.8</v>
      </c>
      <c r="AE254" s="9">
        <v>-263156</v>
      </c>
      <c r="AG254" s="9">
        <f t="shared" si="86"/>
        <v>-242928.8</v>
      </c>
      <c r="AI254" s="21">
        <f t="shared" si="87"/>
        <v>-0.9231360865798234</v>
      </c>
    </row>
    <row r="255" spans="1:35" ht="12.75" outlineLevel="1">
      <c r="A255" s="1" t="s">
        <v>671</v>
      </c>
      <c r="B255" s="16" t="s">
        <v>672</v>
      </c>
      <c r="C255" s="1" t="s">
        <v>1219</v>
      </c>
      <c r="E255" s="5">
        <v>0</v>
      </c>
      <c r="G255" s="5">
        <v>0</v>
      </c>
      <c r="I255" s="9">
        <f t="shared" si="80"/>
        <v>0</v>
      </c>
      <c r="K255" s="21">
        <f t="shared" si="81"/>
        <v>0</v>
      </c>
      <c r="M255" s="9">
        <v>0</v>
      </c>
      <c r="O255" s="9">
        <v>0</v>
      </c>
      <c r="Q255" s="9">
        <f t="shared" si="82"/>
        <v>0</v>
      </c>
      <c r="S255" s="21">
        <f t="shared" si="83"/>
        <v>0</v>
      </c>
      <c r="U255" s="9">
        <v>0</v>
      </c>
      <c r="W255" s="9">
        <v>0</v>
      </c>
      <c r="Y255" s="9">
        <f t="shared" si="84"/>
        <v>0</v>
      </c>
      <c r="AA255" s="21">
        <f t="shared" si="85"/>
        <v>0</v>
      </c>
      <c r="AC255" s="9">
        <v>0</v>
      </c>
      <c r="AE255" s="9">
        <v>29.81</v>
      </c>
      <c r="AG255" s="9">
        <f t="shared" si="86"/>
        <v>-29.81</v>
      </c>
      <c r="AI255" s="21" t="str">
        <f t="shared" si="87"/>
        <v>N.M.</v>
      </c>
    </row>
    <row r="256" spans="1:35" ht="12.75" outlineLevel="1">
      <c r="A256" s="1" t="s">
        <v>673</v>
      </c>
      <c r="B256" s="16" t="s">
        <v>674</v>
      </c>
      <c r="C256" s="1" t="s">
        <v>1220</v>
      </c>
      <c r="E256" s="5">
        <v>-1452.46</v>
      </c>
      <c r="G256" s="5">
        <v>-3284.42</v>
      </c>
      <c r="I256" s="9">
        <f t="shared" si="80"/>
        <v>1831.96</v>
      </c>
      <c r="K256" s="21">
        <f t="shared" si="81"/>
        <v>0.5577727574427144</v>
      </c>
      <c r="M256" s="9">
        <v>-3455.73</v>
      </c>
      <c r="O256" s="9">
        <v>-7288.91</v>
      </c>
      <c r="Q256" s="9">
        <f t="shared" si="82"/>
        <v>3833.18</v>
      </c>
      <c r="S256" s="21">
        <f t="shared" si="83"/>
        <v>0.5258920743979553</v>
      </c>
      <c r="U256" s="9">
        <v>-1452.46</v>
      </c>
      <c r="W256" s="9">
        <v>-3284.42</v>
      </c>
      <c r="Y256" s="9">
        <f t="shared" si="84"/>
        <v>1831.96</v>
      </c>
      <c r="AA256" s="21">
        <f t="shared" si="85"/>
        <v>0.5577727574427144</v>
      </c>
      <c r="AC256" s="9">
        <v>-24530.71</v>
      </c>
      <c r="AE256" s="9">
        <v>-18979.75</v>
      </c>
      <c r="AG256" s="9">
        <f t="shared" si="86"/>
        <v>-5550.959999999999</v>
      </c>
      <c r="AI256" s="21">
        <f t="shared" si="87"/>
        <v>-0.2924674982547188</v>
      </c>
    </row>
    <row r="257" spans="1:35" ht="12.75" outlineLevel="1">
      <c r="A257" s="1" t="s">
        <v>675</v>
      </c>
      <c r="B257" s="16" t="s">
        <v>676</v>
      </c>
      <c r="C257" s="1" t="s">
        <v>1221</v>
      </c>
      <c r="E257" s="5">
        <v>-71297.71</v>
      </c>
      <c r="G257" s="5">
        <v>-45337.86</v>
      </c>
      <c r="I257" s="9">
        <f t="shared" si="80"/>
        <v>-25959.850000000006</v>
      </c>
      <c r="K257" s="21">
        <f t="shared" si="81"/>
        <v>-0.5725865755463536</v>
      </c>
      <c r="M257" s="9">
        <v>-151791.38</v>
      </c>
      <c r="O257" s="9">
        <v>-111838.12</v>
      </c>
      <c r="Q257" s="9">
        <f t="shared" si="82"/>
        <v>-39953.26000000001</v>
      </c>
      <c r="S257" s="21">
        <f t="shared" si="83"/>
        <v>-0.35724187781411215</v>
      </c>
      <c r="U257" s="9">
        <v>-71297.71</v>
      </c>
      <c r="W257" s="9">
        <v>-45337.86</v>
      </c>
      <c r="Y257" s="9">
        <f t="shared" si="84"/>
        <v>-25959.850000000006</v>
      </c>
      <c r="AA257" s="21">
        <f t="shared" si="85"/>
        <v>-0.5725865755463536</v>
      </c>
      <c r="AC257" s="9">
        <v>-484918.64</v>
      </c>
      <c r="AE257" s="9">
        <v>-393969.82</v>
      </c>
      <c r="AG257" s="9">
        <f t="shared" si="86"/>
        <v>-90948.82</v>
      </c>
      <c r="AI257" s="21">
        <f t="shared" si="87"/>
        <v>-0.23085225157602174</v>
      </c>
    </row>
    <row r="258" spans="1:35" ht="12.75" outlineLevel="1">
      <c r="A258" s="1" t="s">
        <v>677</v>
      </c>
      <c r="B258" s="16" t="s">
        <v>678</v>
      </c>
      <c r="C258" s="1" t="s">
        <v>1222</v>
      </c>
      <c r="E258" s="5">
        <v>69810.31</v>
      </c>
      <c r="G258" s="5">
        <v>122904.168</v>
      </c>
      <c r="I258" s="9">
        <f t="shared" si="80"/>
        <v>-53093.85800000001</v>
      </c>
      <c r="K258" s="21">
        <f t="shared" si="81"/>
        <v>-0.4319939580893628</v>
      </c>
      <c r="M258" s="9">
        <v>149033</v>
      </c>
      <c r="O258" s="9">
        <v>320769.36199999996</v>
      </c>
      <c r="Q258" s="9">
        <f t="shared" si="82"/>
        <v>-171736.36199999996</v>
      </c>
      <c r="S258" s="21">
        <f t="shared" si="83"/>
        <v>-0.5353889190950848</v>
      </c>
      <c r="U258" s="9">
        <v>69810.31</v>
      </c>
      <c r="W258" s="9">
        <v>122904.168</v>
      </c>
      <c r="Y258" s="9">
        <f t="shared" si="84"/>
        <v>-53093.85800000001</v>
      </c>
      <c r="AA258" s="21">
        <f t="shared" si="85"/>
        <v>-0.4319939580893628</v>
      </c>
      <c r="AC258" s="9">
        <v>1439136.418</v>
      </c>
      <c r="AE258" s="9">
        <v>1543465.2380000001</v>
      </c>
      <c r="AG258" s="9">
        <f t="shared" si="86"/>
        <v>-104328.82000000007</v>
      </c>
      <c r="AI258" s="21">
        <f t="shared" si="87"/>
        <v>-0.06759389031345328</v>
      </c>
    </row>
    <row r="259" spans="1:35" ht="12.75" outlineLevel="1">
      <c r="A259" s="1" t="s">
        <v>679</v>
      </c>
      <c r="B259" s="16" t="s">
        <v>680</v>
      </c>
      <c r="C259" s="1" t="s">
        <v>1223</v>
      </c>
      <c r="E259" s="5">
        <v>0</v>
      </c>
      <c r="G259" s="5">
        <v>-323.89</v>
      </c>
      <c r="I259" s="9">
        <f t="shared" si="80"/>
        <v>323.89</v>
      </c>
      <c r="K259" s="21" t="str">
        <f t="shared" si="81"/>
        <v>N.M.</v>
      </c>
      <c r="M259" s="9">
        <v>0</v>
      </c>
      <c r="O259" s="9">
        <v>-1.6599999999999682</v>
      </c>
      <c r="Q259" s="9">
        <f t="shared" si="82"/>
        <v>1.6599999999999682</v>
      </c>
      <c r="S259" s="21" t="str">
        <f t="shared" si="83"/>
        <v>N.M.</v>
      </c>
      <c r="U259" s="9">
        <v>0</v>
      </c>
      <c r="W259" s="9">
        <v>-323.89</v>
      </c>
      <c r="Y259" s="9">
        <f t="shared" si="84"/>
        <v>323.89</v>
      </c>
      <c r="AA259" s="21" t="str">
        <f t="shared" si="85"/>
        <v>N.M.</v>
      </c>
      <c r="AC259" s="9">
        <v>0</v>
      </c>
      <c r="AE259" s="9">
        <v>-1.6599999999999682</v>
      </c>
      <c r="AG259" s="9">
        <f t="shared" si="86"/>
        <v>1.6599999999999682</v>
      </c>
      <c r="AI259" s="21" t="str">
        <f t="shared" si="87"/>
        <v>N.M.</v>
      </c>
    </row>
    <row r="260" spans="1:35" ht="12.75" outlineLevel="1">
      <c r="A260" s="1" t="s">
        <v>681</v>
      </c>
      <c r="B260" s="16" t="s">
        <v>682</v>
      </c>
      <c r="C260" s="1" t="s">
        <v>1224</v>
      </c>
      <c r="E260" s="5">
        <v>325163.05</v>
      </c>
      <c r="G260" s="5">
        <v>517513.25</v>
      </c>
      <c r="I260" s="9">
        <f t="shared" si="80"/>
        <v>-192350.2</v>
      </c>
      <c r="K260" s="21">
        <f t="shared" si="81"/>
        <v>-0.37168169124172185</v>
      </c>
      <c r="M260" s="9">
        <v>1191584.91</v>
      </c>
      <c r="O260" s="9">
        <v>1587311.54</v>
      </c>
      <c r="Q260" s="9">
        <f t="shared" si="82"/>
        <v>-395726.6300000001</v>
      </c>
      <c r="S260" s="21">
        <f t="shared" si="83"/>
        <v>-0.24930621370017894</v>
      </c>
      <c r="U260" s="9">
        <v>325163.05</v>
      </c>
      <c r="W260" s="9">
        <v>517513.25</v>
      </c>
      <c r="Y260" s="9">
        <f t="shared" si="84"/>
        <v>-192350.2</v>
      </c>
      <c r="AA260" s="21">
        <f t="shared" si="85"/>
        <v>-0.37168169124172185</v>
      </c>
      <c r="AC260" s="9">
        <v>4194341.83</v>
      </c>
      <c r="AE260" s="9">
        <v>4836548.08</v>
      </c>
      <c r="AG260" s="9">
        <f t="shared" si="86"/>
        <v>-642206.25</v>
      </c>
      <c r="AI260" s="21">
        <f t="shared" si="87"/>
        <v>-0.13278194269496438</v>
      </c>
    </row>
    <row r="261" spans="1:35" ht="12.75" outlineLevel="1">
      <c r="A261" s="1" t="s">
        <v>683</v>
      </c>
      <c r="B261" s="16" t="s">
        <v>684</v>
      </c>
      <c r="C261" s="1" t="s">
        <v>1225</v>
      </c>
      <c r="E261" s="5">
        <v>30659.6</v>
      </c>
      <c r="G261" s="5">
        <v>26509.6</v>
      </c>
      <c r="I261" s="9">
        <f t="shared" si="80"/>
        <v>4150</v>
      </c>
      <c r="K261" s="21">
        <f t="shared" si="81"/>
        <v>0.15654706219633643</v>
      </c>
      <c r="M261" s="9">
        <v>94160.58</v>
      </c>
      <c r="O261" s="9">
        <v>88070.03</v>
      </c>
      <c r="Q261" s="9">
        <f t="shared" si="82"/>
        <v>6090.550000000003</v>
      </c>
      <c r="S261" s="21">
        <f t="shared" si="83"/>
        <v>0.0691557616137976</v>
      </c>
      <c r="U261" s="9">
        <v>30659.6</v>
      </c>
      <c r="W261" s="9">
        <v>26509.6</v>
      </c>
      <c r="Y261" s="9">
        <f t="shared" si="84"/>
        <v>4150</v>
      </c>
      <c r="AA261" s="21">
        <f t="shared" si="85"/>
        <v>0.15654706219633643</v>
      </c>
      <c r="AC261" s="9">
        <v>505493.91099999996</v>
      </c>
      <c r="AE261" s="9">
        <v>354586.399</v>
      </c>
      <c r="AG261" s="9">
        <f t="shared" si="86"/>
        <v>150907.512</v>
      </c>
      <c r="AI261" s="21">
        <f t="shared" si="87"/>
        <v>0.42558742361688834</v>
      </c>
    </row>
    <row r="262" spans="1:35" ht="12.75" outlineLevel="1">
      <c r="A262" s="1" t="s">
        <v>685</v>
      </c>
      <c r="B262" s="16" t="s">
        <v>686</v>
      </c>
      <c r="C262" s="1" t="s">
        <v>1226</v>
      </c>
      <c r="E262" s="5">
        <v>80101.52</v>
      </c>
      <c r="G262" s="5">
        <v>81269.74</v>
      </c>
      <c r="I262" s="9">
        <f t="shared" si="80"/>
        <v>-1168.2200000000012</v>
      </c>
      <c r="K262" s="21">
        <f t="shared" si="81"/>
        <v>-0.014374599943349161</v>
      </c>
      <c r="M262" s="9">
        <v>240424.38</v>
      </c>
      <c r="O262" s="9">
        <v>242406.17</v>
      </c>
      <c r="Q262" s="9">
        <f t="shared" si="82"/>
        <v>-1981.7900000000081</v>
      </c>
      <c r="S262" s="21">
        <f t="shared" si="83"/>
        <v>-0.008175493222800426</v>
      </c>
      <c r="U262" s="9">
        <v>80101.52</v>
      </c>
      <c r="W262" s="9">
        <v>81269.74</v>
      </c>
      <c r="Y262" s="9">
        <f t="shared" si="84"/>
        <v>-1168.2200000000012</v>
      </c>
      <c r="AA262" s="21">
        <f t="shared" si="85"/>
        <v>-0.014374599943349161</v>
      </c>
      <c r="AC262" s="9">
        <v>934502.11</v>
      </c>
      <c r="AE262" s="9">
        <v>964073.25</v>
      </c>
      <c r="AG262" s="9">
        <f t="shared" si="86"/>
        <v>-29571.140000000014</v>
      </c>
      <c r="AI262" s="21">
        <f t="shared" si="87"/>
        <v>-0.03067312571944094</v>
      </c>
    </row>
    <row r="263" spans="1:35" ht="12.75" outlineLevel="1">
      <c r="A263" s="1" t="s">
        <v>687</v>
      </c>
      <c r="B263" s="16" t="s">
        <v>688</v>
      </c>
      <c r="C263" s="1" t="s">
        <v>1227</v>
      </c>
      <c r="E263" s="5">
        <v>1334.318</v>
      </c>
      <c r="G263" s="5">
        <v>0</v>
      </c>
      <c r="I263" s="9">
        <f aca="true" t="shared" si="88" ref="I263:I294">+E263-G263</f>
        <v>1334.318</v>
      </c>
      <c r="K263" s="21" t="str">
        <f aca="true" t="shared" si="89" ref="K263:K294">IF(G263&lt;0,IF(I263=0,0,IF(OR(G263=0,E263=0),"N.M.",IF(ABS(I263/G263)&gt;=10,"N.M.",I263/(-G263)))),IF(I263=0,0,IF(OR(G263=0,E263=0),"N.M.",IF(ABS(I263/G263)&gt;=10,"N.M.",I263/G263))))</f>
        <v>N.M.</v>
      </c>
      <c r="M263" s="9">
        <v>2752.2219999999998</v>
      </c>
      <c r="O263" s="9">
        <v>0</v>
      </c>
      <c r="Q263" s="9">
        <f aca="true" t="shared" si="90" ref="Q263:Q294">(+M263-O263)</f>
        <v>2752.2219999999998</v>
      </c>
      <c r="S263" s="21" t="str">
        <f aca="true" t="shared" si="91" ref="S263:S294">IF(O263&lt;0,IF(Q263=0,0,IF(OR(O263=0,M263=0),"N.M.",IF(ABS(Q263/O263)&gt;=10,"N.M.",Q263/(-O263)))),IF(Q263=0,0,IF(OR(O263=0,M263=0),"N.M.",IF(ABS(Q263/O263)&gt;=10,"N.M.",Q263/O263))))</f>
        <v>N.M.</v>
      </c>
      <c r="U263" s="9">
        <v>1334.318</v>
      </c>
      <c r="W263" s="9">
        <v>0</v>
      </c>
      <c r="Y263" s="9">
        <f aca="true" t="shared" si="92" ref="Y263:Y294">(+U263-W263)</f>
        <v>1334.318</v>
      </c>
      <c r="AA263" s="21" t="str">
        <f aca="true" t="shared" si="93" ref="AA263:AA294">IF(W263&lt;0,IF(Y263=0,0,IF(OR(W263=0,U263=0),"N.M.",IF(ABS(Y263/W263)&gt;=10,"N.M.",Y263/(-W263)))),IF(Y263=0,0,IF(OR(W263=0,U263=0),"N.M.",IF(ABS(Y263/W263)&gt;=10,"N.M.",Y263/W263))))</f>
        <v>N.M.</v>
      </c>
      <c r="AC263" s="9">
        <v>7195.171</v>
      </c>
      <c r="AE263" s="9">
        <v>2729.598</v>
      </c>
      <c r="AG263" s="9">
        <f aca="true" t="shared" si="94" ref="AG263:AG294">(+AC263-AE263)</f>
        <v>4465.573</v>
      </c>
      <c r="AI263" s="21">
        <f aca="true" t="shared" si="95" ref="AI263:AI294">IF(AE263&lt;0,IF(AG263=0,0,IF(OR(AE263=0,AC263=0),"N.M.",IF(ABS(AG263/AE263)&gt;=10,"N.M.",AG263/(-AE263)))),IF(AG263=0,0,IF(OR(AE263=0,AC263=0),"N.M.",IF(ABS(AG263/AE263)&gt;=10,"N.M.",AG263/AE263))))</f>
        <v>1.6359819284744495</v>
      </c>
    </row>
    <row r="264" spans="1:35" ht="12.75" outlineLevel="1">
      <c r="A264" s="1" t="s">
        <v>689</v>
      </c>
      <c r="B264" s="16" t="s">
        <v>690</v>
      </c>
      <c r="C264" s="1" t="s">
        <v>1228</v>
      </c>
      <c r="E264" s="5">
        <v>3513.28</v>
      </c>
      <c r="G264" s="5">
        <v>3914.5330000000004</v>
      </c>
      <c r="I264" s="9">
        <f t="shared" si="88"/>
        <v>-401.25300000000016</v>
      </c>
      <c r="K264" s="21">
        <f t="shared" si="89"/>
        <v>-0.10250341483901147</v>
      </c>
      <c r="M264" s="9">
        <v>28145.534</v>
      </c>
      <c r="O264" s="9">
        <v>5380.143</v>
      </c>
      <c r="Q264" s="9">
        <f t="shared" si="90"/>
        <v>22765.391</v>
      </c>
      <c r="S264" s="21">
        <f t="shared" si="91"/>
        <v>4.231372846409473</v>
      </c>
      <c r="U264" s="9">
        <v>3513.28</v>
      </c>
      <c r="W264" s="9">
        <v>3914.5330000000004</v>
      </c>
      <c r="Y264" s="9">
        <f t="shared" si="92"/>
        <v>-401.25300000000016</v>
      </c>
      <c r="AA264" s="21">
        <f t="shared" si="93"/>
        <v>-0.10250341483901147</v>
      </c>
      <c r="AC264" s="9">
        <v>99961.411</v>
      </c>
      <c r="AE264" s="9">
        <v>12115.528000000002</v>
      </c>
      <c r="AG264" s="9">
        <f t="shared" si="94"/>
        <v>87845.88299999999</v>
      </c>
      <c r="AI264" s="21">
        <f t="shared" si="95"/>
        <v>7.250685483950842</v>
      </c>
    </row>
    <row r="265" spans="1:35" ht="12.75" outlineLevel="1">
      <c r="A265" s="1" t="s">
        <v>691</v>
      </c>
      <c r="B265" s="16" t="s">
        <v>692</v>
      </c>
      <c r="C265" s="1" t="s">
        <v>1229</v>
      </c>
      <c r="E265" s="5">
        <v>0</v>
      </c>
      <c r="G265" s="5">
        <v>0</v>
      </c>
      <c r="I265" s="9">
        <f t="shared" si="88"/>
        <v>0</v>
      </c>
      <c r="K265" s="21">
        <f t="shared" si="89"/>
        <v>0</v>
      </c>
      <c r="M265" s="9">
        <v>0</v>
      </c>
      <c r="O265" s="9">
        <v>0</v>
      </c>
      <c r="Q265" s="9">
        <f t="shared" si="90"/>
        <v>0</v>
      </c>
      <c r="S265" s="21">
        <f t="shared" si="91"/>
        <v>0</v>
      </c>
      <c r="U265" s="9">
        <v>0</v>
      </c>
      <c r="W265" s="9">
        <v>0</v>
      </c>
      <c r="Y265" s="9">
        <f t="shared" si="92"/>
        <v>0</v>
      </c>
      <c r="AA265" s="21">
        <f t="shared" si="93"/>
        <v>0</v>
      </c>
      <c r="AC265" s="9">
        <v>43.82</v>
      </c>
      <c r="AE265" s="9">
        <v>34.23</v>
      </c>
      <c r="AG265" s="9">
        <f t="shared" si="94"/>
        <v>9.590000000000003</v>
      </c>
      <c r="AI265" s="21">
        <f t="shared" si="95"/>
        <v>0.28016359918200423</v>
      </c>
    </row>
    <row r="266" spans="1:35" ht="12.75" outlineLevel="1">
      <c r="A266" s="1" t="s">
        <v>693</v>
      </c>
      <c r="B266" s="16" t="s">
        <v>694</v>
      </c>
      <c r="C266" s="1" t="s">
        <v>1230</v>
      </c>
      <c r="E266" s="5">
        <v>38681.16</v>
      </c>
      <c r="G266" s="5">
        <v>18959.16</v>
      </c>
      <c r="I266" s="9">
        <f t="shared" si="88"/>
        <v>19722.000000000004</v>
      </c>
      <c r="K266" s="21">
        <f t="shared" si="89"/>
        <v>1.040235959821005</v>
      </c>
      <c r="M266" s="9">
        <v>-34661.09</v>
      </c>
      <c r="O266" s="9">
        <v>478281.37</v>
      </c>
      <c r="Q266" s="9">
        <f t="shared" si="90"/>
        <v>-512942.45999999996</v>
      </c>
      <c r="S266" s="21">
        <f t="shared" si="91"/>
        <v>-1.0724700817847033</v>
      </c>
      <c r="U266" s="9">
        <v>38681.16</v>
      </c>
      <c r="W266" s="9">
        <v>18959.16</v>
      </c>
      <c r="Y266" s="9">
        <f t="shared" si="92"/>
        <v>19722.000000000004</v>
      </c>
      <c r="AA266" s="21">
        <f t="shared" si="93"/>
        <v>1.040235959821005</v>
      </c>
      <c r="AC266" s="9">
        <v>414951.91</v>
      </c>
      <c r="AE266" s="9">
        <v>1402613.25</v>
      </c>
      <c r="AG266" s="9">
        <f t="shared" si="94"/>
        <v>-987661.3400000001</v>
      </c>
      <c r="AI266" s="21">
        <f t="shared" si="95"/>
        <v>-0.7041579993629749</v>
      </c>
    </row>
    <row r="267" spans="1:35" ht="12.75" outlineLevel="1">
      <c r="A267" s="1" t="s">
        <v>695</v>
      </c>
      <c r="B267" s="16" t="s">
        <v>696</v>
      </c>
      <c r="C267" s="1" t="s">
        <v>1231</v>
      </c>
      <c r="E267" s="5">
        <v>201.187</v>
      </c>
      <c r="G267" s="5">
        <v>798.8230000000001</v>
      </c>
      <c r="I267" s="9">
        <f t="shared" si="88"/>
        <v>-597.6360000000001</v>
      </c>
      <c r="K267" s="21">
        <f t="shared" si="89"/>
        <v>-0.7481457093749179</v>
      </c>
      <c r="M267" s="9">
        <v>2113.3230000000003</v>
      </c>
      <c r="O267" s="9">
        <v>2943.165</v>
      </c>
      <c r="Q267" s="9">
        <f t="shared" si="90"/>
        <v>-829.8419999999996</v>
      </c>
      <c r="S267" s="21">
        <f t="shared" si="91"/>
        <v>-0.2819556497851801</v>
      </c>
      <c r="U267" s="9">
        <v>201.187</v>
      </c>
      <c r="W267" s="9">
        <v>798.8230000000001</v>
      </c>
      <c r="Y267" s="9">
        <f t="shared" si="92"/>
        <v>-597.6360000000001</v>
      </c>
      <c r="AA267" s="21">
        <f t="shared" si="93"/>
        <v>-0.7481457093749179</v>
      </c>
      <c r="AC267" s="9">
        <v>78969.65800000001</v>
      </c>
      <c r="AE267" s="9">
        <v>32535.557</v>
      </c>
      <c r="AG267" s="9">
        <f t="shared" si="94"/>
        <v>46434.10100000001</v>
      </c>
      <c r="AI267" s="21">
        <f t="shared" si="95"/>
        <v>1.4271801463242202</v>
      </c>
    </row>
    <row r="268" spans="1:35" ht="12.75" outlineLevel="1">
      <c r="A268" s="1" t="s">
        <v>697</v>
      </c>
      <c r="B268" s="16" t="s">
        <v>698</v>
      </c>
      <c r="C268" s="1" t="s">
        <v>1232</v>
      </c>
      <c r="E268" s="5">
        <v>0</v>
      </c>
      <c r="G268" s="5">
        <v>0</v>
      </c>
      <c r="I268" s="9">
        <f t="shared" si="88"/>
        <v>0</v>
      </c>
      <c r="K268" s="21">
        <f t="shared" si="89"/>
        <v>0</v>
      </c>
      <c r="M268" s="9">
        <v>0</v>
      </c>
      <c r="O268" s="9">
        <v>0</v>
      </c>
      <c r="Q268" s="9">
        <f t="shared" si="90"/>
        <v>0</v>
      </c>
      <c r="S268" s="21">
        <f t="shared" si="91"/>
        <v>0</v>
      </c>
      <c r="U268" s="9">
        <v>0</v>
      </c>
      <c r="W268" s="9">
        <v>0</v>
      </c>
      <c r="Y268" s="9">
        <f t="shared" si="92"/>
        <v>0</v>
      </c>
      <c r="AA268" s="21">
        <f t="shared" si="93"/>
        <v>0</v>
      </c>
      <c r="AC268" s="9">
        <v>198.17</v>
      </c>
      <c r="AE268" s="9">
        <v>0</v>
      </c>
      <c r="AG268" s="9">
        <f t="shared" si="94"/>
        <v>198.17</v>
      </c>
      <c r="AI268" s="21" t="str">
        <f t="shared" si="95"/>
        <v>N.M.</v>
      </c>
    </row>
    <row r="269" spans="1:35" ht="12.75" outlineLevel="1">
      <c r="A269" s="1" t="s">
        <v>699</v>
      </c>
      <c r="B269" s="16" t="s">
        <v>700</v>
      </c>
      <c r="C269" s="1" t="s">
        <v>1233</v>
      </c>
      <c r="E269" s="5">
        <v>-9788.212000000001</v>
      </c>
      <c r="G269" s="5">
        <v>-2645.231</v>
      </c>
      <c r="I269" s="9">
        <f t="shared" si="88"/>
        <v>-7142.981000000002</v>
      </c>
      <c r="K269" s="21">
        <f t="shared" si="89"/>
        <v>-2.7003240926784846</v>
      </c>
      <c r="M269" s="9">
        <v>-41892.787000000004</v>
      </c>
      <c r="O269" s="9">
        <v>-20287.499</v>
      </c>
      <c r="Q269" s="9">
        <f t="shared" si="90"/>
        <v>-21605.288000000004</v>
      </c>
      <c r="S269" s="21">
        <f t="shared" si="91"/>
        <v>-1.0649557148468622</v>
      </c>
      <c r="U269" s="9">
        <v>-9788.212000000001</v>
      </c>
      <c r="W269" s="9">
        <v>-2645.231</v>
      </c>
      <c r="Y269" s="9">
        <f t="shared" si="92"/>
        <v>-7142.981000000002</v>
      </c>
      <c r="AA269" s="21">
        <f t="shared" si="93"/>
        <v>-2.7003240926784846</v>
      </c>
      <c r="AC269" s="9">
        <v>-130584.023</v>
      </c>
      <c r="AE269" s="9">
        <v>-53614.993</v>
      </c>
      <c r="AG269" s="9">
        <f t="shared" si="94"/>
        <v>-76969.03</v>
      </c>
      <c r="AI269" s="21">
        <f t="shared" si="95"/>
        <v>-1.4355878028371654</v>
      </c>
    </row>
    <row r="270" spans="1:35" ht="12.75" outlineLevel="1">
      <c r="A270" s="1" t="s">
        <v>701</v>
      </c>
      <c r="B270" s="16" t="s">
        <v>702</v>
      </c>
      <c r="C270" s="1" t="s">
        <v>1234</v>
      </c>
      <c r="E270" s="5">
        <v>687.47</v>
      </c>
      <c r="G270" s="5">
        <v>721.51</v>
      </c>
      <c r="I270" s="9">
        <f t="shared" si="88"/>
        <v>-34.039999999999964</v>
      </c>
      <c r="K270" s="21">
        <f t="shared" si="89"/>
        <v>-0.04717883328020397</v>
      </c>
      <c r="M270" s="9">
        <v>1973.65</v>
      </c>
      <c r="O270" s="9">
        <v>2188.7</v>
      </c>
      <c r="Q270" s="9">
        <f t="shared" si="90"/>
        <v>-215.04999999999973</v>
      </c>
      <c r="S270" s="21">
        <f t="shared" si="91"/>
        <v>-0.09825467172294045</v>
      </c>
      <c r="U270" s="9">
        <v>687.47</v>
      </c>
      <c r="W270" s="9">
        <v>721.51</v>
      </c>
      <c r="Y270" s="9">
        <f t="shared" si="92"/>
        <v>-34.039999999999964</v>
      </c>
      <c r="AA270" s="21">
        <f t="shared" si="93"/>
        <v>-0.04717883328020397</v>
      </c>
      <c r="AC270" s="9">
        <v>18215.36</v>
      </c>
      <c r="AE270" s="9">
        <v>28819.84</v>
      </c>
      <c r="AG270" s="9">
        <f t="shared" si="94"/>
        <v>-10604.48</v>
      </c>
      <c r="AI270" s="21">
        <f t="shared" si="95"/>
        <v>-0.36795762918878105</v>
      </c>
    </row>
    <row r="271" spans="1:35" ht="12.75" outlineLevel="1">
      <c r="A271" s="1" t="s">
        <v>703</v>
      </c>
      <c r="B271" s="16" t="s">
        <v>704</v>
      </c>
      <c r="C271" s="1" t="s">
        <v>1235</v>
      </c>
      <c r="E271" s="5">
        <v>1523.49</v>
      </c>
      <c r="G271" s="5">
        <v>1126.06</v>
      </c>
      <c r="I271" s="9">
        <f t="shared" si="88"/>
        <v>397.43000000000006</v>
      </c>
      <c r="K271" s="21">
        <f t="shared" si="89"/>
        <v>0.3529385645525106</v>
      </c>
      <c r="M271" s="9">
        <v>6545.7</v>
      </c>
      <c r="O271" s="9">
        <v>5169.13</v>
      </c>
      <c r="Q271" s="9">
        <f t="shared" si="90"/>
        <v>1376.5699999999997</v>
      </c>
      <c r="S271" s="21">
        <f t="shared" si="91"/>
        <v>0.26630593542820546</v>
      </c>
      <c r="U271" s="9">
        <v>1523.49</v>
      </c>
      <c r="W271" s="9">
        <v>1126.06</v>
      </c>
      <c r="Y271" s="9">
        <f t="shared" si="92"/>
        <v>397.43000000000006</v>
      </c>
      <c r="AA271" s="21">
        <f t="shared" si="93"/>
        <v>0.3529385645525106</v>
      </c>
      <c r="AC271" s="9">
        <v>20456.45</v>
      </c>
      <c r="AE271" s="9">
        <v>16387.05</v>
      </c>
      <c r="AG271" s="9">
        <f t="shared" si="94"/>
        <v>4069.4000000000015</v>
      </c>
      <c r="AI271" s="21">
        <f t="shared" si="95"/>
        <v>0.2483302363756748</v>
      </c>
    </row>
    <row r="272" spans="1:35" ht="12.75" outlineLevel="1">
      <c r="A272" s="1" t="s">
        <v>705</v>
      </c>
      <c r="B272" s="16" t="s">
        <v>706</v>
      </c>
      <c r="C272" s="1" t="s">
        <v>1236</v>
      </c>
      <c r="E272" s="5">
        <v>1342</v>
      </c>
      <c r="G272" s="5">
        <v>841.23</v>
      </c>
      <c r="I272" s="9">
        <f t="shared" si="88"/>
        <v>500.77</v>
      </c>
      <c r="K272" s="21">
        <f t="shared" si="89"/>
        <v>0.5952830973693282</v>
      </c>
      <c r="M272" s="9">
        <v>3863</v>
      </c>
      <c r="O272" s="9">
        <v>1884.41</v>
      </c>
      <c r="Q272" s="9">
        <f t="shared" si="90"/>
        <v>1978.59</v>
      </c>
      <c r="S272" s="21">
        <f t="shared" si="91"/>
        <v>1.049978507861877</v>
      </c>
      <c r="U272" s="9">
        <v>1342</v>
      </c>
      <c r="W272" s="9">
        <v>841.23</v>
      </c>
      <c r="Y272" s="9">
        <f t="shared" si="92"/>
        <v>500.77</v>
      </c>
      <c r="AA272" s="21">
        <f t="shared" si="93"/>
        <v>0.5952830973693282</v>
      </c>
      <c r="AC272" s="9">
        <v>17277.32</v>
      </c>
      <c r="AE272" s="9">
        <v>14342.37</v>
      </c>
      <c r="AG272" s="9">
        <f t="shared" si="94"/>
        <v>2934.949999999999</v>
      </c>
      <c r="AI272" s="21">
        <f t="shared" si="95"/>
        <v>0.20463493829820306</v>
      </c>
    </row>
    <row r="273" spans="1:35" ht="12.75" outlineLevel="1">
      <c r="A273" s="1" t="s">
        <v>707</v>
      </c>
      <c r="B273" s="16" t="s">
        <v>708</v>
      </c>
      <c r="C273" s="1" t="s">
        <v>1237</v>
      </c>
      <c r="E273" s="5">
        <v>49500</v>
      </c>
      <c r="G273" s="5">
        <v>64750</v>
      </c>
      <c r="I273" s="9">
        <f t="shared" si="88"/>
        <v>-15250</v>
      </c>
      <c r="K273" s="21">
        <f t="shared" si="89"/>
        <v>-0.23552123552123552</v>
      </c>
      <c r="M273" s="9">
        <v>218499.98</v>
      </c>
      <c r="O273" s="9">
        <v>302652.16</v>
      </c>
      <c r="Q273" s="9">
        <f t="shared" si="90"/>
        <v>-84152.17999999996</v>
      </c>
      <c r="S273" s="21">
        <f t="shared" si="91"/>
        <v>-0.278049163766087</v>
      </c>
      <c r="U273" s="9">
        <v>49500</v>
      </c>
      <c r="W273" s="9">
        <v>64750</v>
      </c>
      <c r="Y273" s="9">
        <f t="shared" si="92"/>
        <v>-15250</v>
      </c>
      <c r="AA273" s="21">
        <f t="shared" si="93"/>
        <v>-0.23552123552123552</v>
      </c>
      <c r="AC273" s="9">
        <v>998801.91</v>
      </c>
      <c r="AE273" s="9">
        <v>1371079.22</v>
      </c>
      <c r="AG273" s="9">
        <f t="shared" si="94"/>
        <v>-372277.30999999994</v>
      </c>
      <c r="AI273" s="21">
        <f t="shared" si="95"/>
        <v>-0.27152137131798987</v>
      </c>
    </row>
    <row r="274" spans="1:35" ht="12.75" outlineLevel="1">
      <c r="A274" s="1" t="s">
        <v>709</v>
      </c>
      <c r="B274" s="16" t="s">
        <v>710</v>
      </c>
      <c r="C274" s="1" t="s">
        <v>1238</v>
      </c>
      <c r="E274" s="5">
        <v>14483.94</v>
      </c>
      <c r="G274" s="5">
        <v>11594.22</v>
      </c>
      <c r="I274" s="9">
        <f t="shared" si="88"/>
        <v>2889.720000000001</v>
      </c>
      <c r="K274" s="21">
        <f t="shared" si="89"/>
        <v>0.24923798237397612</v>
      </c>
      <c r="M274" s="9">
        <v>38826.66</v>
      </c>
      <c r="O274" s="9">
        <v>34078.58</v>
      </c>
      <c r="Q274" s="9">
        <f t="shared" si="90"/>
        <v>4748.080000000002</v>
      </c>
      <c r="S274" s="21">
        <f t="shared" si="91"/>
        <v>0.1393274015525295</v>
      </c>
      <c r="U274" s="9">
        <v>14483.94</v>
      </c>
      <c r="W274" s="9">
        <v>11594.22</v>
      </c>
      <c r="Y274" s="9">
        <f t="shared" si="92"/>
        <v>2889.720000000001</v>
      </c>
      <c r="AA274" s="21">
        <f t="shared" si="93"/>
        <v>0.24923798237397612</v>
      </c>
      <c r="AC274" s="9">
        <v>149523.82</v>
      </c>
      <c r="AE274" s="9">
        <v>131097.21</v>
      </c>
      <c r="AG274" s="9">
        <f t="shared" si="94"/>
        <v>18426.610000000015</v>
      </c>
      <c r="AI274" s="21">
        <f t="shared" si="95"/>
        <v>0.14055684327683263</v>
      </c>
    </row>
    <row r="275" spans="1:35" ht="12.75" outlineLevel="1">
      <c r="A275" s="1" t="s">
        <v>711</v>
      </c>
      <c r="B275" s="16" t="s">
        <v>712</v>
      </c>
      <c r="C275" s="1" t="s">
        <v>1239</v>
      </c>
      <c r="E275" s="5">
        <v>351996.57</v>
      </c>
      <c r="G275" s="5">
        <v>319590.21</v>
      </c>
      <c r="I275" s="9">
        <f t="shared" si="88"/>
        <v>32406.359999999986</v>
      </c>
      <c r="K275" s="21">
        <f t="shared" si="89"/>
        <v>0.10139972685646405</v>
      </c>
      <c r="M275" s="9">
        <v>984147.51</v>
      </c>
      <c r="O275" s="9">
        <v>902765.37</v>
      </c>
      <c r="Q275" s="9">
        <f t="shared" si="90"/>
        <v>81382.14000000001</v>
      </c>
      <c r="S275" s="21">
        <f t="shared" si="91"/>
        <v>0.09014760945028276</v>
      </c>
      <c r="U275" s="9">
        <v>351996.57</v>
      </c>
      <c r="W275" s="9">
        <v>319590.21</v>
      </c>
      <c r="Y275" s="9">
        <f t="shared" si="92"/>
        <v>32406.359999999986</v>
      </c>
      <c r="AA275" s="21">
        <f t="shared" si="93"/>
        <v>0.10139972685646405</v>
      </c>
      <c r="AC275" s="9">
        <v>3822235.52</v>
      </c>
      <c r="AE275" s="9">
        <v>3449501.52</v>
      </c>
      <c r="AG275" s="9">
        <f t="shared" si="94"/>
        <v>372734</v>
      </c>
      <c r="AI275" s="21">
        <f t="shared" si="95"/>
        <v>0.10805445303876833</v>
      </c>
    </row>
    <row r="276" spans="1:35" ht="12.75" outlineLevel="1">
      <c r="A276" s="1" t="s">
        <v>713</v>
      </c>
      <c r="B276" s="16" t="s">
        <v>714</v>
      </c>
      <c r="C276" s="1" t="s">
        <v>1240</v>
      </c>
      <c r="E276" s="5">
        <v>0</v>
      </c>
      <c r="G276" s="5">
        <v>0.01</v>
      </c>
      <c r="I276" s="9">
        <f t="shared" si="88"/>
        <v>-0.01</v>
      </c>
      <c r="K276" s="21" t="str">
        <f t="shared" si="89"/>
        <v>N.M.</v>
      </c>
      <c r="M276" s="9">
        <v>30.668000000000003</v>
      </c>
      <c r="O276" s="9">
        <v>36.85</v>
      </c>
      <c r="Q276" s="9">
        <f t="shared" si="90"/>
        <v>-6.181999999999999</v>
      </c>
      <c r="S276" s="21">
        <f t="shared" si="91"/>
        <v>-0.1677611940298507</v>
      </c>
      <c r="U276" s="9">
        <v>0</v>
      </c>
      <c r="W276" s="9">
        <v>0.01</v>
      </c>
      <c r="Y276" s="9">
        <f t="shared" si="92"/>
        <v>-0.01</v>
      </c>
      <c r="AA276" s="21" t="str">
        <f t="shared" si="93"/>
        <v>N.M.</v>
      </c>
      <c r="AC276" s="9">
        <v>80.429</v>
      </c>
      <c r="AE276" s="9">
        <v>289.671</v>
      </c>
      <c r="AG276" s="9">
        <f t="shared" si="94"/>
        <v>-209.242</v>
      </c>
      <c r="AI276" s="21">
        <f t="shared" si="95"/>
        <v>-0.7223436243186235</v>
      </c>
    </row>
    <row r="277" spans="1:35" ht="12.75" outlineLevel="1">
      <c r="A277" s="1" t="s">
        <v>715</v>
      </c>
      <c r="B277" s="16" t="s">
        <v>716</v>
      </c>
      <c r="C277" s="1" t="s">
        <v>1241</v>
      </c>
      <c r="E277" s="5">
        <v>15071.14</v>
      </c>
      <c r="G277" s="5">
        <v>4305</v>
      </c>
      <c r="I277" s="9">
        <f t="shared" si="88"/>
        <v>10766.14</v>
      </c>
      <c r="K277" s="21">
        <f t="shared" si="89"/>
        <v>2.5008455284552844</v>
      </c>
      <c r="M277" s="9">
        <v>42028.74</v>
      </c>
      <c r="O277" s="9">
        <v>9567.87</v>
      </c>
      <c r="Q277" s="9">
        <f t="shared" si="90"/>
        <v>32460.869999999995</v>
      </c>
      <c r="S277" s="21">
        <f t="shared" si="91"/>
        <v>3.3926955529287075</v>
      </c>
      <c r="U277" s="9">
        <v>15071.14</v>
      </c>
      <c r="W277" s="9">
        <v>4305</v>
      </c>
      <c r="Y277" s="9">
        <f t="shared" si="92"/>
        <v>10766.14</v>
      </c>
      <c r="AA277" s="21">
        <f t="shared" si="93"/>
        <v>2.5008455284552844</v>
      </c>
      <c r="AC277" s="9">
        <v>191301.98</v>
      </c>
      <c r="AE277" s="9">
        <v>99042.85</v>
      </c>
      <c r="AG277" s="9">
        <f t="shared" si="94"/>
        <v>92259.13</v>
      </c>
      <c r="AI277" s="21">
        <f t="shared" si="95"/>
        <v>0.9315072213693366</v>
      </c>
    </row>
    <row r="278" spans="1:35" ht="12.75" outlineLevel="1">
      <c r="A278" s="1" t="s">
        <v>717</v>
      </c>
      <c r="B278" s="16" t="s">
        <v>718</v>
      </c>
      <c r="C278" s="1" t="s">
        <v>1242</v>
      </c>
      <c r="E278" s="5">
        <v>22663.06</v>
      </c>
      <c r="G278" s="5">
        <v>22013.68</v>
      </c>
      <c r="I278" s="9">
        <f t="shared" si="88"/>
        <v>649.380000000001</v>
      </c>
      <c r="K278" s="21">
        <f t="shared" si="89"/>
        <v>0.029498929756406063</v>
      </c>
      <c r="M278" s="9">
        <v>66529.13</v>
      </c>
      <c r="O278" s="9">
        <v>64271.1</v>
      </c>
      <c r="Q278" s="9">
        <f t="shared" si="90"/>
        <v>2258.030000000006</v>
      </c>
      <c r="S278" s="21">
        <f t="shared" si="91"/>
        <v>0.03513289798992091</v>
      </c>
      <c r="U278" s="9">
        <v>22663.06</v>
      </c>
      <c r="W278" s="9">
        <v>22013.68</v>
      </c>
      <c r="Y278" s="9">
        <f t="shared" si="92"/>
        <v>649.380000000001</v>
      </c>
      <c r="AA278" s="21">
        <f t="shared" si="93"/>
        <v>0.029498929756406063</v>
      </c>
      <c r="AC278" s="9">
        <v>262655.75</v>
      </c>
      <c r="AE278" s="9">
        <v>247247.09</v>
      </c>
      <c r="AG278" s="9">
        <f t="shared" si="94"/>
        <v>15408.660000000003</v>
      </c>
      <c r="AI278" s="21">
        <f t="shared" si="95"/>
        <v>0.06232089526311514</v>
      </c>
    </row>
    <row r="279" spans="1:35" ht="12.75" outlineLevel="1">
      <c r="A279" s="1" t="s">
        <v>719</v>
      </c>
      <c r="B279" s="16" t="s">
        <v>720</v>
      </c>
      <c r="C279" s="1" t="s">
        <v>1243</v>
      </c>
      <c r="E279" s="5">
        <v>1.082</v>
      </c>
      <c r="G279" s="5">
        <v>1.5810000000000002</v>
      </c>
      <c r="I279" s="9">
        <f t="shared" si="88"/>
        <v>-0.4990000000000001</v>
      </c>
      <c r="K279" s="21">
        <f t="shared" si="89"/>
        <v>-0.3156230234029096</v>
      </c>
      <c r="M279" s="9">
        <v>34.032000000000004</v>
      </c>
      <c r="O279" s="9">
        <v>208.549</v>
      </c>
      <c r="Q279" s="9">
        <f t="shared" si="90"/>
        <v>-174.517</v>
      </c>
      <c r="S279" s="21">
        <f t="shared" si="91"/>
        <v>-0.8368153287716555</v>
      </c>
      <c r="U279" s="9">
        <v>1.082</v>
      </c>
      <c r="W279" s="9">
        <v>1.5810000000000002</v>
      </c>
      <c r="Y279" s="9">
        <f t="shared" si="92"/>
        <v>-0.4990000000000001</v>
      </c>
      <c r="AA279" s="21">
        <f t="shared" si="93"/>
        <v>-0.3156230234029096</v>
      </c>
      <c r="AC279" s="9">
        <v>895.426</v>
      </c>
      <c r="AE279" s="9">
        <v>3180.8950000000004</v>
      </c>
      <c r="AG279" s="9">
        <f t="shared" si="94"/>
        <v>-2285.4690000000005</v>
      </c>
      <c r="AI279" s="21">
        <f t="shared" si="95"/>
        <v>-0.7184987244156127</v>
      </c>
    </row>
    <row r="280" spans="1:35" ht="12.75" outlineLevel="1">
      <c r="A280" s="1" t="s">
        <v>721</v>
      </c>
      <c r="B280" s="16" t="s">
        <v>722</v>
      </c>
      <c r="C280" s="1" t="s">
        <v>1244</v>
      </c>
      <c r="E280" s="5">
        <v>5.8</v>
      </c>
      <c r="G280" s="5">
        <v>0.26</v>
      </c>
      <c r="I280" s="9">
        <f t="shared" si="88"/>
        <v>5.54</v>
      </c>
      <c r="K280" s="21" t="str">
        <f t="shared" si="89"/>
        <v>N.M.</v>
      </c>
      <c r="M280" s="9">
        <v>22.16</v>
      </c>
      <c r="O280" s="9">
        <v>32.19</v>
      </c>
      <c r="Q280" s="9">
        <f t="shared" si="90"/>
        <v>-10.029999999999998</v>
      </c>
      <c r="S280" s="21">
        <f t="shared" si="91"/>
        <v>-0.31158744951848394</v>
      </c>
      <c r="U280" s="9">
        <v>5.8</v>
      </c>
      <c r="W280" s="9">
        <v>0.26</v>
      </c>
      <c r="Y280" s="9">
        <f t="shared" si="92"/>
        <v>5.54</v>
      </c>
      <c r="AA280" s="21" t="str">
        <f t="shared" si="93"/>
        <v>N.M.</v>
      </c>
      <c r="AC280" s="9">
        <v>447.07</v>
      </c>
      <c r="AE280" s="9">
        <v>1575.866</v>
      </c>
      <c r="AG280" s="9">
        <f t="shared" si="94"/>
        <v>-1128.796</v>
      </c>
      <c r="AI280" s="21">
        <f t="shared" si="95"/>
        <v>-0.7163020206032746</v>
      </c>
    </row>
    <row r="281" spans="1:35" ht="12.75" outlineLevel="1">
      <c r="A281" s="1" t="s">
        <v>723</v>
      </c>
      <c r="B281" s="16" t="s">
        <v>724</v>
      </c>
      <c r="C281" s="1" t="s">
        <v>1245</v>
      </c>
      <c r="E281" s="5">
        <v>2412.7</v>
      </c>
      <c r="G281" s="5">
        <v>6725.249000000001</v>
      </c>
      <c r="I281" s="9">
        <f t="shared" si="88"/>
        <v>-4312.549000000001</v>
      </c>
      <c r="K281" s="21">
        <f t="shared" si="89"/>
        <v>-0.6412474839221567</v>
      </c>
      <c r="M281" s="9">
        <v>3210.5480000000002</v>
      </c>
      <c r="O281" s="9">
        <v>8149.249000000001</v>
      </c>
      <c r="Q281" s="9">
        <f t="shared" si="90"/>
        <v>-4938.701000000001</v>
      </c>
      <c r="S281" s="21">
        <f t="shared" si="91"/>
        <v>-0.606031426944986</v>
      </c>
      <c r="U281" s="9">
        <v>2412.7</v>
      </c>
      <c r="W281" s="9">
        <v>6725.249000000001</v>
      </c>
      <c r="Y281" s="9">
        <f t="shared" si="92"/>
        <v>-4312.549000000001</v>
      </c>
      <c r="AA281" s="21">
        <f t="shared" si="93"/>
        <v>-0.6412474839221567</v>
      </c>
      <c r="AC281" s="9">
        <v>13232.228000000001</v>
      </c>
      <c r="AE281" s="9">
        <v>14362.911</v>
      </c>
      <c r="AG281" s="9">
        <f t="shared" si="94"/>
        <v>-1130.682999999999</v>
      </c>
      <c r="AI281" s="21">
        <f t="shared" si="95"/>
        <v>-0.07872241219067633</v>
      </c>
    </row>
    <row r="282" spans="1:35" ht="12.75" outlineLevel="1">
      <c r="A282" s="1" t="s">
        <v>725</v>
      </c>
      <c r="B282" s="16" t="s">
        <v>726</v>
      </c>
      <c r="C282" s="1" t="s">
        <v>1246</v>
      </c>
      <c r="E282" s="5">
        <v>0</v>
      </c>
      <c r="G282" s="5">
        <v>0</v>
      </c>
      <c r="I282" s="9">
        <f t="shared" si="88"/>
        <v>0</v>
      </c>
      <c r="K282" s="21">
        <f t="shared" si="89"/>
        <v>0</v>
      </c>
      <c r="M282" s="9">
        <v>0</v>
      </c>
      <c r="O282" s="9">
        <v>0</v>
      </c>
      <c r="Q282" s="9">
        <f t="shared" si="90"/>
        <v>0</v>
      </c>
      <c r="S282" s="21">
        <f t="shared" si="91"/>
        <v>0</v>
      </c>
      <c r="U282" s="9">
        <v>0</v>
      </c>
      <c r="W282" s="9">
        <v>0</v>
      </c>
      <c r="Y282" s="9">
        <f t="shared" si="92"/>
        <v>0</v>
      </c>
      <c r="AA282" s="21">
        <f t="shared" si="93"/>
        <v>0</v>
      </c>
      <c r="AC282" s="9">
        <v>0</v>
      </c>
      <c r="AE282" s="9">
        <v>4000</v>
      </c>
      <c r="AG282" s="9">
        <f t="shared" si="94"/>
        <v>-4000</v>
      </c>
      <c r="AI282" s="21" t="str">
        <f t="shared" si="95"/>
        <v>N.M.</v>
      </c>
    </row>
    <row r="283" spans="1:35" ht="12.75" outlineLevel="1">
      <c r="A283" s="1" t="s">
        <v>727</v>
      </c>
      <c r="B283" s="16" t="s">
        <v>728</v>
      </c>
      <c r="C283" s="1" t="s">
        <v>1247</v>
      </c>
      <c r="E283" s="5">
        <v>208083.33</v>
      </c>
      <c r="G283" s="5">
        <v>207250</v>
      </c>
      <c r="I283" s="9">
        <f t="shared" si="88"/>
        <v>833.3299999999872</v>
      </c>
      <c r="K283" s="21">
        <f t="shared" si="89"/>
        <v>0.004020892641736971</v>
      </c>
      <c r="M283" s="9">
        <v>649916.67</v>
      </c>
      <c r="O283" s="9">
        <v>706286.86</v>
      </c>
      <c r="Q283" s="9">
        <f t="shared" si="90"/>
        <v>-56370.189999999944</v>
      </c>
      <c r="S283" s="21">
        <f t="shared" si="91"/>
        <v>-0.07981203274828014</v>
      </c>
      <c r="U283" s="9">
        <v>208083.33</v>
      </c>
      <c r="W283" s="9">
        <v>207250</v>
      </c>
      <c r="Y283" s="9">
        <f t="shared" si="92"/>
        <v>833.3299999999872</v>
      </c>
      <c r="AA283" s="21">
        <f t="shared" si="93"/>
        <v>0.004020892641736971</v>
      </c>
      <c r="AC283" s="9">
        <v>2651663.36</v>
      </c>
      <c r="AE283" s="9">
        <v>2959933.79</v>
      </c>
      <c r="AG283" s="9">
        <f t="shared" si="94"/>
        <v>-308270.43000000017</v>
      </c>
      <c r="AI283" s="21">
        <f t="shared" si="95"/>
        <v>-0.10414774514263718</v>
      </c>
    </row>
    <row r="284" spans="1:35" ht="12.75" outlineLevel="1">
      <c r="A284" s="1" t="s">
        <v>729</v>
      </c>
      <c r="B284" s="16" t="s">
        <v>730</v>
      </c>
      <c r="C284" s="1" t="s">
        <v>1248</v>
      </c>
      <c r="E284" s="5">
        <v>0</v>
      </c>
      <c r="G284" s="5">
        <v>0</v>
      </c>
      <c r="I284" s="9">
        <f t="shared" si="88"/>
        <v>0</v>
      </c>
      <c r="K284" s="21">
        <f t="shared" si="89"/>
        <v>0</v>
      </c>
      <c r="M284" s="9">
        <v>0</v>
      </c>
      <c r="O284" s="9">
        <v>0</v>
      </c>
      <c r="Q284" s="9">
        <f t="shared" si="90"/>
        <v>0</v>
      </c>
      <c r="S284" s="21">
        <f t="shared" si="91"/>
        <v>0</v>
      </c>
      <c r="U284" s="9">
        <v>0</v>
      </c>
      <c r="W284" s="9">
        <v>0</v>
      </c>
      <c r="Y284" s="9">
        <f t="shared" si="92"/>
        <v>0</v>
      </c>
      <c r="AA284" s="21">
        <f t="shared" si="93"/>
        <v>0</v>
      </c>
      <c r="AC284" s="9">
        <v>0</v>
      </c>
      <c r="AE284" s="9">
        <v>85343.26</v>
      </c>
      <c r="AG284" s="9">
        <f t="shared" si="94"/>
        <v>-85343.26</v>
      </c>
      <c r="AI284" s="21" t="str">
        <f t="shared" si="95"/>
        <v>N.M.</v>
      </c>
    </row>
    <row r="285" spans="1:35" ht="12.75" outlineLevel="1">
      <c r="A285" s="1" t="s">
        <v>731</v>
      </c>
      <c r="B285" s="16" t="s">
        <v>732</v>
      </c>
      <c r="C285" s="1" t="s">
        <v>1249</v>
      </c>
      <c r="E285" s="5">
        <v>116611.623</v>
      </c>
      <c r="G285" s="5">
        <v>101119.084</v>
      </c>
      <c r="I285" s="9">
        <f t="shared" si="88"/>
        <v>15492.539000000004</v>
      </c>
      <c r="K285" s="21">
        <f t="shared" si="89"/>
        <v>0.1532108320917939</v>
      </c>
      <c r="M285" s="9">
        <v>409275.493</v>
      </c>
      <c r="O285" s="9">
        <v>313879.333</v>
      </c>
      <c r="Q285" s="9">
        <f t="shared" si="90"/>
        <v>95396.16000000003</v>
      </c>
      <c r="S285" s="21">
        <f t="shared" si="91"/>
        <v>0.30392622250156254</v>
      </c>
      <c r="U285" s="9">
        <v>116611.623</v>
      </c>
      <c r="W285" s="9">
        <v>101119.084</v>
      </c>
      <c r="Y285" s="9">
        <f t="shared" si="92"/>
        <v>15492.539000000004</v>
      </c>
      <c r="AA285" s="21">
        <f t="shared" si="93"/>
        <v>0.1532108320917939</v>
      </c>
      <c r="AC285" s="9">
        <v>1487536.2249999999</v>
      </c>
      <c r="AE285" s="9">
        <v>1326097.203</v>
      </c>
      <c r="AG285" s="9">
        <f t="shared" si="94"/>
        <v>161439.02199999988</v>
      </c>
      <c r="AI285" s="21">
        <f t="shared" si="95"/>
        <v>0.12173996116934717</v>
      </c>
    </row>
    <row r="286" spans="1:35" ht="12.75" outlineLevel="1">
      <c r="A286" s="1" t="s">
        <v>733</v>
      </c>
      <c r="B286" s="16" t="s">
        <v>734</v>
      </c>
      <c r="C286" s="1" t="s">
        <v>1250</v>
      </c>
      <c r="E286" s="5">
        <v>0</v>
      </c>
      <c r="G286" s="5">
        <v>0</v>
      </c>
      <c r="I286" s="9">
        <f t="shared" si="88"/>
        <v>0</v>
      </c>
      <c r="K286" s="21">
        <f t="shared" si="89"/>
        <v>0</v>
      </c>
      <c r="M286" s="9">
        <v>-471.69</v>
      </c>
      <c r="O286" s="9">
        <v>-5810.01</v>
      </c>
      <c r="Q286" s="9">
        <f t="shared" si="90"/>
        <v>5338.320000000001</v>
      </c>
      <c r="S286" s="21">
        <f t="shared" si="91"/>
        <v>0.9188142533317499</v>
      </c>
      <c r="U286" s="9">
        <v>0</v>
      </c>
      <c r="W286" s="9">
        <v>0</v>
      </c>
      <c r="Y286" s="9">
        <f t="shared" si="92"/>
        <v>0</v>
      </c>
      <c r="AA286" s="21">
        <f t="shared" si="93"/>
        <v>0</v>
      </c>
      <c r="AC286" s="9">
        <v>-471.69</v>
      </c>
      <c r="AE286" s="9">
        <v>-5810.01</v>
      </c>
      <c r="AG286" s="9">
        <f t="shared" si="94"/>
        <v>5338.320000000001</v>
      </c>
      <c r="AI286" s="21">
        <f t="shared" si="95"/>
        <v>0.9188142533317499</v>
      </c>
    </row>
    <row r="287" spans="1:35" ht="12.75" outlineLevel="1">
      <c r="A287" s="1" t="s">
        <v>735</v>
      </c>
      <c r="B287" s="16" t="s">
        <v>736</v>
      </c>
      <c r="C287" s="1" t="s">
        <v>1251</v>
      </c>
      <c r="E287" s="5">
        <v>0</v>
      </c>
      <c r="G287" s="5">
        <v>250</v>
      </c>
      <c r="I287" s="9">
        <f t="shared" si="88"/>
        <v>-250</v>
      </c>
      <c r="K287" s="21" t="str">
        <f t="shared" si="89"/>
        <v>N.M.</v>
      </c>
      <c r="M287" s="9">
        <v>666.66</v>
      </c>
      <c r="O287" s="9">
        <v>1397.32</v>
      </c>
      <c r="Q287" s="9">
        <f t="shared" si="90"/>
        <v>-730.66</v>
      </c>
      <c r="S287" s="21">
        <f t="shared" si="91"/>
        <v>-0.5229009818795981</v>
      </c>
      <c r="U287" s="9">
        <v>0</v>
      </c>
      <c r="W287" s="9">
        <v>250</v>
      </c>
      <c r="Y287" s="9">
        <f t="shared" si="92"/>
        <v>-250</v>
      </c>
      <c r="AA287" s="21" t="str">
        <f t="shared" si="93"/>
        <v>N.M.</v>
      </c>
      <c r="AC287" s="9">
        <v>3874.97</v>
      </c>
      <c r="AE287" s="9">
        <v>5535.03</v>
      </c>
      <c r="AG287" s="9">
        <f t="shared" si="94"/>
        <v>-1660.06</v>
      </c>
      <c r="AI287" s="21">
        <f t="shared" si="95"/>
        <v>-0.2999188802951384</v>
      </c>
    </row>
    <row r="288" spans="1:35" ht="12.75" outlineLevel="1">
      <c r="A288" s="1" t="s">
        <v>737</v>
      </c>
      <c r="B288" s="16" t="s">
        <v>738</v>
      </c>
      <c r="C288" s="1" t="s">
        <v>1252</v>
      </c>
      <c r="E288" s="5">
        <v>-13652.129</v>
      </c>
      <c r="G288" s="5">
        <v>-18723.833</v>
      </c>
      <c r="I288" s="9">
        <f t="shared" si="88"/>
        <v>5071.703999999998</v>
      </c>
      <c r="K288" s="21">
        <f t="shared" si="89"/>
        <v>0.27086889741005477</v>
      </c>
      <c r="M288" s="9">
        <v>-68282.841</v>
      </c>
      <c r="O288" s="9">
        <v>-107702.1</v>
      </c>
      <c r="Q288" s="9">
        <f t="shared" si="90"/>
        <v>39419.259000000005</v>
      </c>
      <c r="S288" s="21">
        <f t="shared" si="91"/>
        <v>0.3660026963262555</v>
      </c>
      <c r="U288" s="9">
        <v>-13652.129</v>
      </c>
      <c r="W288" s="9">
        <v>-18723.833</v>
      </c>
      <c r="Y288" s="9">
        <f t="shared" si="92"/>
        <v>5071.703999999998</v>
      </c>
      <c r="AA288" s="21">
        <f t="shared" si="93"/>
        <v>0.27086889741005477</v>
      </c>
      <c r="AC288" s="9">
        <v>-365752.892</v>
      </c>
      <c r="AE288" s="9">
        <v>-617863.531</v>
      </c>
      <c r="AG288" s="9">
        <f t="shared" si="94"/>
        <v>252110.63899999997</v>
      </c>
      <c r="AI288" s="21">
        <f t="shared" si="95"/>
        <v>0.40803612181473775</v>
      </c>
    </row>
    <row r="289" spans="1:35" ht="12.75" outlineLevel="1">
      <c r="A289" s="1" t="s">
        <v>739</v>
      </c>
      <c r="B289" s="16" t="s">
        <v>740</v>
      </c>
      <c r="C289" s="1" t="s">
        <v>1253</v>
      </c>
      <c r="E289" s="5">
        <v>-106302.65</v>
      </c>
      <c r="G289" s="5">
        <v>-106668.355</v>
      </c>
      <c r="I289" s="9">
        <f t="shared" si="88"/>
        <v>365.70500000000175</v>
      </c>
      <c r="K289" s="21">
        <f t="shared" si="89"/>
        <v>0.0034284301093796916</v>
      </c>
      <c r="M289" s="9">
        <v>-348869.137</v>
      </c>
      <c r="O289" s="9">
        <v>-337415.748</v>
      </c>
      <c r="Q289" s="9">
        <f t="shared" si="90"/>
        <v>-11453.388999999966</v>
      </c>
      <c r="S289" s="21">
        <f t="shared" si="91"/>
        <v>-0.03394444114683102</v>
      </c>
      <c r="U289" s="9">
        <v>-106302.65</v>
      </c>
      <c r="W289" s="9">
        <v>-106668.355</v>
      </c>
      <c r="Y289" s="9">
        <f t="shared" si="92"/>
        <v>365.70500000000175</v>
      </c>
      <c r="AA289" s="21">
        <f t="shared" si="93"/>
        <v>0.0034284301093796916</v>
      </c>
      <c r="AC289" s="9">
        <v>-1659357.04</v>
      </c>
      <c r="AE289" s="9">
        <v>-1623350.715</v>
      </c>
      <c r="AG289" s="9">
        <f t="shared" si="94"/>
        <v>-36006.32499999995</v>
      </c>
      <c r="AI289" s="21">
        <f t="shared" si="95"/>
        <v>-0.022180250187033644</v>
      </c>
    </row>
    <row r="290" spans="1:35" ht="12.75" outlineLevel="1">
      <c r="A290" s="1" t="s">
        <v>741</v>
      </c>
      <c r="B290" s="16" t="s">
        <v>742</v>
      </c>
      <c r="C290" s="1" t="s">
        <v>1254</v>
      </c>
      <c r="E290" s="5">
        <v>-35702.446</v>
      </c>
      <c r="G290" s="5">
        <v>-42135.242</v>
      </c>
      <c r="I290" s="9">
        <f t="shared" si="88"/>
        <v>6432.795999999995</v>
      </c>
      <c r="K290" s="21">
        <f t="shared" si="89"/>
        <v>0.15267020419628763</v>
      </c>
      <c r="M290" s="9">
        <v>-137477.897</v>
      </c>
      <c r="O290" s="9">
        <v>-119912.105</v>
      </c>
      <c r="Q290" s="9">
        <f t="shared" si="90"/>
        <v>-17565.792</v>
      </c>
      <c r="S290" s="21">
        <f t="shared" si="91"/>
        <v>-0.14648889701335827</v>
      </c>
      <c r="U290" s="9">
        <v>-35702.446</v>
      </c>
      <c r="W290" s="9">
        <v>-42135.242</v>
      </c>
      <c r="Y290" s="9">
        <f t="shared" si="92"/>
        <v>6432.795999999995</v>
      </c>
      <c r="AA290" s="21">
        <f t="shared" si="93"/>
        <v>0.15267020419628763</v>
      </c>
      <c r="AC290" s="9">
        <v>-567531.357</v>
      </c>
      <c r="AE290" s="9">
        <v>-540117.416</v>
      </c>
      <c r="AG290" s="9">
        <f t="shared" si="94"/>
        <v>-27413.94099999999</v>
      </c>
      <c r="AI290" s="21">
        <f t="shared" si="95"/>
        <v>-0.0507555212772476</v>
      </c>
    </row>
    <row r="291" spans="1:35" ht="12.75" outlineLevel="1">
      <c r="A291" s="1" t="s">
        <v>743</v>
      </c>
      <c r="B291" s="16" t="s">
        <v>744</v>
      </c>
      <c r="C291" s="1" t="s">
        <v>1255</v>
      </c>
      <c r="E291" s="5">
        <v>-35507.784</v>
      </c>
      <c r="G291" s="5">
        <v>-40974.278</v>
      </c>
      <c r="I291" s="9">
        <f t="shared" si="88"/>
        <v>5466.493999999999</v>
      </c>
      <c r="K291" s="21">
        <f t="shared" si="89"/>
        <v>0.13341282059930376</v>
      </c>
      <c r="M291" s="9">
        <v>-131812.386</v>
      </c>
      <c r="O291" s="9">
        <v>-167420.437</v>
      </c>
      <c r="Q291" s="9">
        <f t="shared" si="90"/>
        <v>35608.05100000001</v>
      </c>
      <c r="S291" s="21">
        <f t="shared" si="91"/>
        <v>0.21268640578210893</v>
      </c>
      <c r="U291" s="9">
        <v>-35507.784</v>
      </c>
      <c r="W291" s="9">
        <v>-40974.278</v>
      </c>
      <c r="Y291" s="9">
        <f t="shared" si="92"/>
        <v>5466.493999999999</v>
      </c>
      <c r="AA291" s="21">
        <f t="shared" si="93"/>
        <v>0.13341282059930376</v>
      </c>
      <c r="AC291" s="9">
        <v>-670966.241</v>
      </c>
      <c r="AE291" s="9">
        <v>-861673.35</v>
      </c>
      <c r="AG291" s="9">
        <f t="shared" si="94"/>
        <v>190707.10899999994</v>
      </c>
      <c r="AI291" s="21">
        <f t="shared" si="95"/>
        <v>0.22132181411900453</v>
      </c>
    </row>
    <row r="292" spans="1:35" ht="12.75" outlineLevel="1">
      <c r="A292" s="1" t="s">
        <v>745</v>
      </c>
      <c r="B292" s="16" t="s">
        <v>746</v>
      </c>
      <c r="C292" s="1" t="s">
        <v>1256</v>
      </c>
      <c r="E292" s="5">
        <v>-54750.78</v>
      </c>
      <c r="G292" s="5">
        <v>-58322.421</v>
      </c>
      <c r="I292" s="9">
        <f t="shared" si="88"/>
        <v>3571.6410000000033</v>
      </c>
      <c r="K292" s="21">
        <f t="shared" si="89"/>
        <v>0.06123958743070702</v>
      </c>
      <c r="M292" s="9">
        <v>-216528.024</v>
      </c>
      <c r="O292" s="9">
        <v>-227475.036</v>
      </c>
      <c r="Q292" s="9">
        <f t="shared" si="90"/>
        <v>10947.011999999988</v>
      </c>
      <c r="S292" s="21">
        <f t="shared" si="91"/>
        <v>0.04812401480398046</v>
      </c>
      <c r="U292" s="9">
        <v>-54750.78</v>
      </c>
      <c r="W292" s="9">
        <v>-58322.421</v>
      </c>
      <c r="Y292" s="9">
        <f t="shared" si="92"/>
        <v>3571.6410000000033</v>
      </c>
      <c r="AA292" s="21">
        <f t="shared" si="93"/>
        <v>0.06123958743070702</v>
      </c>
      <c r="AC292" s="9">
        <v>-916069.4870000001</v>
      </c>
      <c r="AE292" s="9">
        <v>-1050876.375</v>
      </c>
      <c r="AG292" s="9">
        <f t="shared" si="94"/>
        <v>134806.88799999992</v>
      </c>
      <c r="AI292" s="21">
        <f t="shared" si="95"/>
        <v>0.12828044402463604</v>
      </c>
    </row>
    <row r="293" spans="1:35" ht="12.75" outlineLevel="1">
      <c r="A293" s="1" t="s">
        <v>747</v>
      </c>
      <c r="B293" s="16" t="s">
        <v>748</v>
      </c>
      <c r="C293" s="1" t="s">
        <v>1257</v>
      </c>
      <c r="E293" s="5">
        <v>-83500</v>
      </c>
      <c r="G293" s="5">
        <v>-78083.33</v>
      </c>
      <c r="I293" s="9">
        <f t="shared" si="88"/>
        <v>-5416.669999999998</v>
      </c>
      <c r="K293" s="21">
        <f t="shared" si="89"/>
        <v>-0.06937037649393281</v>
      </c>
      <c r="M293" s="9">
        <v>-241000</v>
      </c>
      <c r="O293" s="9">
        <v>-235428.21</v>
      </c>
      <c r="Q293" s="9">
        <f t="shared" si="90"/>
        <v>-5571.790000000008</v>
      </c>
      <c r="S293" s="21">
        <f t="shared" si="91"/>
        <v>-0.023666620070721383</v>
      </c>
      <c r="U293" s="9">
        <v>-83500</v>
      </c>
      <c r="W293" s="9">
        <v>-78083.33</v>
      </c>
      <c r="Y293" s="9">
        <f t="shared" si="92"/>
        <v>-5416.669999999998</v>
      </c>
      <c r="AA293" s="21">
        <f t="shared" si="93"/>
        <v>-0.06937037649393281</v>
      </c>
      <c r="AC293" s="9">
        <v>-950715.67</v>
      </c>
      <c r="AE293" s="9">
        <v>-945877.08</v>
      </c>
      <c r="AG293" s="9">
        <f t="shared" si="94"/>
        <v>-4838.590000000084</v>
      </c>
      <c r="AI293" s="21">
        <f t="shared" si="95"/>
        <v>-0.005115453267987088</v>
      </c>
    </row>
    <row r="294" spans="1:35" ht="12.75" outlineLevel="1">
      <c r="A294" s="1" t="s">
        <v>749</v>
      </c>
      <c r="B294" s="16" t="s">
        <v>750</v>
      </c>
      <c r="C294" s="1" t="s">
        <v>1258</v>
      </c>
      <c r="E294" s="5">
        <v>-2296.89</v>
      </c>
      <c r="G294" s="5">
        <v>49198.85</v>
      </c>
      <c r="I294" s="9">
        <f t="shared" si="88"/>
        <v>-51495.74</v>
      </c>
      <c r="K294" s="21">
        <f t="shared" si="89"/>
        <v>-1.0466858473317975</v>
      </c>
      <c r="M294" s="9">
        <v>-99850.283</v>
      </c>
      <c r="O294" s="9">
        <v>-57164.183</v>
      </c>
      <c r="Q294" s="9">
        <f t="shared" si="90"/>
        <v>-42686.1</v>
      </c>
      <c r="S294" s="21">
        <f t="shared" si="91"/>
        <v>-0.7467280692177478</v>
      </c>
      <c r="U294" s="9">
        <v>-2296.89</v>
      </c>
      <c r="W294" s="9">
        <v>49198.85</v>
      </c>
      <c r="Y294" s="9">
        <f t="shared" si="92"/>
        <v>-51495.74</v>
      </c>
      <c r="AA294" s="21">
        <f t="shared" si="93"/>
        <v>-1.0466858473317975</v>
      </c>
      <c r="AC294" s="9">
        <v>-32434.657</v>
      </c>
      <c r="AE294" s="9">
        <v>-10686.272000000004</v>
      </c>
      <c r="AG294" s="9">
        <f t="shared" si="94"/>
        <v>-21748.384999999995</v>
      </c>
      <c r="AI294" s="21">
        <f t="shared" si="95"/>
        <v>-2.0351704504620494</v>
      </c>
    </row>
    <row r="295" spans="1:35" ht="12.75" outlineLevel="1">
      <c r="A295" s="1" t="s">
        <v>751</v>
      </c>
      <c r="B295" s="16" t="s">
        <v>752</v>
      </c>
      <c r="C295" s="1" t="s">
        <v>1259</v>
      </c>
      <c r="E295" s="5">
        <v>13746.78</v>
      </c>
      <c r="G295" s="5">
        <v>14836.03</v>
      </c>
      <c r="I295" s="9">
        <f aca="true" t="shared" si="96" ref="I295:I318">+E295-G295</f>
        <v>-1089.25</v>
      </c>
      <c r="K295" s="21">
        <f aca="true" t="shared" si="97" ref="K295:K318">IF(G295&lt;0,IF(I295=0,0,IF(OR(G295=0,E295=0),"N.M.",IF(ABS(I295/G295)&gt;=10,"N.M.",I295/(-G295)))),IF(I295=0,0,IF(OR(G295=0,E295=0),"N.M.",IF(ABS(I295/G295)&gt;=10,"N.M.",I295/G295))))</f>
        <v>-0.07341923681739657</v>
      </c>
      <c r="M295" s="9">
        <v>40449.83</v>
      </c>
      <c r="O295" s="9">
        <v>43299.81</v>
      </c>
      <c r="Q295" s="9">
        <f aca="true" t="shared" si="98" ref="Q295:Q318">(+M295-O295)</f>
        <v>-2849.979999999996</v>
      </c>
      <c r="S295" s="21">
        <f aca="true" t="shared" si="99" ref="S295:S318">IF(O295&lt;0,IF(Q295=0,0,IF(OR(O295=0,M295=0),"N.M.",IF(ABS(Q295/O295)&gt;=10,"N.M.",Q295/(-O295)))),IF(Q295=0,0,IF(OR(O295=0,M295=0),"N.M.",IF(ABS(Q295/O295)&gt;=10,"N.M.",Q295/O295))))</f>
        <v>-0.06581968835429061</v>
      </c>
      <c r="U295" s="9">
        <v>13746.78</v>
      </c>
      <c r="W295" s="9">
        <v>14836.03</v>
      </c>
      <c r="Y295" s="9">
        <f aca="true" t="shared" si="100" ref="Y295:Y318">(+U295-W295)</f>
        <v>-1089.25</v>
      </c>
      <c r="AA295" s="21">
        <f aca="true" t="shared" si="101" ref="AA295:AA318">IF(W295&lt;0,IF(Y295=0,0,IF(OR(W295=0,U295=0),"N.M.",IF(ABS(Y295/W295)&gt;=10,"N.M.",Y295/(-W295)))),IF(Y295=0,0,IF(OR(W295=0,U295=0),"N.M.",IF(ABS(Y295/W295)&gt;=10,"N.M.",Y295/W295))))</f>
        <v>-0.07341923681739657</v>
      </c>
      <c r="AC295" s="9">
        <v>167660.28</v>
      </c>
      <c r="AE295" s="9">
        <v>164232.63</v>
      </c>
      <c r="AG295" s="9">
        <f aca="true" t="shared" si="102" ref="AG295:AG318">(+AC295-AE295)</f>
        <v>3427.649999999994</v>
      </c>
      <c r="AI295" s="21">
        <f aca="true" t="shared" si="103" ref="AI295:AI318">IF(AE295&lt;0,IF(AG295=0,0,IF(OR(AE295=0,AC295=0),"N.M.",IF(ABS(AG295/AE295)&gt;=10,"N.M.",AG295/(-AE295)))),IF(AG295=0,0,IF(OR(AE295=0,AC295=0),"N.M.",IF(ABS(AG295/AE295)&gt;=10,"N.M.",AG295/AE295))))</f>
        <v>0.020870700298716485</v>
      </c>
    </row>
    <row r="296" spans="1:35" ht="12.75" outlineLevel="1">
      <c r="A296" s="1" t="s">
        <v>753</v>
      </c>
      <c r="B296" s="16" t="s">
        <v>754</v>
      </c>
      <c r="C296" s="1" t="s">
        <v>1260</v>
      </c>
      <c r="E296" s="5">
        <v>9.51</v>
      </c>
      <c r="G296" s="5">
        <v>0</v>
      </c>
      <c r="I296" s="9">
        <f t="shared" si="96"/>
        <v>9.51</v>
      </c>
      <c r="K296" s="21" t="str">
        <f t="shared" si="97"/>
        <v>N.M.</v>
      </c>
      <c r="M296" s="9">
        <v>56.04</v>
      </c>
      <c r="O296" s="9">
        <v>0</v>
      </c>
      <c r="Q296" s="9">
        <f t="shared" si="98"/>
        <v>56.04</v>
      </c>
      <c r="S296" s="21" t="str">
        <f t="shared" si="99"/>
        <v>N.M.</v>
      </c>
      <c r="U296" s="9">
        <v>9.51</v>
      </c>
      <c r="W296" s="9">
        <v>0</v>
      </c>
      <c r="Y296" s="9">
        <f t="shared" si="100"/>
        <v>9.51</v>
      </c>
      <c r="AA296" s="21" t="str">
        <f t="shared" si="101"/>
        <v>N.M.</v>
      </c>
      <c r="AC296" s="9">
        <v>1115.67</v>
      </c>
      <c r="AE296" s="9">
        <v>125515.121</v>
      </c>
      <c r="AG296" s="9">
        <f t="shared" si="102"/>
        <v>-124399.451</v>
      </c>
      <c r="AI296" s="21">
        <f t="shared" si="103"/>
        <v>-0.9911112701711852</v>
      </c>
    </row>
    <row r="297" spans="1:35" ht="12.75" outlineLevel="1">
      <c r="A297" s="1" t="s">
        <v>755</v>
      </c>
      <c r="B297" s="16" t="s">
        <v>756</v>
      </c>
      <c r="C297" s="1" t="s">
        <v>1261</v>
      </c>
      <c r="E297" s="5">
        <v>0</v>
      </c>
      <c r="G297" s="5">
        <v>0</v>
      </c>
      <c r="I297" s="9">
        <f t="shared" si="96"/>
        <v>0</v>
      </c>
      <c r="K297" s="21">
        <f t="shared" si="97"/>
        <v>0</v>
      </c>
      <c r="M297" s="9">
        <v>0</v>
      </c>
      <c r="O297" s="9">
        <v>0</v>
      </c>
      <c r="Q297" s="9">
        <f t="shared" si="98"/>
        <v>0</v>
      </c>
      <c r="S297" s="21">
        <f t="shared" si="99"/>
        <v>0</v>
      </c>
      <c r="U297" s="9">
        <v>0</v>
      </c>
      <c r="W297" s="9">
        <v>0</v>
      </c>
      <c r="Y297" s="9">
        <f t="shared" si="100"/>
        <v>0</v>
      </c>
      <c r="AA297" s="21">
        <f t="shared" si="101"/>
        <v>0</v>
      </c>
      <c r="AC297" s="9">
        <v>985.13</v>
      </c>
      <c r="AE297" s="9">
        <v>0</v>
      </c>
      <c r="AG297" s="9">
        <f t="shared" si="102"/>
        <v>985.13</v>
      </c>
      <c r="AI297" s="21" t="str">
        <f t="shared" si="103"/>
        <v>N.M.</v>
      </c>
    </row>
    <row r="298" spans="1:35" ht="12.75" outlineLevel="1">
      <c r="A298" s="1" t="s">
        <v>757</v>
      </c>
      <c r="B298" s="16" t="s">
        <v>758</v>
      </c>
      <c r="C298" s="1" t="s">
        <v>1262</v>
      </c>
      <c r="E298" s="5">
        <v>900</v>
      </c>
      <c r="G298" s="5">
        <v>1000</v>
      </c>
      <c r="I298" s="9">
        <f t="shared" si="96"/>
        <v>-100</v>
      </c>
      <c r="K298" s="21">
        <f t="shared" si="97"/>
        <v>-0.1</v>
      </c>
      <c r="M298" s="9">
        <v>4484.4</v>
      </c>
      <c r="O298" s="9">
        <v>5020.44</v>
      </c>
      <c r="Q298" s="9">
        <f t="shared" si="98"/>
        <v>-536.04</v>
      </c>
      <c r="S298" s="21">
        <f t="shared" si="99"/>
        <v>-0.10677151803427588</v>
      </c>
      <c r="U298" s="9">
        <v>900</v>
      </c>
      <c r="W298" s="9">
        <v>1000</v>
      </c>
      <c r="Y298" s="9">
        <f t="shared" si="100"/>
        <v>-100</v>
      </c>
      <c r="AA298" s="21">
        <f t="shared" si="101"/>
        <v>-0.1</v>
      </c>
      <c r="AC298" s="9">
        <v>18054.804</v>
      </c>
      <c r="AE298" s="9">
        <v>20903.23</v>
      </c>
      <c r="AG298" s="9">
        <f t="shared" si="102"/>
        <v>-2848.4259999999995</v>
      </c>
      <c r="AI298" s="21">
        <f t="shared" si="103"/>
        <v>-0.13626726587230775</v>
      </c>
    </row>
    <row r="299" spans="1:35" ht="12.75" outlineLevel="1">
      <c r="A299" s="1" t="s">
        <v>759</v>
      </c>
      <c r="B299" s="16" t="s">
        <v>760</v>
      </c>
      <c r="C299" s="1" t="s">
        <v>1263</v>
      </c>
      <c r="E299" s="5">
        <v>80</v>
      </c>
      <c r="G299" s="5">
        <v>35</v>
      </c>
      <c r="I299" s="9">
        <f t="shared" si="96"/>
        <v>45</v>
      </c>
      <c r="K299" s="21">
        <f t="shared" si="97"/>
        <v>1.2857142857142858</v>
      </c>
      <c r="M299" s="9">
        <v>80</v>
      </c>
      <c r="O299" s="9">
        <v>35</v>
      </c>
      <c r="Q299" s="9">
        <f t="shared" si="98"/>
        <v>45</v>
      </c>
      <c r="S299" s="21">
        <f t="shared" si="99"/>
        <v>1.2857142857142858</v>
      </c>
      <c r="U299" s="9">
        <v>80</v>
      </c>
      <c r="W299" s="9">
        <v>35</v>
      </c>
      <c r="Y299" s="9">
        <f t="shared" si="100"/>
        <v>45</v>
      </c>
      <c r="AA299" s="21">
        <f t="shared" si="101"/>
        <v>1.2857142857142858</v>
      </c>
      <c r="AC299" s="9">
        <v>80</v>
      </c>
      <c r="AE299" s="9">
        <v>35</v>
      </c>
      <c r="AG299" s="9">
        <f t="shared" si="102"/>
        <v>45</v>
      </c>
      <c r="AI299" s="21">
        <f t="shared" si="103"/>
        <v>1.2857142857142858</v>
      </c>
    </row>
    <row r="300" spans="1:35" ht="12.75" outlineLevel="1">
      <c r="A300" s="1" t="s">
        <v>761</v>
      </c>
      <c r="B300" s="16" t="s">
        <v>762</v>
      </c>
      <c r="C300" s="1" t="s">
        <v>1264</v>
      </c>
      <c r="E300" s="5">
        <v>0</v>
      </c>
      <c r="G300" s="5">
        <v>0</v>
      </c>
      <c r="I300" s="9">
        <f t="shared" si="96"/>
        <v>0</v>
      </c>
      <c r="K300" s="21">
        <f t="shared" si="97"/>
        <v>0</v>
      </c>
      <c r="M300" s="9">
        <v>0</v>
      </c>
      <c r="O300" s="9">
        <v>0</v>
      </c>
      <c r="Q300" s="9">
        <f t="shared" si="98"/>
        <v>0</v>
      </c>
      <c r="S300" s="21">
        <f t="shared" si="99"/>
        <v>0</v>
      </c>
      <c r="U300" s="9">
        <v>0</v>
      </c>
      <c r="W300" s="9">
        <v>0</v>
      </c>
      <c r="Y300" s="9">
        <f t="shared" si="100"/>
        <v>0</v>
      </c>
      <c r="AA300" s="21">
        <f t="shared" si="101"/>
        <v>0</v>
      </c>
      <c r="AC300" s="9">
        <v>74.38</v>
      </c>
      <c r="AE300" s="9">
        <v>0</v>
      </c>
      <c r="AG300" s="9">
        <f t="shared" si="102"/>
        <v>74.38</v>
      </c>
      <c r="AI300" s="21" t="str">
        <f t="shared" si="103"/>
        <v>N.M.</v>
      </c>
    </row>
    <row r="301" spans="1:35" ht="12.75" outlineLevel="1">
      <c r="A301" s="1" t="s">
        <v>763</v>
      </c>
      <c r="B301" s="16" t="s">
        <v>764</v>
      </c>
      <c r="C301" s="1" t="s">
        <v>1265</v>
      </c>
      <c r="E301" s="5">
        <v>0</v>
      </c>
      <c r="G301" s="5">
        <v>0</v>
      </c>
      <c r="I301" s="9">
        <f t="shared" si="96"/>
        <v>0</v>
      </c>
      <c r="K301" s="21">
        <f t="shared" si="97"/>
        <v>0</v>
      </c>
      <c r="M301" s="9">
        <v>0.56</v>
      </c>
      <c r="O301" s="9">
        <v>0</v>
      </c>
      <c r="Q301" s="9">
        <f t="shared" si="98"/>
        <v>0.56</v>
      </c>
      <c r="S301" s="21" t="str">
        <f t="shared" si="99"/>
        <v>N.M.</v>
      </c>
      <c r="U301" s="9">
        <v>0</v>
      </c>
      <c r="W301" s="9">
        <v>0</v>
      </c>
      <c r="Y301" s="9">
        <f t="shared" si="100"/>
        <v>0</v>
      </c>
      <c r="AA301" s="21">
        <f t="shared" si="101"/>
        <v>0</v>
      </c>
      <c r="AC301" s="9">
        <v>13.14</v>
      </c>
      <c r="AE301" s="9">
        <v>2.2</v>
      </c>
      <c r="AG301" s="9">
        <f t="shared" si="102"/>
        <v>10.940000000000001</v>
      </c>
      <c r="AI301" s="21">
        <f t="shared" si="103"/>
        <v>4.972727272727273</v>
      </c>
    </row>
    <row r="302" spans="1:35" ht="12.75" outlineLevel="1">
      <c r="A302" s="1" t="s">
        <v>765</v>
      </c>
      <c r="B302" s="16" t="s">
        <v>766</v>
      </c>
      <c r="C302" s="1" t="s">
        <v>1266</v>
      </c>
      <c r="E302" s="5">
        <v>0</v>
      </c>
      <c r="G302" s="5">
        <v>0</v>
      </c>
      <c r="I302" s="9">
        <f t="shared" si="96"/>
        <v>0</v>
      </c>
      <c r="K302" s="21">
        <f t="shared" si="97"/>
        <v>0</v>
      </c>
      <c r="M302" s="9">
        <v>250</v>
      </c>
      <c r="O302" s="9">
        <v>0</v>
      </c>
      <c r="Q302" s="9">
        <f t="shared" si="98"/>
        <v>250</v>
      </c>
      <c r="S302" s="21" t="str">
        <f t="shared" si="99"/>
        <v>N.M.</v>
      </c>
      <c r="U302" s="9">
        <v>0</v>
      </c>
      <c r="W302" s="9">
        <v>0</v>
      </c>
      <c r="Y302" s="9">
        <f t="shared" si="100"/>
        <v>0</v>
      </c>
      <c r="AA302" s="21">
        <f t="shared" si="101"/>
        <v>0</v>
      </c>
      <c r="AC302" s="9">
        <v>250</v>
      </c>
      <c r="AE302" s="9">
        <v>0</v>
      </c>
      <c r="AG302" s="9">
        <f t="shared" si="102"/>
        <v>250</v>
      </c>
      <c r="AI302" s="21" t="str">
        <f t="shared" si="103"/>
        <v>N.M.</v>
      </c>
    </row>
    <row r="303" spans="1:35" ht="12.75" outlineLevel="1">
      <c r="A303" s="1" t="s">
        <v>767</v>
      </c>
      <c r="B303" s="16" t="s">
        <v>768</v>
      </c>
      <c r="C303" s="1" t="s">
        <v>1267</v>
      </c>
      <c r="E303" s="5">
        <v>0</v>
      </c>
      <c r="G303" s="5">
        <v>0</v>
      </c>
      <c r="I303" s="9">
        <f t="shared" si="96"/>
        <v>0</v>
      </c>
      <c r="K303" s="21">
        <f t="shared" si="97"/>
        <v>0</v>
      </c>
      <c r="M303" s="9">
        <v>0</v>
      </c>
      <c r="O303" s="9">
        <v>7.91</v>
      </c>
      <c r="Q303" s="9">
        <f t="shared" si="98"/>
        <v>-7.91</v>
      </c>
      <c r="S303" s="21" t="str">
        <f t="shared" si="99"/>
        <v>N.M.</v>
      </c>
      <c r="U303" s="9">
        <v>0</v>
      </c>
      <c r="W303" s="9">
        <v>0</v>
      </c>
      <c r="Y303" s="9">
        <f t="shared" si="100"/>
        <v>0</v>
      </c>
      <c r="AA303" s="21">
        <f t="shared" si="101"/>
        <v>0</v>
      </c>
      <c r="AC303" s="9">
        <v>115.37</v>
      </c>
      <c r="AE303" s="9">
        <v>611.59</v>
      </c>
      <c r="AG303" s="9">
        <f t="shared" si="102"/>
        <v>-496.22</v>
      </c>
      <c r="AI303" s="21">
        <f t="shared" si="103"/>
        <v>-0.8113605520037934</v>
      </c>
    </row>
    <row r="304" spans="1:35" ht="12.75" outlineLevel="1">
      <c r="A304" s="1" t="s">
        <v>769</v>
      </c>
      <c r="B304" s="16" t="s">
        <v>770</v>
      </c>
      <c r="C304" s="1" t="s">
        <v>1268</v>
      </c>
      <c r="E304" s="5">
        <v>73.49</v>
      </c>
      <c r="G304" s="5">
        <v>537.966</v>
      </c>
      <c r="I304" s="9">
        <f t="shared" si="96"/>
        <v>-464.476</v>
      </c>
      <c r="K304" s="21">
        <f t="shared" si="97"/>
        <v>-0.8633928538234759</v>
      </c>
      <c r="M304" s="9">
        <v>64.42</v>
      </c>
      <c r="O304" s="9">
        <v>537.966</v>
      </c>
      <c r="Q304" s="9">
        <f t="shared" si="98"/>
        <v>-473.546</v>
      </c>
      <c r="S304" s="21">
        <f t="shared" si="99"/>
        <v>-0.8802526553722726</v>
      </c>
      <c r="U304" s="9">
        <v>73.49</v>
      </c>
      <c r="W304" s="9">
        <v>537.966</v>
      </c>
      <c r="Y304" s="9">
        <f t="shared" si="100"/>
        <v>-464.476</v>
      </c>
      <c r="AA304" s="21">
        <f t="shared" si="101"/>
        <v>-0.8633928538234759</v>
      </c>
      <c r="AC304" s="9">
        <v>1500.007</v>
      </c>
      <c r="AE304" s="9">
        <v>882.6659999999999</v>
      </c>
      <c r="AG304" s="9">
        <f t="shared" si="102"/>
        <v>617.3410000000001</v>
      </c>
      <c r="AI304" s="21">
        <f t="shared" si="103"/>
        <v>0.6994049844448524</v>
      </c>
    </row>
    <row r="305" spans="1:35" ht="12.75" outlineLevel="1">
      <c r="A305" s="1" t="s">
        <v>771</v>
      </c>
      <c r="B305" s="16" t="s">
        <v>772</v>
      </c>
      <c r="C305" s="1" t="s">
        <v>1269</v>
      </c>
      <c r="E305" s="5">
        <v>183.13</v>
      </c>
      <c r="G305" s="5">
        <v>79.28200000000001</v>
      </c>
      <c r="I305" s="9">
        <f t="shared" si="96"/>
        <v>103.84799999999998</v>
      </c>
      <c r="K305" s="21">
        <f t="shared" si="97"/>
        <v>1.3098559572160133</v>
      </c>
      <c r="M305" s="9">
        <v>575.816</v>
      </c>
      <c r="O305" s="9">
        <v>330.76700000000005</v>
      </c>
      <c r="Q305" s="9">
        <f t="shared" si="98"/>
        <v>245.04899999999998</v>
      </c>
      <c r="S305" s="21">
        <f t="shared" si="99"/>
        <v>0.7408508103891862</v>
      </c>
      <c r="U305" s="9">
        <v>183.13</v>
      </c>
      <c r="W305" s="9">
        <v>79.28200000000001</v>
      </c>
      <c r="Y305" s="9">
        <f t="shared" si="100"/>
        <v>103.84799999999998</v>
      </c>
      <c r="AA305" s="21">
        <f t="shared" si="101"/>
        <v>1.3098559572160133</v>
      </c>
      <c r="AC305" s="9">
        <v>1124.289</v>
      </c>
      <c r="AE305" s="9">
        <v>1312.124</v>
      </c>
      <c r="AG305" s="9">
        <f t="shared" si="102"/>
        <v>-187.83500000000004</v>
      </c>
      <c r="AI305" s="21">
        <f t="shared" si="103"/>
        <v>-0.14315339099048568</v>
      </c>
    </row>
    <row r="306" spans="1:35" ht="12.75" outlineLevel="1">
      <c r="A306" s="1" t="s">
        <v>773</v>
      </c>
      <c r="B306" s="16" t="s">
        <v>774</v>
      </c>
      <c r="C306" s="1" t="s">
        <v>1270</v>
      </c>
      <c r="E306" s="5">
        <v>0</v>
      </c>
      <c r="G306" s="5">
        <v>0</v>
      </c>
      <c r="I306" s="9">
        <f t="shared" si="96"/>
        <v>0</v>
      </c>
      <c r="K306" s="21">
        <f t="shared" si="97"/>
        <v>0</v>
      </c>
      <c r="M306" s="9">
        <v>0.74</v>
      </c>
      <c r="O306" s="9">
        <v>0</v>
      </c>
      <c r="Q306" s="9">
        <f t="shared" si="98"/>
        <v>0.74</v>
      </c>
      <c r="S306" s="21" t="str">
        <f t="shared" si="99"/>
        <v>N.M.</v>
      </c>
      <c r="U306" s="9">
        <v>0</v>
      </c>
      <c r="W306" s="9">
        <v>0</v>
      </c>
      <c r="Y306" s="9">
        <f t="shared" si="100"/>
        <v>0</v>
      </c>
      <c r="AA306" s="21">
        <f t="shared" si="101"/>
        <v>0</v>
      </c>
      <c r="AC306" s="9">
        <v>2.52</v>
      </c>
      <c r="AE306" s="9">
        <v>42.67</v>
      </c>
      <c r="AG306" s="9">
        <f t="shared" si="102"/>
        <v>-40.15</v>
      </c>
      <c r="AI306" s="21">
        <f t="shared" si="103"/>
        <v>-0.9409421138973517</v>
      </c>
    </row>
    <row r="307" spans="1:35" ht="12.75" outlineLevel="1">
      <c r="A307" s="1" t="s">
        <v>775</v>
      </c>
      <c r="B307" s="16" t="s">
        <v>776</v>
      </c>
      <c r="C307" s="1" t="s">
        <v>1271</v>
      </c>
      <c r="E307" s="5">
        <v>0</v>
      </c>
      <c r="G307" s="5">
        <v>0</v>
      </c>
      <c r="I307" s="9">
        <f t="shared" si="96"/>
        <v>0</v>
      </c>
      <c r="K307" s="21">
        <f t="shared" si="97"/>
        <v>0</v>
      </c>
      <c r="M307" s="9">
        <v>0</v>
      </c>
      <c r="O307" s="9">
        <v>0</v>
      </c>
      <c r="Q307" s="9">
        <f t="shared" si="98"/>
        <v>0</v>
      </c>
      <c r="S307" s="21">
        <f t="shared" si="99"/>
        <v>0</v>
      </c>
      <c r="U307" s="9">
        <v>0</v>
      </c>
      <c r="W307" s="9">
        <v>0</v>
      </c>
      <c r="Y307" s="9">
        <f t="shared" si="100"/>
        <v>0</v>
      </c>
      <c r="AA307" s="21">
        <f t="shared" si="101"/>
        <v>0</v>
      </c>
      <c r="AC307" s="9">
        <v>338.32</v>
      </c>
      <c r="AE307" s="9">
        <v>0</v>
      </c>
      <c r="AG307" s="9">
        <f t="shared" si="102"/>
        <v>338.32</v>
      </c>
      <c r="AI307" s="21" t="str">
        <f t="shared" si="103"/>
        <v>N.M.</v>
      </c>
    </row>
    <row r="308" spans="1:35" ht="12.75" outlineLevel="1">
      <c r="A308" s="1" t="s">
        <v>777</v>
      </c>
      <c r="B308" s="16" t="s">
        <v>778</v>
      </c>
      <c r="C308" s="1" t="s">
        <v>1272</v>
      </c>
      <c r="E308" s="5">
        <v>15400.78</v>
      </c>
      <c r="G308" s="5">
        <v>14951.03</v>
      </c>
      <c r="I308" s="9">
        <f t="shared" si="96"/>
        <v>449.75</v>
      </c>
      <c r="K308" s="21">
        <f t="shared" si="97"/>
        <v>0.030081539532727845</v>
      </c>
      <c r="M308" s="9">
        <v>15400.78</v>
      </c>
      <c r="O308" s="9">
        <v>14951.03</v>
      </c>
      <c r="Q308" s="9">
        <f t="shared" si="98"/>
        <v>449.75</v>
      </c>
      <c r="S308" s="21">
        <f t="shared" si="99"/>
        <v>0.030081539532727845</v>
      </c>
      <c r="U308" s="9">
        <v>15400.78</v>
      </c>
      <c r="W308" s="9">
        <v>14951.03</v>
      </c>
      <c r="Y308" s="9">
        <f t="shared" si="100"/>
        <v>449.75</v>
      </c>
      <c r="AA308" s="21">
        <f t="shared" si="101"/>
        <v>0.030081539532727845</v>
      </c>
      <c r="AC308" s="9">
        <v>30641.276</v>
      </c>
      <c r="AE308" s="9">
        <v>42868.607</v>
      </c>
      <c r="AG308" s="9">
        <f t="shared" si="102"/>
        <v>-12227.331000000002</v>
      </c>
      <c r="AI308" s="21">
        <f t="shared" si="103"/>
        <v>-0.2852280924360337</v>
      </c>
    </row>
    <row r="309" spans="1:35" ht="12.75" outlineLevel="1">
      <c r="A309" s="1" t="s">
        <v>779</v>
      </c>
      <c r="B309" s="16" t="s">
        <v>780</v>
      </c>
      <c r="C309" s="1" t="s">
        <v>1273</v>
      </c>
      <c r="E309" s="5">
        <v>18.39</v>
      </c>
      <c r="G309" s="5">
        <v>18.74</v>
      </c>
      <c r="I309" s="9">
        <f t="shared" si="96"/>
        <v>-0.34999999999999787</v>
      </c>
      <c r="K309" s="21">
        <f t="shared" si="97"/>
        <v>-0.018676627534685054</v>
      </c>
      <c r="M309" s="9">
        <v>65</v>
      </c>
      <c r="O309" s="9">
        <v>54.9</v>
      </c>
      <c r="Q309" s="9">
        <f t="shared" si="98"/>
        <v>10.100000000000001</v>
      </c>
      <c r="S309" s="21">
        <f t="shared" si="99"/>
        <v>0.18397085610200367</v>
      </c>
      <c r="U309" s="9">
        <v>18.39</v>
      </c>
      <c r="W309" s="9">
        <v>18.74</v>
      </c>
      <c r="Y309" s="9">
        <f t="shared" si="100"/>
        <v>-0.34999999999999787</v>
      </c>
      <c r="AA309" s="21">
        <f t="shared" si="101"/>
        <v>-0.018676627534685054</v>
      </c>
      <c r="AC309" s="9">
        <v>269.62</v>
      </c>
      <c r="AE309" s="9">
        <v>384.36</v>
      </c>
      <c r="AG309" s="9">
        <f t="shared" si="102"/>
        <v>-114.74000000000001</v>
      </c>
      <c r="AI309" s="21">
        <f t="shared" si="103"/>
        <v>-0.2985222187532522</v>
      </c>
    </row>
    <row r="310" spans="1:35" ht="12.75" outlineLevel="1">
      <c r="A310" s="1" t="s">
        <v>781</v>
      </c>
      <c r="B310" s="16" t="s">
        <v>782</v>
      </c>
      <c r="C310" s="1" t="s">
        <v>1274</v>
      </c>
      <c r="E310" s="5">
        <v>12759.445</v>
      </c>
      <c r="G310" s="5">
        <v>7355.962</v>
      </c>
      <c r="I310" s="9">
        <f t="shared" si="96"/>
        <v>5403.482999999999</v>
      </c>
      <c r="K310" s="21">
        <f t="shared" si="97"/>
        <v>0.7345719023562111</v>
      </c>
      <c r="M310" s="9">
        <v>24401.661</v>
      </c>
      <c r="O310" s="9">
        <v>19031.315000000002</v>
      </c>
      <c r="Q310" s="9">
        <f t="shared" si="98"/>
        <v>5370.345999999998</v>
      </c>
      <c r="S310" s="21">
        <f t="shared" si="99"/>
        <v>0.28218470452514693</v>
      </c>
      <c r="U310" s="9">
        <v>12759.445</v>
      </c>
      <c r="W310" s="9">
        <v>7355.962</v>
      </c>
      <c r="Y310" s="9">
        <f t="shared" si="100"/>
        <v>5403.482999999999</v>
      </c>
      <c r="AA310" s="21">
        <f t="shared" si="101"/>
        <v>0.7345719023562111</v>
      </c>
      <c r="AC310" s="9">
        <v>69858.853</v>
      </c>
      <c r="AE310" s="9">
        <v>61982.932</v>
      </c>
      <c r="AG310" s="9">
        <f t="shared" si="102"/>
        <v>7875.921000000002</v>
      </c>
      <c r="AI310" s="21">
        <f t="shared" si="103"/>
        <v>0.12706596390115915</v>
      </c>
    </row>
    <row r="311" spans="1:35" ht="12.75" outlineLevel="1">
      <c r="A311" s="1" t="s">
        <v>783</v>
      </c>
      <c r="B311" s="16" t="s">
        <v>784</v>
      </c>
      <c r="C311" s="1" t="s">
        <v>1275</v>
      </c>
      <c r="E311" s="5">
        <v>0</v>
      </c>
      <c r="G311" s="5">
        <v>0</v>
      </c>
      <c r="I311" s="9">
        <f t="shared" si="96"/>
        <v>0</v>
      </c>
      <c r="K311" s="21">
        <f t="shared" si="97"/>
        <v>0</v>
      </c>
      <c r="M311" s="9">
        <v>0</v>
      </c>
      <c r="O311" s="9">
        <v>0</v>
      </c>
      <c r="Q311" s="9">
        <f t="shared" si="98"/>
        <v>0</v>
      </c>
      <c r="S311" s="21">
        <f t="shared" si="99"/>
        <v>0</v>
      </c>
      <c r="U311" s="9">
        <v>0</v>
      </c>
      <c r="W311" s="9">
        <v>0</v>
      </c>
      <c r="Y311" s="9">
        <f t="shared" si="100"/>
        <v>0</v>
      </c>
      <c r="AA311" s="21">
        <f t="shared" si="101"/>
        <v>0</v>
      </c>
      <c r="AC311" s="9">
        <v>105.97200000000001</v>
      </c>
      <c r="AE311" s="9">
        <v>0</v>
      </c>
      <c r="AG311" s="9">
        <f t="shared" si="102"/>
        <v>105.97200000000001</v>
      </c>
      <c r="AI311" s="21" t="str">
        <f t="shared" si="103"/>
        <v>N.M.</v>
      </c>
    </row>
    <row r="312" spans="1:35" ht="12.75" outlineLevel="1">
      <c r="A312" s="1" t="s">
        <v>785</v>
      </c>
      <c r="B312" s="16" t="s">
        <v>786</v>
      </c>
      <c r="C312" s="1" t="s">
        <v>1276</v>
      </c>
      <c r="E312" s="5">
        <v>64543.985</v>
      </c>
      <c r="G312" s="5">
        <v>57475.784</v>
      </c>
      <c r="I312" s="9">
        <f t="shared" si="96"/>
        <v>7068.201000000001</v>
      </c>
      <c r="K312" s="21">
        <f t="shared" si="97"/>
        <v>0.12297702628988934</v>
      </c>
      <c r="M312" s="9">
        <v>222300.12699999998</v>
      </c>
      <c r="O312" s="9">
        <v>10218.019</v>
      </c>
      <c r="Q312" s="9">
        <f t="shared" si="98"/>
        <v>212082.10799999998</v>
      </c>
      <c r="S312" s="21" t="str">
        <f t="shared" si="99"/>
        <v>N.M.</v>
      </c>
      <c r="U312" s="9">
        <v>64543.985</v>
      </c>
      <c r="W312" s="9">
        <v>57475.784</v>
      </c>
      <c r="Y312" s="9">
        <f t="shared" si="100"/>
        <v>7068.201000000001</v>
      </c>
      <c r="AA312" s="21">
        <f t="shared" si="101"/>
        <v>0.12297702628988934</v>
      </c>
      <c r="AC312" s="9">
        <v>288747.547</v>
      </c>
      <c r="AE312" s="9">
        <v>295747.157</v>
      </c>
      <c r="AG312" s="9">
        <f t="shared" si="102"/>
        <v>-6999.609999999986</v>
      </c>
      <c r="AI312" s="21">
        <f t="shared" si="103"/>
        <v>-0.02366754788449238</v>
      </c>
    </row>
    <row r="313" spans="1:35" ht="12.75" outlineLevel="1">
      <c r="A313" s="1" t="s">
        <v>787</v>
      </c>
      <c r="B313" s="16" t="s">
        <v>788</v>
      </c>
      <c r="C313" s="1" t="s">
        <v>1277</v>
      </c>
      <c r="E313" s="5">
        <v>3831.68</v>
      </c>
      <c r="G313" s="5">
        <v>7312.424</v>
      </c>
      <c r="I313" s="9">
        <f t="shared" si="96"/>
        <v>-3480.744</v>
      </c>
      <c r="K313" s="21">
        <f t="shared" si="97"/>
        <v>-0.47600412667536784</v>
      </c>
      <c r="M313" s="9">
        <v>7723.4980000000005</v>
      </c>
      <c r="O313" s="9">
        <v>19474.022</v>
      </c>
      <c r="Q313" s="9">
        <f t="shared" si="98"/>
        <v>-11750.524000000001</v>
      </c>
      <c r="S313" s="21">
        <f t="shared" si="99"/>
        <v>-0.6033948200325542</v>
      </c>
      <c r="U313" s="9">
        <v>3831.68</v>
      </c>
      <c r="W313" s="9">
        <v>7312.424</v>
      </c>
      <c r="Y313" s="9">
        <f t="shared" si="100"/>
        <v>-3480.744</v>
      </c>
      <c r="AA313" s="21">
        <f t="shared" si="101"/>
        <v>-0.47600412667536784</v>
      </c>
      <c r="AC313" s="9">
        <v>25301.453</v>
      </c>
      <c r="AE313" s="9">
        <v>37077.127</v>
      </c>
      <c r="AG313" s="9">
        <f t="shared" si="102"/>
        <v>-11775.673999999999</v>
      </c>
      <c r="AI313" s="21">
        <f t="shared" si="103"/>
        <v>-0.3175994191782982</v>
      </c>
    </row>
    <row r="314" spans="1:35" ht="12.75" outlineLevel="1">
      <c r="A314" s="1" t="s">
        <v>789</v>
      </c>
      <c r="B314" s="16" t="s">
        <v>790</v>
      </c>
      <c r="C314" s="1" t="s">
        <v>1278</v>
      </c>
      <c r="E314" s="5">
        <v>15.123000000000001</v>
      </c>
      <c r="G314" s="5">
        <v>15.69</v>
      </c>
      <c r="I314" s="9">
        <f t="shared" si="96"/>
        <v>-0.5669999999999984</v>
      </c>
      <c r="K314" s="21">
        <f t="shared" si="97"/>
        <v>-0.03613766730401519</v>
      </c>
      <c r="M314" s="9">
        <v>2778.543</v>
      </c>
      <c r="O314" s="9">
        <v>6405.8</v>
      </c>
      <c r="Q314" s="9">
        <f t="shared" si="98"/>
        <v>-3627.257</v>
      </c>
      <c r="S314" s="21">
        <f t="shared" si="99"/>
        <v>-0.5662457460426489</v>
      </c>
      <c r="U314" s="9">
        <v>15.123000000000001</v>
      </c>
      <c r="W314" s="9">
        <v>15.69</v>
      </c>
      <c r="Y314" s="9">
        <f t="shared" si="100"/>
        <v>-0.5669999999999984</v>
      </c>
      <c r="AA314" s="21">
        <f t="shared" si="101"/>
        <v>-0.03613766730401519</v>
      </c>
      <c r="AC314" s="9">
        <v>3983.123</v>
      </c>
      <c r="AE314" s="9">
        <v>6413.08</v>
      </c>
      <c r="AG314" s="9">
        <f t="shared" si="102"/>
        <v>-2429.957</v>
      </c>
      <c r="AI314" s="21">
        <f t="shared" si="103"/>
        <v>-0.37890639131275455</v>
      </c>
    </row>
    <row r="315" spans="1:35" ht="12.75" outlineLevel="1">
      <c r="A315" s="1" t="s">
        <v>791</v>
      </c>
      <c r="B315" s="16" t="s">
        <v>792</v>
      </c>
      <c r="C315" s="1" t="s">
        <v>1279</v>
      </c>
      <c r="E315" s="5">
        <v>16996.099000000002</v>
      </c>
      <c r="G315" s="5">
        <v>25185.579</v>
      </c>
      <c r="I315" s="9">
        <f t="shared" si="96"/>
        <v>-8189.48</v>
      </c>
      <c r="K315" s="21">
        <f t="shared" si="97"/>
        <v>-0.32516544487621263</v>
      </c>
      <c r="M315" s="9">
        <v>63789.231</v>
      </c>
      <c r="O315" s="9">
        <v>175173.287</v>
      </c>
      <c r="Q315" s="9">
        <f t="shared" si="98"/>
        <v>-111384.05600000001</v>
      </c>
      <c r="S315" s="21">
        <f t="shared" si="99"/>
        <v>-0.6358506933765535</v>
      </c>
      <c r="U315" s="9">
        <v>16996.099000000002</v>
      </c>
      <c r="W315" s="9">
        <v>25185.579</v>
      </c>
      <c r="Y315" s="9">
        <f t="shared" si="100"/>
        <v>-8189.48</v>
      </c>
      <c r="AA315" s="21">
        <f t="shared" si="101"/>
        <v>-0.32516544487621263</v>
      </c>
      <c r="AC315" s="9">
        <v>280524.447</v>
      </c>
      <c r="AE315" s="9">
        <v>786769.6950000001</v>
      </c>
      <c r="AG315" s="9">
        <f t="shared" si="102"/>
        <v>-506245.2480000001</v>
      </c>
      <c r="AI315" s="21">
        <f t="shared" si="103"/>
        <v>-0.6434478236989034</v>
      </c>
    </row>
    <row r="316" spans="1:35" ht="12.75" outlineLevel="1">
      <c r="A316" s="1" t="s">
        <v>793</v>
      </c>
      <c r="B316" s="16" t="s">
        <v>794</v>
      </c>
      <c r="C316" s="1" t="s">
        <v>1280</v>
      </c>
      <c r="E316" s="5">
        <v>7928.02</v>
      </c>
      <c r="G316" s="5">
        <v>7928.02</v>
      </c>
      <c r="I316" s="9">
        <f t="shared" si="96"/>
        <v>0</v>
      </c>
      <c r="K316" s="21">
        <f t="shared" si="97"/>
        <v>0</v>
      </c>
      <c r="M316" s="9">
        <v>24684.06</v>
      </c>
      <c r="O316" s="9">
        <v>23709.06</v>
      </c>
      <c r="Q316" s="9">
        <f t="shared" si="98"/>
        <v>975</v>
      </c>
      <c r="S316" s="21">
        <f t="shared" si="99"/>
        <v>0.04112351986961946</v>
      </c>
      <c r="U316" s="9">
        <v>7928.02</v>
      </c>
      <c r="W316" s="9">
        <v>7928.02</v>
      </c>
      <c r="Y316" s="9">
        <f t="shared" si="100"/>
        <v>0</v>
      </c>
      <c r="AA316" s="21">
        <f t="shared" si="101"/>
        <v>0</v>
      </c>
      <c r="AC316" s="9">
        <v>96036.24</v>
      </c>
      <c r="AE316" s="9">
        <v>94386.24</v>
      </c>
      <c r="AG316" s="9">
        <f t="shared" si="102"/>
        <v>1650</v>
      </c>
      <c r="AI316" s="21">
        <f t="shared" si="103"/>
        <v>0.01748136169000905</v>
      </c>
    </row>
    <row r="317" spans="1:35" ht="12.75" outlineLevel="1">
      <c r="A317" s="1" t="s">
        <v>795</v>
      </c>
      <c r="B317" s="16" t="s">
        <v>796</v>
      </c>
      <c r="C317" s="1" t="s">
        <v>1281</v>
      </c>
      <c r="E317" s="5">
        <v>25460.28</v>
      </c>
      <c r="G317" s="5">
        <v>23687.229</v>
      </c>
      <c r="I317" s="9">
        <f t="shared" si="96"/>
        <v>1773.0509999999995</v>
      </c>
      <c r="K317" s="21">
        <f t="shared" si="97"/>
        <v>0.07485261361723651</v>
      </c>
      <c r="M317" s="9">
        <v>72929.66</v>
      </c>
      <c r="O317" s="9">
        <v>71470.119</v>
      </c>
      <c r="Q317" s="9">
        <f t="shared" si="98"/>
        <v>1459.5409999999974</v>
      </c>
      <c r="S317" s="21">
        <f t="shared" si="99"/>
        <v>0.020421695394126842</v>
      </c>
      <c r="U317" s="9">
        <v>25460.28</v>
      </c>
      <c r="W317" s="9">
        <v>23687.229</v>
      </c>
      <c r="Y317" s="9">
        <f t="shared" si="100"/>
        <v>1773.0509999999995</v>
      </c>
      <c r="AA317" s="21">
        <f t="shared" si="101"/>
        <v>0.07485261361723651</v>
      </c>
      <c r="AC317" s="9">
        <v>296999.04</v>
      </c>
      <c r="AE317" s="9">
        <v>263860.428</v>
      </c>
      <c r="AG317" s="9">
        <f t="shared" si="102"/>
        <v>33138.611999999965</v>
      </c>
      <c r="AI317" s="21">
        <f t="shared" si="103"/>
        <v>0.12559144336717276</v>
      </c>
    </row>
    <row r="318" spans="1:35" ht="12.75" outlineLevel="1">
      <c r="A318" s="1" t="s">
        <v>797</v>
      </c>
      <c r="B318" s="16" t="s">
        <v>798</v>
      </c>
      <c r="C318" s="1" t="s">
        <v>1282</v>
      </c>
      <c r="E318" s="5">
        <v>21922.44</v>
      </c>
      <c r="G318" s="5">
        <v>23943.65</v>
      </c>
      <c r="I318" s="9">
        <f t="shared" si="96"/>
        <v>-2021.2100000000028</v>
      </c>
      <c r="K318" s="21">
        <f t="shared" si="97"/>
        <v>-0.08441528338411239</v>
      </c>
      <c r="M318" s="9">
        <v>69809.74</v>
      </c>
      <c r="O318" s="9">
        <v>132866.31</v>
      </c>
      <c r="Q318" s="9">
        <f t="shared" si="98"/>
        <v>-63056.56999999999</v>
      </c>
      <c r="S318" s="21">
        <f t="shared" si="99"/>
        <v>-0.4745865976107863</v>
      </c>
      <c r="U318" s="9">
        <v>21922.44</v>
      </c>
      <c r="W318" s="9">
        <v>23943.65</v>
      </c>
      <c r="Y318" s="9">
        <f t="shared" si="100"/>
        <v>-2021.2100000000028</v>
      </c>
      <c r="AA318" s="21">
        <f t="shared" si="101"/>
        <v>-0.08441528338411239</v>
      </c>
      <c r="AC318" s="9">
        <v>285302.59</v>
      </c>
      <c r="AE318" s="9">
        <v>618565.69</v>
      </c>
      <c r="AG318" s="9">
        <f t="shared" si="102"/>
        <v>-333263.0999999999</v>
      </c>
      <c r="AI318" s="21">
        <f t="shared" si="103"/>
        <v>-0.5387675155406695</v>
      </c>
    </row>
    <row r="319" spans="1:68" s="90" customFormat="1" ht="12.75">
      <c r="A319" s="90" t="s">
        <v>33</v>
      </c>
      <c r="B319" s="91"/>
      <c r="C319" s="77" t="s">
        <v>1283</v>
      </c>
      <c r="D319" s="105"/>
      <c r="E319" s="105">
        <v>5359311.761999999</v>
      </c>
      <c r="F319" s="105"/>
      <c r="G319" s="105">
        <v>5668953.472999999</v>
      </c>
      <c r="H319" s="105"/>
      <c r="I319" s="9">
        <f>+E319-G319</f>
        <v>-309641.7110000001</v>
      </c>
      <c r="J319" s="37" t="str">
        <f>IF((+E319-G319)=(I319),"  ",$AO$515)</f>
        <v>  </v>
      </c>
      <c r="K319" s="38">
        <f>IF(G319&lt;0,IF(I319=0,0,IF(OR(G319=0,E319=0),"N.M.",IF(ABS(I319/G319)&gt;=10,"N.M.",I319/(-G319)))),IF(I319=0,0,IF(OR(G319=0,E319=0),"N.M.",IF(ABS(I319/G319)&gt;=10,"N.M.",I319/G319))))</f>
        <v>-0.054620612512478135</v>
      </c>
      <c r="L319" s="39"/>
      <c r="M319" s="5">
        <v>16377932.776999993</v>
      </c>
      <c r="N319" s="9"/>
      <c r="O319" s="5">
        <v>17630704.812000006</v>
      </c>
      <c r="P319" s="9"/>
      <c r="Q319" s="9">
        <f>(+M319-O319)</f>
        <v>-1252772.0350000132</v>
      </c>
      <c r="R319" s="37" t="str">
        <f>IF((+M319-O319)=(Q319),"  ",$AO$515)</f>
        <v>  </v>
      </c>
      <c r="S319" s="38">
        <f>IF(O319&lt;0,IF(Q319=0,0,IF(OR(O319=0,M319=0),"N.M.",IF(ABS(Q319/O319)&gt;=10,"N.M.",Q319/(-O319)))),IF(Q319=0,0,IF(OR(O319=0,M319=0),"N.M.",IF(ABS(Q319/O319)&gt;=10,"N.M.",Q319/O319))))</f>
        <v>-0.07105626509879161</v>
      </c>
      <c r="T319" s="39"/>
      <c r="U319" s="9">
        <v>5359311.761999999</v>
      </c>
      <c r="V319" s="9"/>
      <c r="W319" s="9">
        <v>5668953.472999999</v>
      </c>
      <c r="X319" s="9"/>
      <c r="Y319" s="9">
        <f>(+U319-W319)</f>
        <v>-309641.7110000001</v>
      </c>
      <c r="Z319" s="37" t="str">
        <f>IF((+U319-W319)=(Y319),"  ",$AO$515)</f>
        <v>  </v>
      </c>
      <c r="AA319" s="38">
        <f>IF(W319&lt;0,IF(Y319=0,0,IF(OR(W319=0,U319=0),"N.M.",IF(ABS(Y319/W319)&gt;=10,"N.M.",Y319/(-W319)))),IF(Y319=0,0,IF(OR(W319=0,U319=0),"N.M.",IF(ABS(Y319/W319)&gt;=10,"N.M.",Y319/W319))))</f>
        <v>-0.054620612512478135</v>
      </c>
      <c r="AB319" s="39"/>
      <c r="AC319" s="9">
        <v>67082992.198000014</v>
      </c>
      <c r="AD319" s="9"/>
      <c r="AE319" s="9">
        <v>64718458.32300005</v>
      </c>
      <c r="AF319" s="9"/>
      <c r="AG319" s="9">
        <f>(+AC319-AE319)</f>
        <v>2364533.8749999627</v>
      </c>
      <c r="AH319" s="37" t="str">
        <f>IF((+AC319-AE319)=(AG319),"  ",$AO$515)</f>
        <v>  </v>
      </c>
      <c r="AI319" s="38">
        <f>IF(AE319&lt;0,IF(AG319=0,0,IF(OR(AE319=0,AC319=0),"N.M.",IF(ABS(AG319/AE319)&gt;=10,"N.M.",AG319/(-AE319)))),IF(AG319=0,0,IF(OR(AE319=0,AC319=0),"N.M.",IF(ABS(AG319/AE319)&gt;=10,"N.M.",AG319/AE319))))</f>
        <v>0.036535695322019744</v>
      </c>
      <c r="AJ319" s="105"/>
      <c r="AK319" s="105"/>
      <c r="AL319" s="105"/>
      <c r="AM319" s="105"/>
      <c r="AN319" s="105"/>
      <c r="AO319" s="105"/>
      <c r="AP319" s="106"/>
      <c r="AQ319" s="107"/>
      <c r="AR319" s="108"/>
      <c r="AS319" s="105"/>
      <c r="AT319" s="105"/>
      <c r="AU319" s="105"/>
      <c r="AV319" s="105"/>
      <c r="AW319" s="105"/>
      <c r="AX319" s="106"/>
      <c r="AY319" s="107"/>
      <c r="AZ319" s="108"/>
      <c r="BA319" s="105"/>
      <c r="BB319" s="105"/>
      <c r="BC319" s="105"/>
      <c r="BD319" s="106"/>
      <c r="BE319" s="107"/>
      <c r="BF319" s="108"/>
      <c r="BG319" s="105"/>
      <c r="BH319" s="109"/>
      <c r="BI319" s="105"/>
      <c r="BJ319" s="109"/>
      <c r="BK319" s="105"/>
      <c r="BL319" s="109"/>
      <c r="BM319" s="105"/>
      <c r="BN319" s="97"/>
      <c r="BO319" s="97"/>
      <c r="BP319" s="97"/>
    </row>
    <row r="320" spans="1:35" ht="12.75" outlineLevel="1">
      <c r="A320" s="1" t="s">
        <v>799</v>
      </c>
      <c r="B320" s="16" t="s">
        <v>800</v>
      </c>
      <c r="C320" s="1" t="s">
        <v>1284</v>
      </c>
      <c r="E320" s="5">
        <v>39032.29</v>
      </c>
      <c r="G320" s="5">
        <v>44153.023</v>
      </c>
      <c r="I320" s="9">
        <f aca="true" t="shared" si="104" ref="I320:I350">+E320-G320</f>
        <v>-5120.733</v>
      </c>
      <c r="K320" s="21">
        <f aca="true" t="shared" si="105" ref="K320:K350">IF(G320&lt;0,IF(I320=0,0,IF(OR(G320=0,E320=0),"N.M.",IF(ABS(I320/G320)&gt;=10,"N.M.",I320/(-G320)))),IF(I320=0,0,IF(OR(G320=0,E320=0),"N.M.",IF(ABS(I320/G320)&gt;=10,"N.M.",I320/G320))))</f>
        <v>-0.11597695134034197</v>
      </c>
      <c r="M320" s="9">
        <v>117880.117</v>
      </c>
      <c r="O320" s="9">
        <v>155335.37099999998</v>
      </c>
      <c r="Q320" s="9">
        <f aca="true" t="shared" si="106" ref="Q320:Q350">(+M320-O320)</f>
        <v>-37455.253999999986</v>
      </c>
      <c r="S320" s="21">
        <f aca="true" t="shared" si="107" ref="S320:S350">IF(O320&lt;0,IF(Q320=0,0,IF(OR(O320=0,M320=0),"N.M.",IF(ABS(Q320/O320)&gt;=10,"N.M.",Q320/(-O320)))),IF(Q320=0,0,IF(OR(O320=0,M320=0),"N.M.",IF(ABS(Q320/O320)&gt;=10,"N.M.",Q320/O320))))</f>
        <v>-0.24112508155016407</v>
      </c>
      <c r="U320" s="9">
        <v>39032.29</v>
      </c>
      <c r="W320" s="9">
        <v>44153.023</v>
      </c>
      <c r="Y320" s="9">
        <f aca="true" t="shared" si="108" ref="Y320:Y350">(+U320-W320)</f>
        <v>-5120.733</v>
      </c>
      <c r="AA320" s="21">
        <f aca="true" t="shared" si="109" ref="AA320:AA350">IF(W320&lt;0,IF(Y320=0,0,IF(OR(W320=0,U320=0),"N.M.",IF(ABS(Y320/W320)&gt;=10,"N.M.",Y320/(-W320)))),IF(Y320=0,0,IF(OR(W320=0,U320=0),"N.M.",IF(ABS(Y320/W320)&gt;=10,"N.M.",Y320/W320))))</f>
        <v>-0.11597695134034197</v>
      </c>
      <c r="AC320" s="9">
        <v>640483.1170000001</v>
      </c>
      <c r="AE320" s="9">
        <v>916567.2860000001</v>
      </c>
      <c r="AG320" s="9">
        <f aca="true" t="shared" si="110" ref="AG320:AG350">(+AC320-AE320)</f>
        <v>-276084.169</v>
      </c>
      <c r="AI320" s="21">
        <f aca="true" t="shared" si="111" ref="AI320:AI350">IF(AE320&lt;0,IF(AG320=0,0,IF(OR(AE320=0,AC320=0),"N.M.",IF(ABS(AG320/AE320)&gt;=10,"N.M.",AG320/(-AE320)))),IF(AG320=0,0,IF(OR(AE320=0,AC320=0),"N.M.",IF(ABS(AG320/AE320)&gt;=10,"N.M.",AG320/AE320))))</f>
        <v>-0.3012153861664227</v>
      </c>
    </row>
    <row r="321" spans="1:35" ht="12.75" outlineLevel="1">
      <c r="A321" s="1" t="s">
        <v>801</v>
      </c>
      <c r="B321" s="16" t="s">
        <v>802</v>
      </c>
      <c r="C321" s="1" t="s">
        <v>1285</v>
      </c>
      <c r="E321" s="5">
        <v>49806.836</v>
      </c>
      <c r="G321" s="5">
        <v>-46255.102</v>
      </c>
      <c r="I321" s="9">
        <f t="shared" si="104"/>
        <v>96061.938</v>
      </c>
      <c r="K321" s="21">
        <f t="shared" si="105"/>
        <v>2.076785778139674</v>
      </c>
      <c r="M321" s="9">
        <v>180327.075</v>
      </c>
      <c r="O321" s="9">
        <v>224772.425</v>
      </c>
      <c r="Q321" s="9">
        <f t="shared" si="106"/>
        <v>-44445.34999999998</v>
      </c>
      <c r="S321" s="21">
        <f t="shared" si="107"/>
        <v>-0.1977348867415564</v>
      </c>
      <c r="U321" s="9">
        <v>49806.836</v>
      </c>
      <c r="W321" s="9">
        <v>-46255.102</v>
      </c>
      <c r="Y321" s="9">
        <f t="shared" si="108"/>
        <v>96061.938</v>
      </c>
      <c r="AA321" s="21">
        <f t="shared" si="109"/>
        <v>2.076785778139674</v>
      </c>
      <c r="AC321" s="9">
        <v>728197.279</v>
      </c>
      <c r="AE321" s="9">
        <v>744243.6140000001</v>
      </c>
      <c r="AG321" s="9">
        <f t="shared" si="110"/>
        <v>-16046.33500000008</v>
      </c>
      <c r="AI321" s="21">
        <f t="shared" si="111"/>
        <v>-0.02156059480814044</v>
      </c>
    </row>
    <row r="322" spans="1:35" ht="12.75" outlineLevel="1">
      <c r="A322" s="1" t="s">
        <v>803</v>
      </c>
      <c r="B322" s="16" t="s">
        <v>804</v>
      </c>
      <c r="C322" s="1" t="s">
        <v>1286</v>
      </c>
      <c r="E322" s="5">
        <v>596545.083</v>
      </c>
      <c r="G322" s="5">
        <v>609664.538</v>
      </c>
      <c r="I322" s="9">
        <f t="shared" si="104"/>
        <v>-13119.454999999958</v>
      </c>
      <c r="K322" s="21">
        <f t="shared" si="105"/>
        <v>-0.021519137463757092</v>
      </c>
      <c r="M322" s="9">
        <v>1631512.09</v>
      </c>
      <c r="O322" s="9">
        <v>1281616.921</v>
      </c>
      <c r="Q322" s="9">
        <f t="shared" si="106"/>
        <v>349895.169</v>
      </c>
      <c r="S322" s="21">
        <f t="shared" si="107"/>
        <v>0.2730107282970244</v>
      </c>
      <c r="U322" s="9">
        <v>596545.083</v>
      </c>
      <c r="W322" s="9">
        <v>609664.538</v>
      </c>
      <c r="Y322" s="9">
        <f t="shared" si="108"/>
        <v>-13119.454999999958</v>
      </c>
      <c r="AA322" s="21">
        <f t="shared" si="109"/>
        <v>-0.021519137463757092</v>
      </c>
      <c r="AC322" s="9">
        <v>10054675.081</v>
      </c>
      <c r="AE322" s="9">
        <v>8013178.362</v>
      </c>
      <c r="AG322" s="9">
        <f t="shared" si="110"/>
        <v>2041496.7190000005</v>
      </c>
      <c r="AI322" s="21">
        <f t="shared" si="111"/>
        <v>0.2547674127261615</v>
      </c>
    </row>
    <row r="323" spans="1:35" ht="12.75" outlineLevel="1">
      <c r="A323" s="1" t="s">
        <v>805</v>
      </c>
      <c r="B323" s="16" t="s">
        <v>806</v>
      </c>
      <c r="C323" s="1" t="s">
        <v>1287</v>
      </c>
      <c r="E323" s="5">
        <v>80241.249</v>
      </c>
      <c r="G323" s="5">
        <v>110036.989</v>
      </c>
      <c r="I323" s="9">
        <f t="shared" si="104"/>
        <v>-29795.740000000005</v>
      </c>
      <c r="K323" s="21">
        <f t="shared" si="105"/>
        <v>-0.2707793104007963</v>
      </c>
      <c r="M323" s="9">
        <v>322465.382</v>
      </c>
      <c r="O323" s="9">
        <v>421875.515</v>
      </c>
      <c r="Q323" s="9">
        <f t="shared" si="106"/>
        <v>-99410.13300000003</v>
      </c>
      <c r="S323" s="21">
        <f t="shared" si="107"/>
        <v>-0.2356385461242045</v>
      </c>
      <c r="U323" s="9">
        <v>80241.249</v>
      </c>
      <c r="W323" s="9">
        <v>110036.989</v>
      </c>
      <c r="Y323" s="9">
        <f t="shared" si="108"/>
        <v>-29795.740000000005</v>
      </c>
      <c r="AA323" s="21">
        <f t="shared" si="109"/>
        <v>-0.2707793104007963</v>
      </c>
      <c r="AC323" s="9">
        <v>1990721.335</v>
      </c>
      <c r="AE323" s="9">
        <v>2246859.481</v>
      </c>
      <c r="AG323" s="9">
        <f t="shared" si="110"/>
        <v>-256138.14600000018</v>
      </c>
      <c r="AI323" s="21">
        <f t="shared" si="111"/>
        <v>-0.11399829324707118</v>
      </c>
    </row>
    <row r="324" spans="1:35" ht="12.75" outlineLevel="1">
      <c r="A324" s="1" t="s">
        <v>807</v>
      </c>
      <c r="B324" s="16" t="s">
        <v>808</v>
      </c>
      <c r="C324" s="1" t="s">
        <v>1288</v>
      </c>
      <c r="E324" s="5">
        <v>44028.81</v>
      </c>
      <c r="G324" s="5">
        <v>62575.003</v>
      </c>
      <c r="I324" s="9">
        <f t="shared" si="104"/>
        <v>-18546.193</v>
      </c>
      <c r="K324" s="21">
        <f t="shared" si="105"/>
        <v>-0.2963834136771835</v>
      </c>
      <c r="M324" s="9">
        <v>206835.229</v>
      </c>
      <c r="O324" s="9">
        <v>197309.177</v>
      </c>
      <c r="Q324" s="9">
        <f t="shared" si="106"/>
        <v>9526.051999999996</v>
      </c>
      <c r="S324" s="21">
        <f t="shared" si="107"/>
        <v>0.04827982228115014</v>
      </c>
      <c r="U324" s="9">
        <v>44028.81</v>
      </c>
      <c r="W324" s="9">
        <v>62575.003</v>
      </c>
      <c r="Y324" s="9">
        <f t="shared" si="108"/>
        <v>-18546.193</v>
      </c>
      <c r="AA324" s="21">
        <f t="shared" si="109"/>
        <v>-0.2963834136771835</v>
      </c>
      <c r="AC324" s="9">
        <v>551449.032</v>
      </c>
      <c r="AE324" s="9">
        <v>633770.566</v>
      </c>
      <c r="AG324" s="9">
        <f t="shared" si="110"/>
        <v>-82321.53399999999</v>
      </c>
      <c r="AI324" s="21">
        <f t="shared" si="111"/>
        <v>-0.1298916964850021</v>
      </c>
    </row>
    <row r="325" spans="1:35" ht="12.75" outlineLevel="1">
      <c r="A325" s="1" t="s">
        <v>809</v>
      </c>
      <c r="B325" s="16" t="s">
        <v>810</v>
      </c>
      <c r="C325" s="1" t="s">
        <v>1284</v>
      </c>
      <c r="E325" s="5">
        <v>11905.37</v>
      </c>
      <c r="G325" s="5">
        <v>6168.15</v>
      </c>
      <c r="I325" s="9">
        <f t="shared" si="104"/>
        <v>5737.220000000001</v>
      </c>
      <c r="K325" s="21">
        <f t="shared" si="105"/>
        <v>0.9301362645201562</v>
      </c>
      <c r="M325" s="9">
        <v>48794.686</v>
      </c>
      <c r="O325" s="9">
        <v>23082.58</v>
      </c>
      <c r="Q325" s="9">
        <f t="shared" si="106"/>
        <v>25712.106</v>
      </c>
      <c r="S325" s="21">
        <f t="shared" si="107"/>
        <v>1.113918201518201</v>
      </c>
      <c r="U325" s="9">
        <v>11905.37</v>
      </c>
      <c r="W325" s="9">
        <v>6168.15</v>
      </c>
      <c r="Y325" s="9">
        <f t="shared" si="108"/>
        <v>5737.220000000001</v>
      </c>
      <c r="AA325" s="21">
        <f t="shared" si="109"/>
        <v>0.9301362645201562</v>
      </c>
      <c r="AC325" s="9">
        <v>167444.08599999998</v>
      </c>
      <c r="AE325" s="9">
        <v>87629.02</v>
      </c>
      <c r="AG325" s="9">
        <f t="shared" si="110"/>
        <v>79815.06599999998</v>
      </c>
      <c r="AI325" s="21">
        <f t="shared" si="111"/>
        <v>0.9108291522602897</v>
      </c>
    </row>
    <row r="326" spans="1:35" ht="12.75" outlineLevel="1">
      <c r="A326" s="1" t="s">
        <v>811</v>
      </c>
      <c r="B326" s="16" t="s">
        <v>812</v>
      </c>
      <c r="C326" s="1" t="s">
        <v>1285</v>
      </c>
      <c r="E326" s="5">
        <v>2075.745</v>
      </c>
      <c r="G326" s="5">
        <v>8562.714</v>
      </c>
      <c r="I326" s="9">
        <f t="shared" si="104"/>
        <v>-6486.969</v>
      </c>
      <c r="K326" s="21">
        <f t="shared" si="105"/>
        <v>-0.7575832849257841</v>
      </c>
      <c r="M326" s="9">
        <v>24802.743</v>
      </c>
      <c r="O326" s="9">
        <v>10165.93</v>
      </c>
      <c r="Q326" s="9">
        <f t="shared" si="106"/>
        <v>14636.812999999998</v>
      </c>
      <c r="S326" s="21">
        <f t="shared" si="107"/>
        <v>1.4397908504189973</v>
      </c>
      <c r="U326" s="9">
        <v>2075.745</v>
      </c>
      <c r="W326" s="9">
        <v>8562.714</v>
      </c>
      <c r="Y326" s="9">
        <f t="shared" si="108"/>
        <v>-6486.969</v>
      </c>
      <c r="AA326" s="21">
        <f t="shared" si="109"/>
        <v>-0.7575832849257841</v>
      </c>
      <c r="AC326" s="9">
        <v>46920.508</v>
      </c>
      <c r="AE326" s="9">
        <v>20282.065000000002</v>
      </c>
      <c r="AG326" s="9">
        <f t="shared" si="110"/>
        <v>26638.443</v>
      </c>
      <c r="AI326" s="21">
        <f t="shared" si="111"/>
        <v>1.313398956171376</v>
      </c>
    </row>
    <row r="327" spans="1:35" ht="12.75" outlineLevel="1">
      <c r="A327" s="1" t="s">
        <v>813</v>
      </c>
      <c r="B327" s="16" t="s">
        <v>814</v>
      </c>
      <c r="C327" s="1" t="s">
        <v>1289</v>
      </c>
      <c r="E327" s="5">
        <v>1211.21</v>
      </c>
      <c r="G327" s="5">
        <v>676.54</v>
      </c>
      <c r="I327" s="9">
        <f t="shared" si="104"/>
        <v>534.6700000000001</v>
      </c>
      <c r="K327" s="21">
        <f t="shared" si="105"/>
        <v>0.7903006474118309</v>
      </c>
      <c r="M327" s="9">
        <v>3490.5</v>
      </c>
      <c r="O327" s="9">
        <v>36906.637</v>
      </c>
      <c r="Q327" s="9">
        <f t="shared" si="106"/>
        <v>-33416.137</v>
      </c>
      <c r="S327" s="21">
        <f t="shared" si="107"/>
        <v>-0.9054235150170957</v>
      </c>
      <c r="U327" s="9">
        <v>1211.21</v>
      </c>
      <c r="W327" s="9">
        <v>676.54</v>
      </c>
      <c r="Y327" s="9">
        <f t="shared" si="108"/>
        <v>534.6700000000001</v>
      </c>
      <c r="AA327" s="21">
        <f t="shared" si="109"/>
        <v>0.7903006474118309</v>
      </c>
      <c r="AC327" s="9">
        <v>11156.78</v>
      </c>
      <c r="AE327" s="9">
        <v>36906.637</v>
      </c>
      <c r="AG327" s="9">
        <f t="shared" si="110"/>
        <v>-25749.857000000004</v>
      </c>
      <c r="AI327" s="21">
        <f t="shared" si="111"/>
        <v>-0.69770261105069</v>
      </c>
    </row>
    <row r="328" spans="1:35" ht="12.75" outlineLevel="1">
      <c r="A328" s="1" t="s">
        <v>815</v>
      </c>
      <c r="B328" s="16" t="s">
        <v>816</v>
      </c>
      <c r="C328" s="1" t="s">
        <v>1290</v>
      </c>
      <c r="E328" s="5">
        <v>15857.99</v>
      </c>
      <c r="G328" s="5">
        <v>4414.19</v>
      </c>
      <c r="I328" s="9">
        <f t="shared" si="104"/>
        <v>11443.8</v>
      </c>
      <c r="K328" s="21">
        <f t="shared" si="105"/>
        <v>2.5925028147859517</v>
      </c>
      <c r="M328" s="9">
        <v>46511.68</v>
      </c>
      <c r="O328" s="9">
        <v>101997.73</v>
      </c>
      <c r="Q328" s="9">
        <f t="shared" si="106"/>
        <v>-55486.049999999996</v>
      </c>
      <c r="S328" s="21">
        <f t="shared" si="107"/>
        <v>-0.5439929888635757</v>
      </c>
      <c r="U328" s="9">
        <v>15857.99</v>
      </c>
      <c r="W328" s="9">
        <v>4414.19</v>
      </c>
      <c r="Y328" s="9">
        <f t="shared" si="108"/>
        <v>11443.8</v>
      </c>
      <c r="AA328" s="21">
        <f t="shared" si="109"/>
        <v>2.5925028147859517</v>
      </c>
      <c r="AC328" s="9">
        <v>108712.48</v>
      </c>
      <c r="AE328" s="9">
        <v>101997.73</v>
      </c>
      <c r="AG328" s="9">
        <f t="shared" si="110"/>
        <v>6714.75</v>
      </c>
      <c r="AI328" s="21">
        <f t="shared" si="111"/>
        <v>0.06583234744537943</v>
      </c>
    </row>
    <row r="329" spans="1:35" ht="12.75" outlineLevel="1">
      <c r="A329" s="1" t="s">
        <v>817</v>
      </c>
      <c r="B329" s="16" t="s">
        <v>818</v>
      </c>
      <c r="C329" s="1" t="s">
        <v>1291</v>
      </c>
      <c r="E329" s="5">
        <v>492.43</v>
      </c>
      <c r="G329" s="5">
        <v>352.39</v>
      </c>
      <c r="I329" s="9">
        <f t="shared" si="104"/>
        <v>140.04000000000002</v>
      </c>
      <c r="K329" s="21">
        <f t="shared" si="105"/>
        <v>0.397400607281705</v>
      </c>
      <c r="M329" s="9">
        <v>1392.8</v>
      </c>
      <c r="O329" s="9">
        <v>79118.894</v>
      </c>
      <c r="Q329" s="9">
        <f t="shared" si="106"/>
        <v>-77726.094</v>
      </c>
      <c r="S329" s="21">
        <f t="shared" si="107"/>
        <v>-0.9823961138789427</v>
      </c>
      <c r="U329" s="9">
        <v>492.43</v>
      </c>
      <c r="W329" s="9">
        <v>352.39</v>
      </c>
      <c r="Y329" s="9">
        <f t="shared" si="108"/>
        <v>140.04000000000002</v>
      </c>
      <c r="AA329" s="21">
        <f t="shared" si="109"/>
        <v>0.397400607281705</v>
      </c>
      <c r="AC329" s="9">
        <v>5302.66</v>
      </c>
      <c r="AE329" s="9">
        <v>79118.894</v>
      </c>
      <c r="AG329" s="9">
        <f t="shared" si="110"/>
        <v>-73816.234</v>
      </c>
      <c r="AI329" s="21">
        <f t="shared" si="111"/>
        <v>-0.9329785878958318</v>
      </c>
    </row>
    <row r="330" spans="1:35" ht="12.75" outlineLevel="1">
      <c r="A330" s="1" t="s">
        <v>819</v>
      </c>
      <c r="B330" s="16" t="s">
        <v>820</v>
      </c>
      <c r="C330" s="1" t="s">
        <v>1292</v>
      </c>
      <c r="E330" s="5">
        <v>105952.542</v>
      </c>
      <c r="G330" s="5">
        <v>145286.76</v>
      </c>
      <c r="I330" s="9">
        <f t="shared" si="104"/>
        <v>-39334.21800000001</v>
      </c>
      <c r="K330" s="21">
        <f t="shared" si="105"/>
        <v>-0.2707350483967018</v>
      </c>
      <c r="M330" s="9">
        <v>341842.267</v>
      </c>
      <c r="O330" s="9">
        <v>240152.214</v>
      </c>
      <c r="Q330" s="9">
        <f t="shared" si="106"/>
        <v>101690.05299999999</v>
      </c>
      <c r="S330" s="21">
        <f t="shared" si="107"/>
        <v>0.4234399979339769</v>
      </c>
      <c r="U330" s="9">
        <v>105952.542</v>
      </c>
      <c r="W330" s="9">
        <v>145286.76</v>
      </c>
      <c r="Y330" s="9">
        <f t="shared" si="108"/>
        <v>-39334.21800000001</v>
      </c>
      <c r="AA330" s="21">
        <f t="shared" si="109"/>
        <v>-0.2707350483967018</v>
      </c>
      <c r="AC330" s="9">
        <v>943929.123</v>
      </c>
      <c r="AE330" s="9">
        <v>865996.139</v>
      </c>
      <c r="AG330" s="9">
        <f t="shared" si="110"/>
        <v>77932.98400000005</v>
      </c>
      <c r="AI330" s="21">
        <f t="shared" si="111"/>
        <v>0.08999229960770075</v>
      </c>
    </row>
    <row r="331" spans="1:35" ht="12.75" outlineLevel="1">
      <c r="A331" s="1" t="s">
        <v>821</v>
      </c>
      <c r="B331" s="16" t="s">
        <v>822</v>
      </c>
      <c r="C331" s="1" t="s">
        <v>1293</v>
      </c>
      <c r="E331" s="5">
        <v>41633.153</v>
      </c>
      <c r="G331" s="5">
        <v>183445.269</v>
      </c>
      <c r="I331" s="9">
        <f t="shared" si="104"/>
        <v>-141812.116</v>
      </c>
      <c r="K331" s="21">
        <f t="shared" si="105"/>
        <v>-0.7730486415542284</v>
      </c>
      <c r="M331" s="9">
        <v>181624.875</v>
      </c>
      <c r="O331" s="9">
        <v>887407.2</v>
      </c>
      <c r="Q331" s="9">
        <f t="shared" si="106"/>
        <v>-705782.325</v>
      </c>
      <c r="S331" s="21">
        <f t="shared" si="107"/>
        <v>-0.7953308526232377</v>
      </c>
      <c r="U331" s="9">
        <v>41633.153</v>
      </c>
      <c r="W331" s="9">
        <v>183445.269</v>
      </c>
      <c r="Y331" s="9">
        <f t="shared" si="108"/>
        <v>-141812.116</v>
      </c>
      <c r="AA331" s="21">
        <f t="shared" si="109"/>
        <v>-0.7730486415542284</v>
      </c>
      <c r="AC331" s="9">
        <v>2670550.127</v>
      </c>
      <c r="AE331" s="9">
        <v>4036529.135</v>
      </c>
      <c r="AG331" s="9">
        <f t="shared" si="110"/>
        <v>-1365979.008</v>
      </c>
      <c r="AI331" s="21">
        <f t="shared" si="111"/>
        <v>-0.33840434747661</v>
      </c>
    </row>
    <row r="332" spans="1:35" ht="12.75" outlineLevel="1">
      <c r="A332" s="1" t="s">
        <v>823</v>
      </c>
      <c r="B332" s="16" t="s">
        <v>824</v>
      </c>
      <c r="C332" s="1" t="s">
        <v>1294</v>
      </c>
      <c r="E332" s="5">
        <v>0</v>
      </c>
      <c r="G332" s="5">
        <v>0</v>
      </c>
      <c r="I332" s="9">
        <f t="shared" si="104"/>
        <v>0</v>
      </c>
      <c r="K332" s="21">
        <f t="shared" si="105"/>
        <v>0</v>
      </c>
      <c r="M332" s="9">
        <v>13.392000000000001</v>
      </c>
      <c r="O332" s="9">
        <v>0</v>
      </c>
      <c r="Q332" s="9">
        <f t="shared" si="106"/>
        <v>13.392000000000001</v>
      </c>
      <c r="S332" s="21" t="str">
        <f t="shared" si="107"/>
        <v>N.M.</v>
      </c>
      <c r="U332" s="9">
        <v>0</v>
      </c>
      <c r="W332" s="9">
        <v>0</v>
      </c>
      <c r="Y332" s="9">
        <f t="shared" si="108"/>
        <v>0</v>
      </c>
      <c r="AA332" s="21">
        <f t="shared" si="109"/>
        <v>0</v>
      </c>
      <c r="AC332" s="9">
        <v>979.4530000000001</v>
      </c>
      <c r="AE332" s="9">
        <v>0</v>
      </c>
      <c r="AG332" s="9">
        <f t="shared" si="110"/>
        <v>979.4530000000001</v>
      </c>
      <c r="AI332" s="21" t="str">
        <f t="shared" si="111"/>
        <v>N.M.</v>
      </c>
    </row>
    <row r="333" spans="1:35" ht="12.75" outlineLevel="1">
      <c r="A333" s="1" t="s">
        <v>825</v>
      </c>
      <c r="B333" s="16" t="s">
        <v>826</v>
      </c>
      <c r="C333" s="1" t="s">
        <v>1295</v>
      </c>
      <c r="E333" s="5">
        <v>227.15</v>
      </c>
      <c r="G333" s="5">
        <v>1056.441</v>
      </c>
      <c r="I333" s="9">
        <f t="shared" si="104"/>
        <v>-829.291</v>
      </c>
      <c r="K333" s="21">
        <f t="shared" si="105"/>
        <v>-0.7849856262678181</v>
      </c>
      <c r="M333" s="9">
        <v>227.15</v>
      </c>
      <c r="O333" s="9">
        <v>3542.3810000000003</v>
      </c>
      <c r="Q333" s="9">
        <f t="shared" si="106"/>
        <v>-3315.231</v>
      </c>
      <c r="S333" s="21">
        <f t="shared" si="107"/>
        <v>-0.9358764627520303</v>
      </c>
      <c r="U333" s="9">
        <v>227.15</v>
      </c>
      <c r="W333" s="9">
        <v>1056.441</v>
      </c>
      <c r="Y333" s="9">
        <f t="shared" si="108"/>
        <v>-829.291</v>
      </c>
      <c r="AA333" s="21">
        <f t="shared" si="109"/>
        <v>-0.7849856262678181</v>
      </c>
      <c r="AC333" s="9">
        <v>5053.117</v>
      </c>
      <c r="AE333" s="9">
        <v>6298.834</v>
      </c>
      <c r="AG333" s="9">
        <f t="shared" si="110"/>
        <v>-1245.7169999999996</v>
      </c>
      <c r="AI333" s="21">
        <f t="shared" si="111"/>
        <v>-0.19776946018898095</v>
      </c>
    </row>
    <row r="334" spans="1:35" ht="12.75" outlineLevel="1">
      <c r="A334" s="1" t="s">
        <v>827</v>
      </c>
      <c r="B334" s="16" t="s">
        <v>828</v>
      </c>
      <c r="C334" s="1" t="s">
        <v>1284</v>
      </c>
      <c r="E334" s="5">
        <v>403.406</v>
      </c>
      <c r="G334" s="5">
        <v>560.821</v>
      </c>
      <c r="I334" s="9">
        <f t="shared" si="104"/>
        <v>-157.41500000000002</v>
      </c>
      <c r="K334" s="21">
        <f t="shared" si="105"/>
        <v>-0.28068670752343444</v>
      </c>
      <c r="M334" s="9">
        <v>1353.134</v>
      </c>
      <c r="O334" s="9">
        <v>1512.563</v>
      </c>
      <c r="Q334" s="9">
        <f t="shared" si="106"/>
        <v>-159.4290000000001</v>
      </c>
      <c r="S334" s="21">
        <f t="shared" si="107"/>
        <v>-0.10540321295708019</v>
      </c>
      <c r="U334" s="9">
        <v>403.406</v>
      </c>
      <c r="W334" s="9">
        <v>560.821</v>
      </c>
      <c r="Y334" s="9">
        <f t="shared" si="108"/>
        <v>-157.41500000000002</v>
      </c>
      <c r="AA334" s="21">
        <f t="shared" si="109"/>
        <v>-0.28068670752343444</v>
      </c>
      <c r="AC334" s="9">
        <v>8644.444000000001</v>
      </c>
      <c r="AE334" s="9">
        <v>7450.966</v>
      </c>
      <c r="AG334" s="9">
        <f t="shared" si="110"/>
        <v>1193.478000000001</v>
      </c>
      <c r="AI334" s="21">
        <f t="shared" si="111"/>
        <v>0.1601776199220344</v>
      </c>
    </row>
    <row r="335" spans="1:35" ht="12.75" outlineLevel="1">
      <c r="A335" s="1" t="s">
        <v>829</v>
      </c>
      <c r="B335" s="16" t="s">
        <v>830</v>
      </c>
      <c r="C335" s="1" t="s">
        <v>1285</v>
      </c>
      <c r="E335" s="5">
        <v>2167.27</v>
      </c>
      <c r="G335" s="5">
        <v>1517.3490000000002</v>
      </c>
      <c r="I335" s="9">
        <f t="shared" si="104"/>
        <v>649.9209999999998</v>
      </c>
      <c r="K335" s="21">
        <f t="shared" si="105"/>
        <v>0.4283266407398692</v>
      </c>
      <c r="M335" s="9">
        <v>20845.75</v>
      </c>
      <c r="O335" s="9">
        <v>8315.766</v>
      </c>
      <c r="Q335" s="9">
        <f t="shared" si="106"/>
        <v>12529.984</v>
      </c>
      <c r="S335" s="21">
        <f t="shared" si="107"/>
        <v>1.506774481148219</v>
      </c>
      <c r="U335" s="9">
        <v>2167.27</v>
      </c>
      <c r="W335" s="9">
        <v>1517.3490000000002</v>
      </c>
      <c r="Y335" s="9">
        <f t="shared" si="108"/>
        <v>649.9209999999998</v>
      </c>
      <c r="AA335" s="21">
        <f t="shared" si="109"/>
        <v>0.4283266407398692</v>
      </c>
      <c r="AC335" s="9">
        <v>33835.61</v>
      </c>
      <c r="AE335" s="9">
        <v>42667.485</v>
      </c>
      <c r="AG335" s="9">
        <f t="shared" si="110"/>
        <v>-8831.875</v>
      </c>
      <c r="AI335" s="21">
        <f t="shared" si="111"/>
        <v>-0.20699310024952255</v>
      </c>
    </row>
    <row r="336" spans="1:35" ht="12.75" outlineLevel="1">
      <c r="A336" s="1" t="s">
        <v>831</v>
      </c>
      <c r="B336" s="16" t="s">
        <v>832</v>
      </c>
      <c r="C336" s="1" t="s">
        <v>1292</v>
      </c>
      <c r="E336" s="5">
        <v>43353.32</v>
      </c>
      <c r="G336" s="5">
        <v>69541.689</v>
      </c>
      <c r="I336" s="9">
        <f t="shared" si="104"/>
        <v>-26188.369</v>
      </c>
      <c r="K336" s="21">
        <f t="shared" si="105"/>
        <v>-0.37658517324766155</v>
      </c>
      <c r="M336" s="9">
        <v>277911.777</v>
      </c>
      <c r="O336" s="9">
        <v>267306.402</v>
      </c>
      <c r="Q336" s="9">
        <f t="shared" si="106"/>
        <v>10605.375</v>
      </c>
      <c r="S336" s="21">
        <f t="shared" si="107"/>
        <v>0.03967497568576753</v>
      </c>
      <c r="U336" s="9">
        <v>43353.32</v>
      </c>
      <c r="W336" s="9">
        <v>69541.689</v>
      </c>
      <c r="Y336" s="9">
        <f t="shared" si="108"/>
        <v>-26188.369</v>
      </c>
      <c r="AA336" s="21">
        <f t="shared" si="109"/>
        <v>-0.37658517324766155</v>
      </c>
      <c r="AC336" s="9">
        <v>729325.352</v>
      </c>
      <c r="AE336" s="9">
        <v>914666.457</v>
      </c>
      <c r="AG336" s="9">
        <f t="shared" si="110"/>
        <v>-185341.1050000001</v>
      </c>
      <c r="AI336" s="21">
        <f t="shared" si="111"/>
        <v>-0.20263244987456677</v>
      </c>
    </row>
    <row r="337" spans="1:35" ht="12.75" outlineLevel="1">
      <c r="A337" s="1" t="s">
        <v>833</v>
      </c>
      <c r="B337" s="16" t="s">
        <v>834</v>
      </c>
      <c r="C337" s="1" t="s">
        <v>1293</v>
      </c>
      <c r="E337" s="5">
        <v>1085003.511</v>
      </c>
      <c r="G337" s="5">
        <v>1419361.421</v>
      </c>
      <c r="I337" s="9">
        <f t="shared" si="104"/>
        <v>-334357.91000000015</v>
      </c>
      <c r="K337" s="21">
        <f t="shared" si="105"/>
        <v>-0.2355692532240526</v>
      </c>
      <c r="M337" s="9">
        <v>3483837.261</v>
      </c>
      <c r="O337" s="9">
        <v>3311180.418</v>
      </c>
      <c r="Q337" s="9">
        <f t="shared" si="106"/>
        <v>172656.84299999988</v>
      </c>
      <c r="S337" s="21">
        <f t="shared" si="107"/>
        <v>0.05214359267813231</v>
      </c>
      <c r="U337" s="9">
        <v>1085003.511</v>
      </c>
      <c r="W337" s="9">
        <v>1419361.421</v>
      </c>
      <c r="Y337" s="9">
        <f t="shared" si="108"/>
        <v>-334357.91000000015</v>
      </c>
      <c r="AA337" s="21">
        <f t="shared" si="109"/>
        <v>-0.2355692532240526</v>
      </c>
      <c r="AC337" s="9">
        <v>14037724.999</v>
      </c>
      <c r="AE337" s="9">
        <v>14643163.868</v>
      </c>
      <c r="AG337" s="9">
        <f t="shared" si="110"/>
        <v>-605438.8690000009</v>
      </c>
      <c r="AI337" s="21">
        <f t="shared" si="111"/>
        <v>-0.041346178630362704</v>
      </c>
    </row>
    <row r="338" spans="1:35" ht="12.75" outlineLevel="1">
      <c r="A338" s="1" t="s">
        <v>835</v>
      </c>
      <c r="B338" s="16" t="s">
        <v>836</v>
      </c>
      <c r="C338" s="1" t="s">
        <v>1296</v>
      </c>
      <c r="E338" s="5">
        <v>7502.211</v>
      </c>
      <c r="G338" s="5">
        <v>3394.1110000000003</v>
      </c>
      <c r="I338" s="9">
        <f t="shared" si="104"/>
        <v>4108.1</v>
      </c>
      <c r="K338" s="21">
        <f t="shared" si="105"/>
        <v>1.2103611225443127</v>
      </c>
      <c r="M338" s="9">
        <v>29769.35</v>
      </c>
      <c r="O338" s="9">
        <v>8803.471</v>
      </c>
      <c r="Q338" s="9">
        <f t="shared" si="106"/>
        <v>20965.879</v>
      </c>
      <c r="S338" s="21">
        <f t="shared" si="107"/>
        <v>2.3815468921292524</v>
      </c>
      <c r="U338" s="9">
        <v>7502.211</v>
      </c>
      <c r="W338" s="9">
        <v>3394.1110000000003</v>
      </c>
      <c r="Y338" s="9">
        <f t="shared" si="108"/>
        <v>4108.1</v>
      </c>
      <c r="AA338" s="21">
        <f t="shared" si="109"/>
        <v>1.2103611225443127</v>
      </c>
      <c r="AC338" s="9">
        <v>71997.144</v>
      </c>
      <c r="AE338" s="9">
        <v>98587.888</v>
      </c>
      <c r="AG338" s="9">
        <f t="shared" si="110"/>
        <v>-26590.744000000006</v>
      </c>
      <c r="AI338" s="21">
        <f t="shared" si="111"/>
        <v>-0.269716133892634</v>
      </c>
    </row>
    <row r="339" spans="1:35" ht="12.75" outlineLevel="1">
      <c r="A339" s="1" t="s">
        <v>837</v>
      </c>
      <c r="B339" s="16" t="s">
        <v>838</v>
      </c>
      <c r="C339" s="1" t="s">
        <v>1294</v>
      </c>
      <c r="E339" s="5">
        <v>18519.22</v>
      </c>
      <c r="G339" s="5">
        <v>17389.177</v>
      </c>
      <c r="I339" s="9">
        <f t="shared" si="104"/>
        <v>1130.0430000000015</v>
      </c>
      <c r="K339" s="21">
        <f t="shared" si="105"/>
        <v>0.06498542167924344</v>
      </c>
      <c r="M339" s="9">
        <v>103058.24</v>
      </c>
      <c r="O339" s="9">
        <v>59836.754</v>
      </c>
      <c r="Q339" s="9">
        <f t="shared" si="106"/>
        <v>43221.486000000004</v>
      </c>
      <c r="S339" s="21">
        <f t="shared" si="107"/>
        <v>0.7223233733567834</v>
      </c>
      <c r="U339" s="9">
        <v>18519.22</v>
      </c>
      <c r="W339" s="9">
        <v>17389.177</v>
      </c>
      <c r="Y339" s="9">
        <f t="shared" si="108"/>
        <v>1130.0430000000015</v>
      </c>
      <c r="AA339" s="21">
        <f t="shared" si="109"/>
        <v>0.06498542167924344</v>
      </c>
      <c r="AC339" s="9">
        <v>304437.537</v>
      </c>
      <c r="AE339" s="9">
        <v>237648.701</v>
      </c>
      <c r="AG339" s="9">
        <f t="shared" si="110"/>
        <v>66788.83600000001</v>
      </c>
      <c r="AI339" s="21">
        <f t="shared" si="111"/>
        <v>0.2810401896537192</v>
      </c>
    </row>
    <row r="340" spans="1:35" ht="12.75" outlineLevel="1">
      <c r="A340" s="1" t="s">
        <v>839</v>
      </c>
      <c r="B340" s="16" t="s">
        <v>840</v>
      </c>
      <c r="C340" s="1" t="s">
        <v>1297</v>
      </c>
      <c r="E340" s="5">
        <v>40088.25</v>
      </c>
      <c r="G340" s="5">
        <v>59141.725</v>
      </c>
      <c r="I340" s="9">
        <f t="shared" si="104"/>
        <v>-19053.475</v>
      </c>
      <c r="K340" s="21">
        <f t="shared" si="105"/>
        <v>-0.322166372387684</v>
      </c>
      <c r="M340" s="9">
        <v>170246.638</v>
      </c>
      <c r="O340" s="9">
        <v>202768.277</v>
      </c>
      <c r="Q340" s="9">
        <f t="shared" si="106"/>
        <v>-32521.638999999996</v>
      </c>
      <c r="S340" s="21">
        <f t="shared" si="107"/>
        <v>-0.16038820017196279</v>
      </c>
      <c r="U340" s="9">
        <v>40088.25</v>
      </c>
      <c r="W340" s="9">
        <v>59141.725</v>
      </c>
      <c r="Y340" s="9">
        <f t="shared" si="108"/>
        <v>-19053.475</v>
      </c>
      <c r="AA340" s="21">
        <f t="shared" si="109"/>
        <v>-0.322166372387684</v>
      </c>
      <c r="AC340" s="9">
        <v>753072.435</v>
      </c>
      <c r="AE340" s="9">
        <v>586602.559</v>
      </c>
      <c r="AG340" s="9">
        <f t="shared" si="110"/>
        <v>166469.87600000005</v>
      </c>
      <c r="AI340" s="21">
        <f t="shared" si="111"/>
        <v>0.28378648106102117</v>
      </c>
    </row>
    <row r="341" spans="1:35" ht="12.75" outlineLevel="1">
      <c r="A341" s="1" t="s">
        <v>841</v>
      </c>
      <c r="B341" s="16" t="s">
        <v>842</v>
      </c>
      <c r="C341" s="1" t="s">
        <v>1298</v>
      </c>
      <c r="E341" s="5">
        <v>3396.8410000000003</v>
      </c>
      <c r="G341" s="5">
        <v>4953.307</v>
      </c>
      <c r="I341" s="9">
        <f t="shared" si="104"/>
        <v>-1556.4659999999994</v>
      </c>
      <c r="K341" s="21">
        <f t="shared" si="105"/>
        <v>-0.31422764629771577</v>
      </c>
      <c r="M341" s="9">
        <v>20040.904000000002</v>
      </c>
      <c r="O341" s="9">
        <v>11598.914</v>
      </c>
      <c r="Q341" s="9">
        <f t="shared" si="106"/>
        <v>8441.990000000002</v>
      </c>
      <c r="S341" s="21">
        <f t="shared" si="107"/>
        <v>0.7278258981832265</v>
      </c>
      <c r="U341" s="9">
        <v>3396.8410000000003</v>
      </c>
      <c r="W341" s="9">
        <v>4953.307</v>
      </c>
      <c r="Y341" s="9">
        <f t="shared" si="108"/>
        <v>-1556.4659999999994</v>
      </c>
      <c r="AA341" s="21">
        <f t="shared" si="109"/>
        <v>-0.31422764629771577</v>
      </c>
      <c r="AC341" s="9">
        <v>63371.861000000004</v>
      </c>
      <c r="AE341" s="9">
        <v>41180.907</v>
      </c>
      <c r="AG341" s="9">
        <f t="shared" si="110"/>
        <v>22190.954000000005</v>
      </c>
      <c r="AI341" s="21">
        <f t="shared" si="111"/>
        <v>0.5388651104746188</v>
      </c>
    </row>
    <row r="342" spans="1:35" ht="12.75" outlineLevel="1">
      <c r="A342" s="1" t="s">
        <v>843</v>
      </c>
      <c r="B342" s="16" t="s">
        <v>844</v>
      </c>
      <c r="C342" s="1" t="s">
        <v>1299</v>
      </c>
      <c r="E342" s="5">
        <v>11873.034</v>
      </c>
      <c r="G342" s="5">
        <v>10249.667</v>
      </c>
      <c r="I342" s="9">
        <f t="shared" si="104"/>
        <v>1623.3670000000002</v>
      </c>
      <c r="K342" s="21">
        <f t="shared" si="105"/>
        <v>0.15838241378963827</v>
      </c>
      <c r="M342" s="9">
        <v>47707.302</v>
      </c>
      <c r="O342" s="9">
        <v>43062.54</v>
      </c>
      <c r="Q342" s="9">
        <f t="shared" si="106"/>
        <v>4644.762000000002</v>
      </c>
      <c r="S342" s="21">
        <f t="shared" si="107"/>
        <v>0.10786084610893835</v>
      </c>
      <c r="U342" s="9">
        <v>11873.034</v>
      </c>
      <c r="W342" s="9">
        <v>10249.667</v>
      </c>
      <c r="Y342" s="9">
        <f t="shared" si="108"/>
        <v>1623.3670000000002</v>
      </c>
      <c r="AA342" s="21">
        <f t="shared" si="109"/>
        <v>0.15838241378963827</v>
      </c>
      <c r="AC342" s="9">
        <v>133389.441</v>
      </c>
      <c r="AE342" s="9">
        <v>155491.612</v>
      </c>
      <c r="AG342" s="9">
        <f t="shared" si="110"/>
        <v>-22102.171000000002</v>
      </c>
      <c r="AI342" s="21">
        <f t="shared" si="111"/>
        <v>-0.14214381544902888</v>
      </c>
    </row>
    <row r="343" spans="1:35" ht="12.75" outlineLevel="1">
      <c r="A343" s="1" t="s">
        <v>845</v>
      </c>
      <c r="B343" s="16" t="s">
        <v>846</v>
      </c>
      <c r="C343" s="1" t="s">
        <v>1300</v>
      </c>
      <c r="E343" s="5">
        <v>66573.389</v>
      </c>
      <c r="G343" s="5">
        <v>7697.302000000001</v>
      </c>
      <c r="I343" s="9">
        <f t="shared" si="104"/>
        <v>58876.08699999999</v>
      </c>
      <c r="K343" s="21">
        <f t="shared" si="105"/>
        <v>7.648925168844874</v>
      </c>
      <c r="M343" s="9">
        <v>265277.952</v>
      </c>
      <c r="O343" s="9">
        <v>146031.312</v>
      </c>
      <c r="Q343" s="9">
        <f t="shared" si="106"/>
        <v>119246.63999999998</v>
      </c>
      <c r="S343" s="21">
        <f t="shared" si="107"/>
        <v>0.8165826791996499</v>
      </c>
      <c r="U343" s="9">
        <v>66573.389</v>
      </c>
      <c r="W343" s="9">
        <v>7697.302000000001</v>
      </c>
      <c r="Y343" s="9">
        <f t="shared" si="108"/>
        <v>58876.08699999999</v>
      </c>
      <c r="AA343" s="21">
        <f t="shared" si="109"/>
        <v>7.648925168844874</v>
      </c>
      <c r="AC343" s="9">
        <v>644237.156</v>
      </c>
      <c r="AE343" s="9">
        <v>342619.136</v>
      </c>
      <c r="AG343" s="9">
        <f t="shared" si="110"/>
        <v>301618.01999999996</v>
      </c>
      <c r="AI343" s="21">
        <f t="shared" si="111"/>
        <v>0.8803303385833066</v>
      </c>
    </row>
    <row r="344" spans="1:35" ht="12.75" outlineLevel="1">
      <c r="A344" s="1" t="s">
        <v>847</v>
      </c>
      <c r="B344" s="16" t="s">
        <v>848</v>
      </c>
      <c r="C344" s="1" t="s">
        <v>1301</v>
      </c>
      <c r="E344" s="5">
        <v>0</v>
      </c>
      <c r="G344" s="5">
        <v>-2.51</v>
      </c>
      <c r="I344" s="9">
        <f t="shared" si="104"/>
        <v>2.51</v>
      </c>
      <c r="K344" s="21" t="str">
        <f t="shared" si="105"/>
        <v>N.M.</v>
      </c>
      <c r="M344" s="9">
        <v>0</v>
      </c>
      <c r="O344" s="9">
        <v>640.99</v>
      </c>
      <c r="Q344" s="9">
        <f t="shared" si="106"/>
        <v>-640.99</v>
      </c>
      <c r="S344" s="21" t="str">
        <f t="shared" si="107"/>
        <v>N.M.</v>
      </c>
      <c r="U344" s="9">
        <v>0</v>
      </c>
      <c r="W344" s="9">
        <v>-2.51</v>
      </c>
      <c r="Y344" s="9">
        <f t="shared" si="108"/>
        <v>2.51</v>
      </c>
      <c r="AA344" s="21" t="str">
        <f t="shared" si="109"/>
        <v>N.M.</v>
      </c>
      <c r="AC344" s="9">
        <v>55.62</v>
      </c>
      <c r="AE344" s="9">
        <v>3743.62</v>
      </c>
      <c r="AG344" s="9">
        <f t="shared" si="110"/>
        <v>-3688</v>
      </c>
      <c r="AI344" s="21">
        <f t="shared" si="111"/>
        <v>-0.9851427228190895</v>
      </c>
    </row>
    <row r="345" spans="1:35" ht="12.75" outlineLevel="1">
      <c r="A345" s="1" t="s">
        <v>849</v>
      </c>
      <c r="B345" s="16" t="s">
        <v>850</v>
      </c>
      <c r="C345" s="1" t="s">
        <v>1302</v>
      </c>
      <c r="E345" s="5">
        <v>35872.843</v>
      </c>
      <c r="G345" s="5">
        <v>17910.294</v>
      </c>
      <c r="I345" s="9">
        <f t="shared" si="104"/>
        <v>17962.549</v>
      </c>
      <c r="K345" s="21">
        <f t="shared" si="105"/>
        <v>1.0029175958808938</v>
      </c>
      <c r="M345" s="9">
        <v>184560.01</v>
      </c>
      <c r="O345" s="9">
        <v>108575.747</v>
      </c>
      <c r="Q345" s="9">
        <f t="shared" si="106"/>
        <v>75984.263</v>
      </c>
      <c r="S345" s="21">
        <f t="shared" si="107"/>
        <v>0.6998272183197598</v>
      </c>
      <c r="U345" s="9">
        <v>35872.843</v>
      </c>
      <c r="W345" s="9">
        <v>17910.294</v>
      </c>
      <c r="Y345" s="9">
        <f t="shared" si="108"/>
        <v>17962.549</v>
      </c>
      <c r="AA345" s="21">
        <f t="shared" si="109"/>
        <v>1.0029175958808938</v>
      </c>
      <c r="AC345" s="9">
        <v>412310.48</v>
      </c>
      <c r="AE345" s="9">
        <v>370527.758</v>
      </c>
      <c r="AG345" s="9">
        <f t="shared" si="110"/>
        <v>41782.72200000001</v>
      </c>
      <c r="AI345" s="21">
        <f t="shared" si="111"/>
        <v>0.1127654301138756</v>
      </c>
    </row>
    <row r="346" spans="1:35" ht="12.75" outlineLevel="1">
      <c r="A346" s="1" t="s">
        <v>851</v>
      </c>
      <c r="B346" s="16" t="s">
        <v>852</v>
      </c>
      <c r="C346" s="1" t="s">
        <v>1303</v>
      </c>
      <c r="E346" s="5">
        <v>1691.4540000000002</v>
      </c>
      <c r="G346" s="5">
        <v>1981.5880000000002</v>
      </c>
      <c r="I346" s="9">
        <f t="shared" si="104"/>
        <v>-290.134</v>
      </c>
      <c r="K346" s="21">
        <f t="shared" si="105"/>
        <v>-0.14641489552823292</v>
      </c>
      <c r="M346" s="9">
        <v>6191.896000000001</v>
      </c>
      <c r="O346" s="9">
        <v>9769.631000000001</v>
      </c>
      <c r="Q346" s="9">
        <f t="shared" si="106"/>
        <v>-3577.7350000000006</v>
      </c>
      <c r="S346" s="21">
        <f t="shared" si="107"/>
        <v>-0.3662098394504358</v>
      </c>
      <c r="U346" s="9">
        <v>1691.4540000000002</v>
      </c>
      <c r="W346" s="9">
        <v>1981.5880000000002</v>
      </c>
      <c r="Y346" s="9">
        <f t="shared" si="108"/>
        <v>-290.134</v>
      </c>
      <c r="AA346" s="21">
        <f t="shared" si="109"/>
        <v>-0.14641489552823292</v>
      </c>
      <c r="AC346" s="9">
        <v>41180.123999999996</v>
      </c>
      <c r="AE346" s="9">
        <v>38965.669</v>
      </c>
      <c r="AG346" s="9">
        <f t="shared" si="110"/>
        <v>2214.4549999999945</v>
      </c>
      <c r="AI346" s="21">
        <f t="shared" si="111"/>
        <v>0.05683092467884984</v>
      </c>
    </row>
    <row r="347" spans="1:35" ht="12.75" outlineLevel="1">
      <c r="A347" s="1" t="s">
        <v>853</v>
      </c>
      <c r="B347" s="16" t="s">
        <v>854</v>
      </c>
      <c r="C347" s="1" t="s">
        <v>1304</v>
      </c>
      <c r="E347" s="5">
        <v>3572.5</v>
      </c>
      <c r="G347" s="5">
        <v>0</v>
      </c>
      <c r="I347" s="9">
        <f t="shared" si="104"/>
        <v>3572.5</v>
      </c>
      <c r="K347" s="21" t="str">
        <f t="shared" si="105"/>
        <v>N.M.</v>
      </c>
      <c r="M347" s="9">
        <v>3572.5</v>
      </c>
      <c r="O347" s="9">
        <v>0</v>
      </c>
      <c r="Q347" s="9">
        <f t="shared" si="106"/>
        <v>3572.5</v>
      </c>
      <c r="S347" s="21" t="str">
        <f t="shared" si="107"/>
        <v>N.M.</v>
      </c>
      <c r="U347" s="9">
        <v>3572.5</v>
      </c>
      <c r="W347" s="9">
        <v>0</v>
      </c>
      <c r="Y347" s="9">
        <f t="shared" si="108"/>
        <v>3572.5</v>
      </c>
      <c r="AA347" s="21" t="str">
        <f t="shared" si="109"/>
        <v>N.M.</v>
      </c>
      <c r="AC347" s="9">
        <v>3572.5</v>
      </c>
      <c r="AE347" s="9">
        <v>0</v>
      </c>
      <c r="AG347" s="9">
        <f t="shared" si="110"/>
        <v>3572.5</v>
      </c>
      <c r="AI347" s="21" t="str">
        <f t="shared" si="111"/>
        <v>N.M.</v>
      </c>
    </row>
    <row r="348" spans="1:35" ht="12.75" outlineLevel="1">
      <c r="A348" s="1" t="s">
        <v>855</v>
      </c>
      <c r="B348" s="16" t="s">
        <v>856</v>
      </c>
      <c r="C348" s="1" t="s">
        <v>1305</v>
      </c>
      <c r="E348" s="5">
        <v>9.41</v>
      </c>
      <c r="G348" s="5">
        <v>8.9</v>
      </c>
      <c r="I348" s="9">
        <f t="shared" si="104"/>
        <v>0.5099999999999998</v>
      </c>
      <c r="K348" s="21">
        <f t="shared" si="105"/>
        <v>0.05730337078651683</v>
      </c>
      <c r="M348" s="9">
        <v>194.68</v>
      </c>
      <c r="O348" s="9">
        <v>26.61</v>
      </c>
      <c r="Q348" s="9">
        <f t="shared" si="106"/>
        <v>168.07</v>
      </c>
      <c r="S348" s="21">
        <f t="shared" si="107"/>
        <v>6.316046599022924</v>
      </c>
      <c r="U348" s="9">
        <v>9.41</v>
      </c>
      <c r="W348" s="9">
        <v>8.9</v>
      </c>
      <c r="Y348" s="9">
        <f t="shared" si="108"/>
        <v>0.5099999999999998</v>
      </c>
      <c r="AA348" s="21">
        <f t="shared" si="109"/>
        <v>0.05730337078651683</v>
      </c>
      <c r="AC348" s="9">
        <v>305.07</v>
      </c>
      <c r="AE348" s="9">
        <v>89.44</v>
      </c>
      <c r="AG348" s="9">
        <f t="shared" si="110"/>
        <v>215.63</v>
      </c>
      <c r="AI348" s="21">
        <f t="shared" si="111"/>
        <v>2.410889982110912</v>
      </c>
    </row>
    <row r="349" spans="1:35" ht="12.75" outlineLevel="1">
      <c r="A349" s="1" t="s">
        <v>857</v>
      </c>
      <c r="B349" s="16" t="s">
        <v>858</v>
      </c>
      <c r="C349" s="1" t="s">
        <v>1306</v>
      </c>
      <c r="E349" s="5">
        <v>74269.386</v>
      </c>
      <c r="G349" s="5">
        <v>63698.83</v>
      </c>
      <c r="I349" s="9">
        <f t="shared" si="104"/>
        <v>10570.555999999997</v>
      </c>
      <c r="K349" s="21">
        <f t="shared" si="105"/>
        <v>0.16594584233336776</v>
      </c>
      <c r="M349" s="9">
        <v>287017.801</v>
      </c>
      <c r="O349" s="9">
        <v>204428.25800000003</v>
      </c>
      <c r="Q349" s="9">
        <f t="shared" si="106"/>
        <v>82589.54299999995</v>
      </c>
      <c r="S349" s="21">
        <f t="shared" si="107"/>
        <v>0.4040025767866198</v>
      </c>
      <c r="U349" s="9">
        <v>74269.386</v>
      </c>
      <c r="W349" s="9">
        <v>63698.83</v>
      </c>
      <c r="Y349" s="9">
        <f t="shared" si="108"/>
        <v>10570.555999999997</v>
      </c>
      <c r="AA349" s="21">
        <f t="shared" si="109"/>
        <v>0.16594584233336776</v>
      </c>
      <c r="AC349" s="9">
        <v>1269631.819</v>
      </c>
      <c r="AE349" s="9">
        <v>1088753.766</v>
      </c>
      <c r="AG349" s="9">
        <f t="shared" si="110"/>
        <v>180878.05299999984</v>
      </c>
      <c r="AI349" s="21">
        <f t="shared" si="111"/>
        <v>0.1661331135179741</v>
      </c>
    </row>
    <row r="350" spans="1:35" ht="12.75" outlineLevel="1">
      <c r="A350" s="1" t="s">
        <v>859</v>
      </c>
      <c r="B350" s="16" t="s">
        <v>860</v>
      </c>
      <c r="C350" s="1" t="s">
        <v>1307</v>
      </c>
      <c r="E350" s="5">
        <v>0</v>
      </c>
      <c r="G350" s="5">
        <v>6003.42</v>
      </c>
      <c r="I350" s="9">
        <f t="shared" si="104"/>
        <v>-6003.42</v>
      </c>
      <c r="K350" s="21" t="str">
        <f t="shared" si="105"/>
        <v>N.M.</v>
      </c>
      <c r="M350" s="9">
        <v>932.68</v>
      </c>
      <c r="O350" s="9">
        <v>6003.42</v>
      </c>
      <c r="Q350" s="9">
        <f t="shared" si="106"/>
        <v>-5070.74</v>
      </c>
      <c r="S350" s="21">
        <f t="shared" si="107"/>
        <v>-0.8446418874574825</v>
      </c>
      <c r="U350" s="9">
        <v>0</v>
      </c>
      <c r="W350" s="9">
        <v>6003.42</v>
      </c>
      <c r="Y350" s="9">
        <f t="shared" si="108"/>
        <v>-6003.42</v>
      </c>
      <c r="AA350" s="21" t="str">
        <f t="shared" si="109"/>
        <v>N.M.</v>
      </c>
      <c r="AC350" s="9">
        <v>17537.903000000002</v>
      </c>
      <c r="AE350" s="9">
        <v>6062.15</v>
      </c>
      <c r="AG350" s="9">
        <f t="shared" si="110"/>
        <v>11475.753000000002</v>
      </c>
      <c r="AI350" s="21">
        <f t="shared" si="111"/>
        <v>1.8930169989195258</v>
      </c>
    </row>
    <row r="351" spans="1:68" s="90" customFormat="1" ht="12.75">
      <c r="A351" s="90" t="s">
        <v>34</v>
      </c>
      <c r="B351" s="91"/>
      <c r="C351" s="77" t="s">
        <v>1308</v>
      </c>
      <c r="D351" s="105"/>
      <c r="E351" s="105">
        <v>2383305.903</v>
      </c>
      <c r="F351" s="105"/>
      <c r="G351" s="105">
        <v>2813543.9960000007</v>
      </c>
      <c r="H351" s="105"/>
      <c r="I351" s="9">
        <f>+E351-G351</f>
        <v>-430238.0930000008</v>
      </c>
      <c r="J351" s="37" t="str">
        <f>IF((+E351-G351)=(I351),"  ",$AO$515)</f>
        <v>  </v>
      </c>
      <c r="K351" s="38">
        <f>IF(G351&lt;0,IF(I351=0,0,IF(OR(G351=0,E351=0),"N.M.",IF(ABS(I351/G351)&gt;=10,"N.M.",I351/(-G351)))),IF(I351=0,0,IF(OR(G351=0,E351=0),"N.M.",IF(ABS(I351/G351)&gt;=10,"N.M.",I351/G351))))</f>
        <v>-0.15291678168589787</v>
      </c>
      <c r="L351" s="39"/>
      <c r="M351" s="5">
        <v>8010237.8610000005</v>
      </c>
      <c r="N351" s="9"/>
      <c r="O351" s="5">
        <v>8053144.0479999995</v>
      </c>
      <c r="P351" s="9"/>
      <c r="Q351" s="9">
        <f>(+M351-O351)</f>
        <v>-42906.18699999899</v>
      </c>
      <c r="R351" s="37" t="str">
        <f>IF((+M351-O351)=(Q351),"  ",$AO$515)</f>
        <v>  </v>
      </c>
      <c r="S351" s="38">
        <f>IF(O351&lt;0,IF(Q351=0,0,IF(OR(O351=0,M351=0),"N.M.",IF(ABS(Q351/O351)&gt;=10,"N.M.",Q351/(-O351)))),IF(Q351=0,0,IF(OR(O351=0,M351=0),"N.M.",IF(ABS(Q351/O351)&gt;=10,"N.M.",Q351/O351))))</f>
        <v>-0.005327880234633919</v>
      </c>
      <c r="T351" s="39"/>
      <c r="U351" s="9">
        <v>2383305.903</v>
      </c>
      <c r="V351" s="9"/>
      <c r="W351" s="9">
        <v>2813543.9960000007</v>
      </c>
      <c r="X351" s="9"/>
      <c r="Y351" s="9">
        <f>(+U351-W351)</f>
        <v>-430238.0930000008</v>
      </c>
      <c r="Z351" s="37" t="str">
        <f>IF((+U351-W351)=(Y351),"  ",$AO$515)</f>
        <v>  </v>
      </c>
      <c r="AA351" s="38">
        <f>IF(W351&lt;0,IF(Y351=0,0,IF(OR(W351=0,U351=0),"N.M.",IF(ABS(Y351/W351)&gt;=10,"N.M.",Y351/(-W351)))),IF(Y351=0,0,IF(OR(W351=0,U351=0),"N.M.",IF(ABS(Y351/W351)&gt;=10,"N.M.",Y351/W351))))</f>
        <v>-0.15291678168589787</v>
      </c>
      <c r="AB351" s="39"/>
      <c r="AC351" s="9">
        <v>36450203.67300001</v>
      </c>
      <c r="AD351" s="9"/>
      <c r="AE351" s="9">
        <v>36367599.745000005</v>
      </c>
      <c r="AF351" s="9"/>
      <c r="AG351" s="9">
        <f>(+AC351-AE351)</f>
        <v>82603.9280000031</v>
      </c>
      <c r="AH351" s="37" t="str">
        <f>IF((+AC351-AE351)=(AG351),"  ",$AO$515)</f>
        <v>  </v>
      </c>
      <c r="AI351" s="38">
        <f>IF(AE351&lt;0,IF(AG351=0,0,IF(OR(AE351=0,AC351=0),"N.M.",IF(ABS(AG351/AE351)&gt;=10,"N.M.",AG351/(-AE351)))),IF(AG351=0,0,IF(OR(AE351=0,AC351=0),"N.M.",IF(ABS(AG351/AE351)&gt;=10,"N.M.",AG351/AE351))))</f>
        <v>0.0022713604576381176</v>
      </c>
      <c r="AJ351" s="105"/>
      <c r="AK351" s="105"/>
      <c r="AL351" s="105"/>
      <c r="AM351" s="105"/>
      <c r="AN351" s="105"/>
      <c r="AO351" s="105"/>
      <c r="AP351" s="106"/>
      <c r="AQ351" s="107"/>
      <c r="AR351" s="108"/>
      <c r="AS351" s="105"/>
      <c r="AT351" s="105"/>
      <c r="AU351" s="105"/>
      <c r="AV351" s="105"/>
      <c r="AW351" s="105"/>
      <c r="AX351" s="106"/>
      <c r="AY351" s="107"/>
      <c r="AZ351" s="108"/>
      <c r="BA351" s="105"/>
      <c r="BB351" s="105"/>
      <c r="BC351" s="105"/>
      <c r="BD351" s="106"/>
      <c r="BE351" s="107"/>
      <c r="BF351" s="108"/>
      <c r="BG351" s="105"/>
      <c r="BH351" s="109"/>
      <c r="BI351" s="105"/>
      <c r="BJ351" s="109"/>
      <c r="BK351" s="105"/>
      <c r="BL351" s="109"/>
      <c r="BM351" s="105"/>
      <c r="BN351" s="97"/>
      <c r="BO351" s="97"/>
      <c r="BP351" s="97"/>
    </row>
    <row r="352" spans="1:68" s="17" customFormat="1" ht="12.75">
      <c r="A352" s="17" t="s">
        <v>35</v>
      </c>
      <c r="B352" s="98"/>
      <c r="C352" s="17" t="s">
        <v>36</v>
      </c>
      <c r="D352" s="18"/>
      <c r="E352" s="18">
        <v>49200457.64800001</v>
      </c>
      <c r="F352" s="18"/>
      <c r="G352" s="18">
        <v>35916004.95800001</v>
      </c>
      <c r="H352" s="18"/>
      <c r="I352" s="18">
        <f>+E352-G352</f>
        <v>13284452.689999998</v>
      </c>
      <c r="J352" s="37" t="str">
        <f>IF((+E352-G352)=(I352),"  ",$AO$515)</f>
        <v>  </v>
      </c>
      <c r="K352" s="40">
        <f>IF(G352&lt;0,IF(I352=0,0,IF(OR(G352=0,E352=0),"N.M.",IF(ABS(I352/G352)&gt;=10,"N.M.",I352/(-G352)))),IF(I352=0,0,IF(OR(G352=0,E352=0),"N.M.",IF(ABS(I352/G352)&gt;=10,"N.M.",I352/G352))))</f>
        <v>0.36987556677127</v>
      </c>
      <c r="L352" s="39"/>
      <c r="M352" s="8">
        <v>138745714.21700007</v>
      </c>
      <c r="N352" s="18"/>
      <c r="O352" s="8">
        <v>108114058.60399997</v>
      </c>
      <c r="P352" s="18"/>
      <c r="Q352" s="18">
        <f>(+M352-O352)</f>
        <v>30631655.613000095</v>
      </c>
      <c r="R352" s="37" t="str">
        <f>IF((+M352-O352)=(Q352),"  ",$AO$515)</f>
        <v>  </v>
      </c>
      <c r="S352" s="40">
        <f>IF(O352&lt;0,IF(Q352=0,0,IF(OR(O352=0,M352=0),"N.M.",IF(ABS(Q352/O352)&gt;=10,"N.M.",Q352/(-O352)))),IF(Q352=0,0,IF(OR(O352=0,M352=0),"N.M.",IF(ABS(Q352/O352)&gt;=10,"N.M.",Q352/O352))))</f>
        <v>0.2833272194987858</v>
      </c>
      <c r="T352" s="39"/>
      <c r="U352" s="18">
        <v>49200457.64800001</v>
      </c>
      <c r="V352" s="18"/>
      <c r="W352" s="18">
        <v>35916004.95800001</v>
      </c>
      <c r="X352" s="18"/>
      <c r="Y352" s="18">
        <f>(+U352-W352)</f>
        <v>13284452.689999998</v>
      </c>
      <c r="Z352" s="37" t="str">
        <f>IF((+U352-W352)=(Y352),"  ",$AO$515)</f>
        <v>  </v>
      </c>
      <c r="AA352" s="40">
        <f>IF(W352&lt;0,IF(Y352=0,0,IF(OR(W352=0,U352=0),"N.M.",IF(ABS(Y352/W352)&gt;=10,"N.M.",Y352/(-W352)))),IF(Y352=0,0,IF(OR(W352=0,U352=0),"N.M.",IF(ABS(Y352/W352)&gt;=10,"N.M.",Y352/W352))))</f>
        <v>0.36987556677127</v>
      </c>
      <c r="AB352" s="39"/>
      <c r="AC352" s="18">
        <v>486514340.3510003</v>
      </c>
      <c r="AD352" s="18"/>
      <c r="AE352" s="18">
        <v>449603882.9019999</v>
      </c>
      <c r="AF352" s="18"/>
      <c r="AG352" s="18">
        <f>(+AC352-AE352)</f>
        <v>36910457.44900042</v>
      </c>
      <c r="AH352" s="37" t="str">
        <f>IF((+AC352-AE352)=(AG352),"  ",$AO$515)</f>
        <v>  </v>
      </c>
      <c r="AI352" s="40">
        <f>IF(AE352&lt;0,IF(AG352=0,0,IF(OR(AE352=0,AC352=0),"N.M.",IF(ABS(AG352/AE352)&gt;=10,"N.M.",AG352/(-AE352)))),IF(AG352=0,0,IF(OR(AE352=0,AC352=0),"N.M.",IF(ABS(AG352/AE352)&gt;=10,"N.M.",AG352/AE352))))</f>
        <v>0.08209550418194628</v>
      </c>
      <c r="AJ352" s="18"/>
      <c r="AK352" s="18"/>
      <c r="AL352" s="18"/>
      <c r="AM352" s="18"/>
      <c r="AN352" s="18"/>
      <c r="AO352" s="18"/>
      <c r="AP352" s="85"/>
      <c r="AQ352" s="117"/>
      <c r="AR352" s="39"/>
      <c r="AS352" s="18"/>
      <c r="AT352" s="18"/>
      <c r="AU352" s="18"/>
      <c r="AV352" s="18"/>
      <c r="AW352" s="18"/>
      <c r="AX352" s="85"/>
      <c r="AY352" s="117"/>
      <c r="AZ352" s="39"/>
      <c r="BA352" s="18"/>
      <c r="BB352" s="18"/>
      <c r="BC352" s="18"/>
      <c r="BD352" s="85"/>
      <c r="BE352" s="117"/>
      <c r="BF352" s="39"/>
      <c r="BG352" s="18"/>
      <c r="BH352" s="104"/>
      <c r="BI352" s="18"/>
      <c r="BJ352" s="104"/>
      <c r="BK352" s="18"/>
      <c r="BL352" s="104"/>
      <c r="BM352" s="18"/>
      <c r="BN352" s="104"/>
      <c r="BO352" s="104"/>
      <c r="BP352" s="104"/>
    </row>
    <row r="353" spans="1:35" ht="12.75" outlineLevel="1">
      <c r="A353" s="1" t="s">
        <v>861</v>
      </c>
      <c r="B353" s="16" t="s">
        <v>862</v>
      </c>
      <c r="C353" s="1" t="s">
        <v>1309</v>
      </c>
      <c r="E353" s="5">
        <v>3118640.82</v>
      </c>
      <c r="G353" s="5">
        <v>3033149.24</v>
      </c>
      <c r="I353" s="9">
        <f aca="true" t="shared" si="112" ref="I353:I359">+E353-G353</f>
        <v>85491.57999999961</v>
      </c>
      <c r="K353" s="21">
        <f aca="true" t="shared" si="113" ref="K353:K359">IF(G353&lt;0,IF(I353=0,0,IF(OR(G353=0,E353=0),"N.M.",IF(ABS(I353/G353)&gt;=10,"N.M.",I353/(-G353)))),IF(I353=0,0,IF(OR(G353=0,E353=0),"N.M.",IF(ABS(I353/G353)&gt;=10,"N.M.",I353/G353))))</f>
        <v>0.028185747958778186</v>
      </c>
      <c r="M353" s="9">
        <v>9454479.84</v>
      </c>
      <c r="O353" s="9">
        <v>9073227.59</v>
      </c>
      <c r="Q353" s="9">
        <f aca="true" t="shared" si="114" ref="Q353:Q359">(+M353-O353)</f>
        <v>381252.25</v>
      </c>
      <c r="S353" s="21">
        <f aca="true" t="shared" si="115" ref="S353:S359">IF(O353&lt;0,IF(Q353=0,0,IF(OR(O353=0,M353=0),"N.M.",IF(ABS(Q353/O353)&gt;=10,"N.M.",Q353/(-O353)))),IF(Q353=0,0,IF(OR(O353=0,M353=0),"N.M.",IF(ABS(Q353/O353)&gt;=10,"N.M.",Q353/O353))))</f>
        <v>0.04201947391027585</v>
      </c>
      <c r="U353" s="9">
        <v>3118640.82</v>
      </c>
      <c r="W353" s="9">
        <v>3033149.24</v>
      </c>
      <c r="Y353" s="9">
        <f aca="true" t="shared" si="116" ref="Y353:Y359">(+U353-W353)</f>
        <v>85491.57999999961</v>
      </c>
      <c r="AA353" s="21">
        <f aca="true" t="shared" si="117" ref="AA353:AA359">IF(W353&lt;0,IF(Y353=0,0,IF(OR(W353=0,U353=0),"N.M.",IF(ABS(Y353/W353)&gt;=10,"N.M.",Y353/(-W353)))),IF(Y353=0,0,IF(OR(W353=0,U353=0),"N.M.",IF(ABS(Y353/W353)&gt;=10,"N.M.",Y353/W353))))</f>
        <v>0.028185747958778186</v>
      </c>
      <c r="AC353" s="9">
        <v>37072567.6</v>
      </c>
      <c r="AE353" s="9">
        <v>35921852.53</v>
      </c>
      <c r="AG353" s="9">
        <f aca="true" t="shared" si="118" ref="AG353:AG359">(+AC353-AE353)</f>
        <v>1150715.0700000003</v>
      </c>
      <c r="AI353" s="21">
        <f aca="true" t="shared" si="119" ref="AI353:AI359">IF(AE353&lt;0,IF(AG353=0,0,IF(OR(AE353=0,AC353=0),"N.M.",IF(ABS(AG353/AE353)&gt;=10,"N.M.",AG353/(-AE353)))),IF(AG353=0,0,IF(OR(AE353=0,AC353=0),"N.M.",IF(ABS(AG353/AE353)&gt;=10,"N.M.",AG353/AE353))))</f>
        <v>0.032033845388095866</v>
      </c>
    </row>
    <row r="354" spans="1:35" ht="12.75" outlineLevel="1">
      <c r="A354" s="1" t="s">
        <v>863</v>
      </c>
      <c r="B354" s="16" t="s">
        <v>864</v>
      </c>
      <c r="C354" s="1" t="s">
        <v>1310</v>
      </c>
      <c r="E354" s="5">
        <v>0</v>
      </c>
      <c r="G354" s="5">
        <v>0</v>
      </c>
      <c r="I354" s="9">
        <f t="shared" si="112"/>
        <v>0</v>
      </c>
      <c r="K354" s="21">
        <f t="shared" si="113"/>
        <v>0</v>
      </c>
      <c r="M354" s="9">
        <v>0</v>
      </c>
      <c r="O354" s="9">
        <v>1834.92</v>
      </c>
      <c r="Q354" s="9">
        <f t="shared" si="114"/>
        <v>-1834.92</v>
      </c>
      <c r="S354" s="21" t="str">
        <f t="shared" si="115"/>
        <v>N.M.</v>
      </c>
      <c r="U354" s="9">
        <v>0</v>
      </c>
      <c r="W354" s="9">
        <v>0</v>
      </c>
      <c r="Y354" s="9">
        <f t="shared" si="116"/>
        <v>0</v>
      </c>
      <c r="AA354" s="21">
        <f t="shared" si="117"/>
        <v>0</v>
      </c>
      <c r="AC354" s="9">
        <v>0</v>
      </c>
      <c r="AE354" s="9">
        <v>10092.06</v>
      </c>
      <c r="AG354" s="9">
        <f t="shared" si="118"/>
        <v>-10092.06</v>
      </c>
      <c r="AI354" s="21" t="str">
        <f t="shared" si="119"/>
        <v>N.M.</v>
      </c>
    </row>
    <row r="355" spans="1:35" ht="12.75" outlineLevel="1">
      <c r="A355" s="1" t="s">
        <v>865</v>
      </c>
      <c r="B355" s="16" t="s">
        <v>866</v>
      </c>
      <c r="C355" s="1" t="s">
        <v>1311</v>
      </c>
      <c r="E355" s="5">
        <v>450626.64</v>
      </c>
      <c r="G355" s="5">
        <v>446651.94</v>
      </c>
      <c r="I355" s="9">
        <f t="shared" si="112"/>
        <v>3974.7000000000116</v>
      </c>
      <c r="K355" s="21">
        <f t="shared" si="113"/>
        <v>0.008898875486805255</v>
      </c>
      <c r="M355" s="9">
        <v>1353200.35</v>
      </c>
      <c r="O355" s="9">
        <v>1338690.36</v>
      </c>
      <c r="Q355" s="9">
        <f t="shared" si="114"/>
        <v>14509.98999999999</v>
      </c>
      <c r="S355" s="21">
        <f t="shared" si="115"/>
        <v>0.010838944115501056</v>
      </c>
      <c r="U355" s="9">
        <v>450626.64</v>
      </c>
      <c r="W355" s="9">
        <v>446651.94</v>
      </c>
      <c r="Y355" s="9">
        <f t="shared" si="116"/>
        <v>3974.7000000000116</v>
      </c>
      <c r="AA355" s="21">
        <f t="shared" si="117"/>
        <v>0.008898875486805255</v>
      </c>
      <c r="AC355" s="9">
        <v>5401626.79</v>
      </c>
      <c r="AE355" s="9">
        <v>5324735.01</v>
      </c>
      <c r="AG355" s="9">
        <f t="shared" si="118"/>
        <v>76891.78000000026</v>
      </c>
      <c r="AI355" s="21">
        <f t="shared" si="119"/>
        <v>0.014440489499589251</v>
      </c>
    </row>
    <row r="356" spans="1:35" ht="12.75" outlineLevel="1">
      <c r="A356" s="1" t="s">
        <v>867</v>
      </c>
      <c r="B356" s="16" t="s">
        <v>868</v>
      </c>
      <c r="C356" s="1" t="s">
        <v>1312</v>
      </c>
      <c r="E356" s="5">
        <v>322765.85</v>
      </c>
      <c r="G356" s="5">
        <v>383525.7</v>
      </c>
      <c r="I356" s="9">
        <f t="shared" si="112"/>
        <v>-60759.850000000035</v>
      </c>
      <c r="K356" s="21">
        <f t="shared" si="113"/>
        <v>-0.15842445499740965</v>
      </c>
      <c r="M356" s="9">
        <v>958633.32</v>
      </c>
      <c r="O356" s="9">
        <v>1139163.1</v>
      </c>
      <c r="Q356" s="9">
        <f t="shared" si="114"/>
        <v>-180529.78000000014</v>
      </c>
      <c r="S356" s="21">
        <f t="shared" si="115"/>
        <v>-0.15847579683716945</v>
      </c>
      <c r="U356" s="9">
        <v>322765.85</v>
      </c>
      <c r="W356" s="9">
        <v>383525.7</v>
      </c>
      <c r="Y356" s="9">
        <f t="shared" si="116"/>
        <v>-60759.850000000035</v>
      </c>
      <c r="AA356" s="21">
        <f t="shared" si="117"/>
        <v>-0.15842445499740965</v>
      </c>
      <c r="AC356" s="9">
        <v>3887011.86</v>
      </c>
      <c r="AE356" s="9">
        <v>4397263.5</v>
      </c>
      <c r="AG356" s="9">
        <f t="shared" si="118"/>
        <v>-510251.64000000013</v>
      </c>
      <c r="AI356" s="21">
        <f t="shared" si="119"/>
        <v>-0.1160384498222588</v>
      </c>
    </row>
    <row r="357" spans="1:35" ht="12.75" outlineLevel="1">
      <c r="A357" s="1" t="s">
        <v>869</v>
      </c>
      <c r="B357" s="16" t="s">
        <v>870</v>
      </c>
      <c r="C357" s="1" t="s">
        <v>1313</v>
      </c>
      <c r="E357" s="5">
        <v>3218</v>
      </c>
      <c r="G357" s="5">
        <v>3218</v>
      </c>
      <c r="I357" s="9">
        <f t="shared" si="112"/>
        <v>0</v>
      </c>
      <c r="K357" s="21">
        <f t="shared" si="113"/>
        <v>0</v>
      </c>
      <c r="M357" s="9">
        <v>9654</v>
      </c>
      <c r="O357" s="9">
        <v>9654</v>
      </c>
      <c r="Q357" s="9">
        <f t="shared" si="114"/>
        <v>0</v>
      </c>
      <c r="S357" s="21">
        <f t="shared" si="115"/>
        <v>0</v>
      </c>
      <c r="U357" s="9">
        <v>3218</v>
      </c>
      <c r="W357" s="9">
        <v>3218</v>
      </c>
      <c r="Y357" s="9">
        <f t="shared" si="116"/>
        <v>0</v>
      </c>
      <c r="AA357" s="21">
        <f t="shared" si="117"/>
        <v>0</v>
      </c>
      <c r="AC357" s="9">
        <v>38616</v>
      </c>
      <c r="AE357" s="9">
        <v>38616</v>
      </c>
      <c r="AG357" s="9">
        <f t="shared" si="118"/>
        <v>0</v>
      </c>
      <c r="AI357" s="21">
        <f t="shared" si="119"/>
        <v>0</v>
      </c>
    </row>
    <row r="358" spans="1:35" ht="12.75" outlineLevel="1">
      <c r="A358" s="1" t="s">
        <v>871</v>
      </c>
      <c r="B358" s="16" t="s">
        <v>872</v>
      </c>
      <c r="C358" s="1" t="s">
        <v>1314</v>
      </c>
      <c r="E358" s="5">
        <v>68532.47</v>
      </c>
      <c r="G358" s="5">
        <v>68529.47</v>
      </c>
      <c r="I358" s="9">
        <f t="shared" si="112"/>
        <v>3</v>
      </c>
      <c r="K358" s="21">
        <f t="shared" si="113"/>
        <v>4.377678683346012E-05</v>
      </c>
      <c r="M358" s="9">
        <v>205597.41</v>
      </c>
      <c r="O358" s="9">
        <v>205588.42</v>
      </c>
      <c r="Q358" s="9">
        <f t="shared" si="114"/>
        <v>8.989999999990687</v>
      </c>
      <c r="S358" s="21">
        <f t="shared" si="115"/>
        <v>4.372814383218027E-05</v>
      </c>
      <c r="U358" s="9">
        <v>68532.47</v>
      </c>
      <c r="W358" s="9">
        <v>68529.47</v>
      </c>
      <c r="Y358" s="9">
        <f t="shared" si="116"/>
        <v>3</v>
      </c>
      <c r="AA358" s="21">
        <f t="shared" si="117"/>
        <v>4.377678683346012E-05</v>
      </c>
      <c r="AC358" s="9">
        <v>822371.64</v>
      </c>
      <c r="AE358" s="9">
        <v>813298.22</v>
      </c>
      <c r="AG358" s="9">
        <f t="shared" si="118"/>
        <v>9073.420000000042</v>
      </c>
      <c r="AI358" s="21">
        <f t="shared" si="119"/>
        <v>0.011156325904660215</v>
      </c>
    </row>
    <row r="359" spans="1:35" ht="12.75" outlineLevel="1">
      <c r="A359" s="1" t="s">
        <v>873</v>
      </c>
      <c r="B359" s="16" t="s">
        <v>874</v>
      </c>
      <c r="C359" s="1" t="s">
        <v>1315</v>
      </c>
      <c r="E359" s="5">
        <v>0</v>
      </c>
      <c r="G359" s="5">
        <v>0</v>
      </c>
      <c r="I359" s="9">
        <f t="shared" si="112"/>
        <v>0</v>
      </c>
      <c r="K359" s="21">
        <f t="shared" si="113"/>
        <v>0</v>
      </c>
      <c r="M359" s="9">
        <v>0</v>
      </c>
      <c r="O359" s="9">
        <v>-13884.14</v>
      </c>
      <c r="Q359" s="9">
        <f t="shared" si="114"/>
        <v>13884.14</v>
      </c>
      <c r="S359" s="21" t="str">
        <f t="shared" si="115"/>
        <v>N.M.</v>
      </c>
      <c r="U359" s="9">
        <v>0</v>
      </c>
      <c r="W359" s="9">
        <v>0</v>
      </c>
      <c r="Y359" s="9">
        <f t="shared" si="116"/>
        <v>0</v>
      </c>
      <c r="AA359" s="21">
        <f t="shared" si="117"/>
        <v>0</v>
      </c>
      <c r="AC359" s="9">
        <v>0</v>
      </c>
      <c r="AE359" s="9">
        <v>-77653.91</v>
      </c>
      <c r="AG359" s="9">
        <f t="shared" si="118"/>
        <v>77653.91</v>
      </c>
      <c r="AI359" s="21" t="str">
        <f t="shared" si="119"/>
        <v>N.M.</v>
      </c>
    </row>
    <row r="360" spans="1:68" s="90" customFormat="1" ht="12.75">
      <c r="A360" s="90" t="s">
        <v>37</v>
      </c>
      <c r="B360" s="91"/>
      <c r="C360" s="77" t="s">
        <v>1316</v>
      </c>
      <c r="D360" s="105"/>
      <c r="E360" s="105">
        <v>3963783.78</v>
      </c>
      <c r="F360" s="105"/>
      <c r="G360" s="105">
        <v>3935074.35</v>
      </c>
      <c r="H360" s="105"/>
      <c r="I360" s="9">
        <f>+E360-G360</f>
        <v>28709.429999999702</v>
      </c>
      <c r="J360" s="37" t="str">
        <f>IF((+E360-G360)=(I360),"  ",$AO$515)</f>
        <v>  </v>
      </c>
      <c r="K360" s="38">
        <f>IF(G360&lt;0,IF(I360=0,0,IF(OR(G360=0,E360=0),"N.M.",IF(ABS(I360/G360)&gt;=10,"N.M.",I360/(-G360)))),IF(I360=0,0,IF(OR(G360=0,E360=0),"N.M.",IF(ABS(I360/G360)&gt;=10,"N.M.",I360/G360))))</f>
        <v>0.007295778286882865</v>
      </c>
      <c r="L360" s="39"/>
      <c r="M360" s="5">
        <v>11981564.92</v>
      </c>
      <c r="N360" s="9"/>
      <c r="O360" s="5">
        <v>11754274.25</v>
      </c>
      <c r="P360" s="9"/>
      <c r="Q360" s="9">
        <f>(+M360-O360)</f>
        <v>227290.66999999993</v>
      </c>
      <c r="R360" s="37" t="str">
        <f>IF((+M360-O360)=(Q360),"  ",$AO$515)</f>
        <v>  </v>
      </c>
      <c r="S360" s="38">
        <f>IF(O360&lt;0,IF(Q360=0,0,IF(OR(O360=0,M360=0),"N.M.",IF(ABS(Q360/O360)&gt;=10,"N.M.",Q360/(-O360)))),IF(Q360=0,0,IF(OR(O360=0,M360=0),"N.M.",IF(ABS(Q360/O360)&gt;=10,"N.M.",Q360/O360))))</f>
        <v>0.01933685271976702</v>
      </c>
      <c r="T360" s="39"/>
      <c r="U360" s="9">
        <v>3963783.78</v>
      </c>
      <c r="V360" s="9"/>
      <c r="W360" s="9">
        <v>3935074.35</v>
      </c>
      <c r="X360" s="9"/>
      <c r="Y360" s="9">
        <f>(+U360-W360)</f>
        <v>28709.429999999702</v>
      </c>
      <c r="Z360" s="37" t="str">
        <f>IF((+U360-W360)=(Y360),"  ",$AO$515)</f>
        <v>  </v>
      </c>
      <c r="AA360" s="38">
        <f>IF(W360&lt;0,IF(Y360=0,0,IF(OR(W360=0,U360=0),"N.M.",IF(ABS(Y360/W360)&gt;=10,"N.M.",Y360/(-W360)))),IF(Y360=0,0,IF(OR(W360=0,U360=0),"N.M.",IF(ABS(Y360/W360)&gt;=10,"N.M.",Y360/W360))))</f>
        <v>0.007295778286882865</v>
      </c>
      <c r="AB360" s="39"/>
      <c r="AC360" s="9">
        <v>47222193.89</v>
      </c>
      <c r="AD360" s="9"/>
      <c r="AE360" s="9">
        <v>46428203.410000004</v>
      </c>
      <c r="AF360" s="9"/>
      <c r="AG360" s="9">
        <f>(+AC360-AE360)</f>
        <v>793990.4799999967</v>
      </c>
      <c r="AH360" s="37" t="str">
        <f>IF((+AC360-AE360)=(AG360),"  ",$AO$515)</f>
        <v>  </v>
      </c>
      <c r="AI360" s="38">
        <f>IF(AE360&lt;0,IF(AG360=0,0,IF(OR(AE360=0,AC360=0),"N.M.",IF(ABS(AG360/AE360)&gt;=10,"N.M.",AG360/(-AE360)))),IF(AG360=0,0,IF(OR(AE360=0,AC360=0),"N.M.",IF(ABS(AG360/AE360)&gt;=10,"N.M.",AG360/AE360))))</f>
        <v>0.017101468971099192</v>
      </c>
      <c r="AJ360" s="105"/>
      <c r="AK360" s="105"/>
      <c r="AL360" s="105"/>
      <c r="AM360" s="105"/>
      <c r="AN360" s="105"/>
      <c r="AO360" s="105"/>
      <c r="AP360" s="106"/>
      <c r="AQ360" s="107"/>
      <c r="AR360" s="108"/>
      <c r="AS360" s="105"/>
      <c r="AT360" s="105"/>
      <c r="AU360" s="105"/>
      <c r="AV360" s="105"/>
      <c r="AW360" s="105"/>
      <c r="AX360" s="106"/>
      <c r="AY360" s="107"/>
      <c r="AZ360" s="108"/>
      <c r="BA360" s="105"/>
      <c r="BB360" s="105"/>
      <c r="BC360" s="105"/>
      <c r="BD360" s="106"/>
      <c r="BE360" s="107"/>
      <c r="BF360" s="108"/>
      <c r="BG360" s="105"/>
      <c r="BH360" s="109"/>
      <c r="BI360" s="105"/>
      <c r="BJ360" s="109"/>
      <c r="BK360" s="105"/>
      <c r="BL360" s="109"/>
      <c r="BM360" s="105"/>
      <c r="BN360" s="97"/>
      <c r="BO360" s="97"/>
      <c r="BP360" s="97"/>
    </row>
    <row r="361" spans="1:35" ht="12.75" outlineLevel="1">
      <c r="A361" s="1" t="s">
        <v>875</v>
      </c>
      <c r="B361" s="16" t="s">
        <v>876</v>
      </c>
      <c r="C361" s="1" t="s">
        <v>1317</v>
      </c>
      <c r="E361" s="5">
        <v>247480.278</v>
      </c>
      <c r="G361" s="5">
        <v>224796.372</v>
      </c>
      <c r="I361" s="9">
        <f aca="true" t="shared" si="120" ref="I361:I400">+E361-G361</f>
        <v>22683.905999999988</v>
      </c>
      <c r="K361" s="21">
        <f aca="true" t="shared" si="121" ref="K361:K400">IF(G361&lt;0,IF(I361=0,0,IF(OR(G361=0,E361=0),"N.M.",IF(ABS(I361/G361)&gt;=10,"N.M.",I361/(-G361)))),IF(I361=0,0,IF(OR(G361=0,E361=0),"N.M.",IF(ABS(I361/G361)&gt;=10,"N.M.",I361/G361))))</f>
        <v>0.10090868370420136</v>
      </c>
      <c r="M361" s="9">
        <v>806810.125</v>
      </c>
      <c r="O361" s="9">
        <v>590133.964</v>
      </c>
      <c r="Q361" s="9">
        <f aca="true" t="shared" si="122" ref="Q361:Q400">(+M361-O361)</f>
        <v>216676.16099999996</v>
      </c>
      <c r="S361" s="21">
        <f aca="true" t="shared" si="123" ref="S361:S400">IF(O361&lt;0,IF(Q361=0,0,IF(OR(O361=0,M361=0),"N.M.",IF(ABS(Q361/O361)&gt;=10,"N.M.",Q361/(-O361)))),IF(Q361=0,0,IF(OR(O361=0,M361=0),"N.M.",IF(ABS(Q361/O361)&gt;=10,"N.M.",Q361/O361))))</f>
        <v>0.3671643630394402</v>
      </c>
      <c r="U361" s="9">
        <v>247480.278</v>
      </c>
      <c r="W361" s="9">
        <v>224796.372</v>
      </c>
      <c r="Y361" s="9">
        <f aca="true" t="shared" si="124" ref="Y361:Y400">(+U361-W361)</f>
        <v>22683.905999999988</v>
      </c>
      <c r="AA361" s="21">
        <f aca="true" t="shared" si="125" ref="AA361:AA400">IF(W361&lt;0,IF(Y361=0,0,IF(OR(W361=0,U361=0),"N.M.",IF(ABS(Y361/W361)&gt;=10,"N.M.",Y361/(-W361)))),IF(Y361=0,0,IF(OR(W361=0,U361=0),"N.M.",IF(ABS(Y361/W361)&gt;=10,"N.M.",Y361/W361))))</f>
        <v>0.10090868370420136</v>
      </c>
      <c r="AC361" s="9">
        <v>2745645.023</v>
      </c>
      <c r="AE361" s="9">
        <v>2499817.7569999998</v>
      </c>
      <c r="AG361" s="9">
        <f aca="true" t="shared" si="126" ref="AG361:AG400">(+AC361-AE361)</f>
        <v>245827.2660000003</v>
      </c>
      <c r="AI361" s="21">
        <f aca="true" t="shared" si="127" ref="AI361:AI400">IF(AE361&lt;0,IF(AG361=0,0,IF(OR(AE361=0,AC361=0),"N.M.",IF(ABS(AG361/AE361)&gt;=10,"N.M.",AG361/(-AE361)))),IF(AG361=0,0,IF(OR(AE361=0,AC361=0),"N.M.",IF(ABS(AG361/AE361)&gt;=10,"N.M.",AG361/AE361))))</f>
        <v>0.09833807497031885</v>
      </c>
    </row>
    <row r="362" spans="1:35" ht="12.75" outlineLevel="1">
      <c r="A362" s="1" t="s">
        <v>877</v>
      </c>
      <c r="B362" s="16" t="s">
        <v>878</v>
      </c>
      <c r="C362" s="1" t="s">
        <v>1318</v>
      </c>
      <c r="E362" s="5">
        <v>13773.27</v>
      </c>
      <c r="G362" s="5">
        <v>15765.388</v>
      </c>
      <c r="I362" s="9">
        <f t="shared" si="120"/>
        <v>-1992.1180000000004</v>
      </c>
      <c r="K362" s="21">
        <f t="shared" si="121"/>
        <v>-0.12636022659258372</v>
      </c>
      <c r="M362" s="9">
        <v>26534.17</v>
      </c>
      <c r="O362" s="9">
        <v>25624.002</v>
      </c>
      <c r="Q362" s="9">
        <f t="shared" si="122"/>
        <v>910.1679999999978</v>
      </c>
      <c r="S362" s="21">
        <f t="shared" si="123"/>
        <v>0.03552013459880302</v>
      </c>
      <c r="U362" s="9">
        <v>13773.27</v>
      </c>
      <c r="W362" s="9">
        <v>15765.388</v>
      </c>
      <c r="Y362" s="9">
        <f t="shared" si="124"/>
        <v>-1992.1180000000004</v>
      </c>
      <c r="AA362" s="21">
        <f t="shared" si="125"/>
        <v>-0.12636022659258372</v>
      </c>
      <c r="AC362" s="9">
        <v>28705.452</v>
      </c>
      <c r="AE362" s="9">
        <v>35442.678</v>
      </c>
      <c r="AG362" s="9">
        <f t="shared" si="126"/>
        <v>-6737.225999999999</v>
      </c>
      <c r="AI362" s="21">
        <f t="shared" si="127"/>
        <v>-0.1900879499003997</v>
      </c>
    </row>
    <row r="363" spans="1:35" ht="12.75" outlineLevel="1">
      <c r="A363" s="1" t="s">
        <v>879</v>
      </c>
      <c r="B363" s="16" t="s">
        <v>880</v>
      </c>
      <c r="C363" s="1" t="s">
        <v>1319</v>
      </c>
      <c r="E363" s="5">
        <v>0</v>
      </c>
      <c r="G363" s="5">
        <v>0</v>
      </c>
      <c r="I363" s="9">
        <f t="shared" si="120"/>
        <v>0</v>
      </c>
      <c r="K363" s="21">
        <f t="shared" si="121"/>
        <v>0</v>
      </c>
      <c r="M363" s="9">
        <v>0</v>
      </c>
      <c r="O363" s="9">
        <v>0</v>
      </c>
      <c r="Q363" s="9">
        <f t="shared" si="122"/>
        <v>0</v>
      </c>
      <c r="S363" s="21">
        <f t="shared" si="123"/>
        <v>0</v>
      </c>
      <c r="U363" s="9">
        <v>0</v>
      </c>
      <c r="W363" s="9">
        <v>0</v>
      </c>
      <c r="Y363" s="9">
        <f t="shared" si="124"/>
        <v>0</v>
      </c>
      <c r="AA363" s="21">
        <f t="shared" si="125"/>
        <v>0</v>
      </c>
      <c r="AC363" s="9">
        <v>0</v>
      </c>
      <c r="AE363" s="9">
        <v>603.94</v>
      </c>
      <c r="AG363" s="9">
        <f t="shared" si="126"/>
        <v>-603.94</v>
      </c>
      <c r="AI363" s="21" t="str">
        <f t="shared" si="127"/>
        <v>N.M.</v>
      </c>
    </row>
    <row r="364" spans="1:35" ht="12.75" outlineLevel="1">
      <c r="A364" s="1" t="s">
        <v>881</v>
      </c>
      <c r="B364" s="16" t="s">
        <v>882</v>
      </c>
      <c r="C364" s="1" t="s">
        <v>1319</v>
      </c>
      <c r="E364" s="5">
        <v>0</v>
      </c>
      <c r="G364" s="5">
        <v>0</v>
      </c>
      <c r="I364" s="9">
        <f t="shared" si="120"/>
        <v>0</v>
      </c>
      <c r="K364" s="21">
        <f t="shared" si="121"/>
        <v>0</v>
      </c>
      <c r="M364" s="9">
        <v>0</v>
      </c>
      <c r="O364" s="9">
        <v>0</v>
      </c>
      <c r="Q364" s="9">
        <f t="shared" si="122"/>
        <v>0</v>
      </c>
      <c r="S364" s="21">
        <f t="shared" si="123"/>
        <v>0</v>
      </c>
      <c r="U364" s="9">
        <v>0</v>
      </c>
      <c r="W364" s="9">
        <v>0</v>
      </c>
      <c r="Y364" s="9">
        <f t="shared" si="124"/>
        <v>0</v>
      </c>
      <c r="AA364" s="21">
        <f t="shared" si="125"/>
        <v>0</v>
      </c>
      <c r="AC364" s="9">
        <v>607.79</v>
      </c>
      <c r="AE364" s="9">
        <v>-40712.67</v>
      </c>
      <c r="AG364" s="9">
        <f t="shared" si="126"/>
        <v>41320.46</v>
      </c>
      <c r="AI364" s="21">
        <f t="shared" si="127"/>
        <v>1.0149287678749637</v>
      </c>
    </row>
    <row r="365" spans="1:35" ht="12.75" outlineLevel="1">
      <c r="A365" s="1" t="s">
        <v>883</v>
      </c>
      <c r="B365" s="16" t="s">
        <v>884</v>
      </c>
      <c r="C365" s="1" t="s">
        <v>1319</v>
      </c>
      <c r="E365" s="5">
        <v>782.63</v>
      </c>
      <c r="G365" s="5">
        <v>0</v>
      </c>
      <c r="I365" s="9">
        <f t="shared" si="120"/>
        <v>782.63</v>
      </c>
      <c r="K365" s="21" t="str">
        <f t="shared" si="121"/>
        <v>N.M.</v>
      </c>
      <c r="M365" s="9">
        <v>71876.36</v>
      </c>
      <c r="O365" s="9">
        <v>1251313</v>
      </c>
      <c r="Q365" s="9">
        <f t="shared" si="122"/>
        <v>-1179436.64</v>
      </c>
      <c r="S365" s="21">
        <f t="shared" si="123"/>
        <v>-0.9425592477661464</v>
      </c>
      <c r="U365" s="9">
        <v>782.63</v>
      </c>
      <c r="W365" s="9">
        <v>0</v>
      </c>
      <c r="Y365" s="9">
        <f t="shared" si="124"/>
        <v>782.63</v>
      </c>
      <c r="AA365" s="21" t="str">
        <f t="shared" si="125"/>
        <v>N.M.</v>
      </c>
      <c r="AC365" s="9">
        <v>71876.36</v>
      </c>
      <c r="AE365" s="9">
        <v>6884231.58</v>
      </c>
      <c r="AG365" s="9">
        <f t="shared" si="126"/>
        <v>-6812355.22</v>
      </c>
      <c r="AI365" s="21">
        <f t="shared" si="127"/>
        <v>-0.9895592762729227</v>
      </c>
    </row>
    <row r="366" spans="1:35" ht="12.75" outlineLevel="1">
      <c r="A366" s="1" t="s">
        <v>885</v>
      </c>
      <c r="B366" s="16" t="s">
        <v>886</v>
      </c>
      <c r="C366" s="1" t="s">
        <v>1319</v>
      </c>
      <c r="E366" s="5">
        <v>0</v>
      </c>
      <c r="G366" s="5">
        <v>744069.91</v>
      </c>
      <c r="I366" s="9">
        <f t="shared" si="120"/>
        <v>-744069.91</v>
      </c>
      <c r="K366" s="21" t="str">
        <f t="shared" si="121"/>
        <v>N.M.</v>
      </c>
      <c r="M366" s="9">
        <v>1487660</v>
      </c>
      <c r="O366" s="9">
        <v>744069.91</v>
      </c>
      <c r="Q366" s="9">
        <f t="shared" si="122"/>
        <v>743590.09</v>
      </c>
      <c r="S366" s="21">
        <f t="shared" si="123"/>
        <v>0.9993551412393493</v>
      </c>
      <c r="U366" s="9">
        <v>0</v>
      </c>
      <c r="W366" s="9">
        <v>744069.91</v>
      </c>
      <c r="Y366" s="9">
        <f t="shared" si="124"/>
        <v>-744069.91</v>
      </c>
      <c r="AA366" s="21" t="str">
        <f t="shared" si="125"/>
        <v>N.M.</v>
      </c>
      <c r="AC366" s="9">
        <v>8184528.48</v>
      </c>
      <c r="AE366" s="9">
        <v>744069.91</v>
      </c>
      <c r="AG366" s="9">
        <f t="shared" si="126"/>
        <v>7440458.57</v>
      </c>
      <c r="AI366" s="21">
        <f t="shared" si="127"/>
        <v>9.999676737364638</v>
      </c>
    </row>
    <row r="367" spans="1:35" ht="12.75" outlineLevel="1">
      <c r="A367" s="1" t="s">
        <v>887</v>
      </c>
      <c r="B367" s="16" t="s">
        <v>888</v>
      </c>
      <c r="C367" s="1" t="s">
        <v>1319</v>
      </c>
      <c r="E367" s="5">
        <v>660166</v>
      </c>
      <c r="G367" s="5">
        <v>0</v>
      </c>
      <c r="I367" s="9">
        <f t="shared" si="120"/>
        <v>660166</v>
      </c>
      <c r="K367" s="21" t="str">
        <f t="shared" si="121"/>
        <v>N.M.</v>
      </c>
      <c r="M367" s="9">
        <v>660365.91</v>
      </c>
      <c r="O367" s="9">
        <v>0</v>
      </c>
      <c r="Q367" s="9">
        <f t="shared" si="122"/>
        <v>660365.91</v>
      </c>
      <c r="S367" s="21" t="str">
        <f t="shared" si="123"/>
        <v>N.M.</v>
      </c>
      <c r="U367" s="9">
        <v>660166</v>
      </c>
      <c r="W367" s="9">
        <v>0</v>
      </c>
      <c r="Y367" s="9">
        <f t="shared" si="124"/>
        <v>660166</v>
      </c>
      <c r="AA367" s="21" t="str">
        <f t="shared" si="125"/>
        <v>N.M.</v>
      </c>
      <c r="AC367" s="9">
        <v>660365.91</v>
      </c>
      <c r="AE367" s="9">
        <v>0</v>
      </c>
      <c r="AG367" s="9">
        <f t="shared" si="126"/>
        <v>660365.91</v>
      </c>
      <c r="AI367" s="21" t="str">
        <f t="shared" si="127"/>
        <v>N.M.</v>
      </c>
    </row>
    <row r="368" spans="1:35" ht="12.75" outlineLevel="1">
      <c r="A368" s="1" t="s">
        <v>889</v>
      </c>
      <c r="B368" s="16" t="s">
        <v>890</v>
      </c>
      <c r="C368" s="1" t="s">
        <v>1320</v>
      </c>
      <c r="E368" s="5">
        <v>0</v>
      </c>
      <c r="G368" s="5">
        <v>0</v>
      </c>
      <c r="I368" s="9">
        <f t="shared" si="120"/>
        <v>0</v>
      </c>
      <c r="K368" s="21">
        <f t="shared" si="121"/>
        <v>0</v>
      </c>
      <c r="M368" s="9">
        <v>0</v>
      </c>
      <c r="O368" s="9">
        <v>0</v>
      </c>
      <c r="Q368" s="9">
        <f t="shared" si="122"/>
        <v>0</v>
      </c>
      <c r="S368" s="21">
        <f t="shared" si="123"/>
        <v>0</v>
      </c>
      <c r="U368" s="9">
        <v>0</v>
      </c>
      <c r="W368" s="9">
        <v>0</v>
      </c>
      <c r="Y368" s="9">
        <f t="shared" si="124"/>
        <v>0</v>
      </c>
      <c r="AA368" s="21">
        <f t="shared" si="125"/>
        <v>0</v>
      </c>
      <c r="AC368" s="9">
        <v>0</v>
      </c>
      <c r="AE368" s="9">
        <v>40779</v>
      </c>
      <c r="AG368" s="9">
        <f t="shared" si="126"/>
        <v>-40779</v>
      </c>
      <c r="AI368" s="21" t="str">
        <f t="shared" si="127"/>
        <v>N.M.</v>
      </c>
    </row>
    <row r="369" spans="1:35" ht="12.75" outlineLevel="1">
      <c r="A369" s="1" t="s">
        <v>891</v>
      </c>
      <c r="B369" s="16" t="s">
        <v>892</v>
      </c>
      <c r="C369" s="1" t="s">
        <v>1320</v>
      </c>
      <c r="E369" s="5">
        <v>0</v>
      </c>
      <c r="G369" s="5">
        <v>0</v>
      </c>
      <c r="I369" s="9">
        <f t="shared" si="120"/>
        <v>0</v>
      </c>
      <c r="K369" s="21">
        <f t="shared" si="121"/>
        <v>0</v>
      </c>
      <c r="M369" s="9">
        <v>0</v>
      </c>
      <c r="O369" s="9">
        <v>25238</v>
      </c>
      <c r="Q369" s="9">
        <f t="shared" si="122"/>
        <v>-25238</v>
      </c>
      <c r="S369" s="21" t="str">
        <f t="shared" si="123"/>
        <v>N.M.</v>
      </c>
      <c r="U369" s="9">
        <v>0</v>
      </c>
      <c r="W369" s="9">
        <v>0</v>
      </c>
      <c r="Y369" s="9">
        <f t="shared" si="124"/>
        <v>0</v>
      </c>
      <c r="AA369" s="21">
        <f t="shared" si="125"/>
        <v>0</v>
      </c>
      <c r="AC369" s="9">
        <v>-11685</v>
      </c>
      <c r="AE369" s="9">
        <v>77912</v>
      </c>
      <c r="AG369" s="9">
        <f t="shared" si="126"/>
        <v>-89597</v>
      </c>
      <c r="AI369" s="21">
        <f t="shared" si="127"/>
        <v>-1.1499768970120134</v>
      </c>
    </row>
    <row r="370" spans="1:35" ht="12.75" outlineLevel="1">
      <c r="A370" s="1" t="s">
        <v>893</v>
      </c>
      <c r="B370" s="16" t="s">
        <v>894</v>
      </c>
      <c r="C370" s="1" t="s">
        <v>1320</v>
      </c>
      <c r="E370" s="5">
        <v>0</v>
      </c>
      <c r="G370" s="5">
        <v>9000</v>
      </c>
      <c r="I370" s="9">
        <f t="shared" si="120"/>
        <v>-9000</v>
      </c>
      <c r="K370" s="21" t="str">
        <f t="shared" si="121"/>
        <v>N.M.</v>
      </c>
      <c r="M370" s="9">
        <v>12343</v>
      </c>
      <c r="O370" s="9">
        <v>9000</v>
      </c>
      <c r="Q370" s="9">
        <f t="shared" si="122"/>
        <v>3343</v>
      </c>
      <c r="S370" s="21">
        <f t="shared" si="123"/>
        <v>0.37144444444444447</v>
      </c>
      <c r="U370" s="9">
        <v>0</v>
      </c>
      <c r="W370" s="9">
        <v>9000</v>
      </c>
      <c r="Y370" s="9">
        <f t="shared" si="124"/>
        <v>-9000</v>
      </c>
      <c r="AA370" s="21" t="str">
        <f t="shared" si="125"/>
        <v>N.M.</v>
      </c>
      <c r="AC370" s="9">
        <v>96231</v>
      </c>
      <c r="AE370" s="9">
        <v>9000</v>
      </c>
      <c r="AG370" s="9">
        <f t="shared" si="126"/>
        <v>87231</v>
      </c>
      <c r="AI370" s="21">
        <f t="shared" si="127"/>
        <v>9.692333333333334</v>
      </c>
    </row>
    <row r="371" spans="1:35" ht="12.75" outlineLevel="1">
      <c r="A371" s="1" t="s">
        <v>895</v>
      </c>
      <c r="B371" s="16" t="s">
        <v>896</v>
      </c>
      <c r="C371" s="1" t="s">
        <v>1320</v>
      </c>
      <c r="E371" s="5">
        <v>10000</v>
      </c>
      <c r="G371" s="5">
        <v>0</v>
      </c>
      <c r="I371" s="9">
        <f t="shared" si="120"/>
        <v>10000</v>
      </c>
      <c r="K371" s="21" t="str">
        <f t="shared" si="121"/>
        <v>N.M.</v>
      </c>
      <c r="M371" s="9">
        <v>10000</v>
      </c>
      <c r="O371" s="9">
        <v>0</v>
      </c>
      <c r="Q371" s="9">
        <f t="shared" si="122"/>
        <v>10000</v>
      </c>
      <c r="S371" s="21" t="str">
        <f t="shared" si="123"/>
        <v>N.M.</v>
      </c>
      <c r="U371" s="9">
        <v>10000</v>
      </c>
      <c r="W371" s="9">
        <v>0</v>
      </c>
      <c r="Y371" s="9">
        <f t="shared" si="124"/>
        <v>10000</v>
      </c>
      <c r="AA371" s="21" t="str">
        <f t="shared" si="125"/>
        <v>N.M.</v>
      </c>
      <c r="AC371" s="9">
        <v>10000</v>
      </c>
      <c r="AE371" s="9">
        <v>0</v>
      </c>
      <c r="AG371" s="9">
        <f t="shared" si="126"/>
        <v>10000</v>
      </c>
      <c r="AI371" s="21" t="str">
        <f t="shared" si="127"/>
        <v>N.M.</v>
      </c>
    </row>
    <row r="372" spans="1:35" ht="12.75" outlineLevel="1">
      <c r="A372" s="1" t="s">
        <v>897</v>
      </c>
      <c r="B372" s="16" t="s">
        <v>898</v>
      </c>
      <c r="C372" s="1" t="s">
        <v>1321</v>
      </c>
      <c r="E372" s="5">
        <v>12670.67</v>
      </c>
      <c r="G372" s="5">
        <v>12362.243</v>
      </c>
      <c r="I372" s="9">
        <f t="shared" si="120"/>
        <v>308.4269999999997</v>
      </c>
      <c r="K372" s="21">
        <f t="shared" si="121"/>
        <v>0.024949113198955857</v>
      </c>
      <c r="M372" s="9">
        <v>22909.48</v>
      </c>
      <c r="O372" s="9">
        <v>19313.353000000003</v>
      </c>
      <c r="Q372" s="9">
        <f t="shared" si="122"/>
        <v>3596.1269999999968</v>
      </c>
      <c r="S372" s="21">
        <f t="shared" si="123"/>
        <v>0.186198999210546</v>
      </c>
      <c r="U372" s="9">
        <v>12670.67</v>
      </c>
      <c r="W372" s="9">
        <v>12362.243</v>
      </c>
      <c r="Y372" s="9">
        <f t="shared" si="124"/>
        <v>308.4269999999997</v>
      </c>
      <c r="AA372" s="21">
        <f t="shared" si="125"/>
        <v>0.024949113198955857</v>
      </c>
      <c r="AC372" s="9">
        <v>24154.867</v>
      </c>
      <c r="AE372" s="9">
        <v>27551.923000000003</v>
      </c>
      <c r="AG372" s="9">
        <f t="shared" si="126"/>
        <v>-3397.056000000004</v>
      </c>
      <c r="AI372" s="21">
        <f t="shared" si="127"/>
        <v>-0.12329651182605308</v>
      </c>
    </row>
    <row r="373" spans="1:35" ht="12.75" outlineLevel="1">
      <c r="A373" s="1" t="s">
        <v>899</v>
      </c>
      <c r="B373" s="16" t="s">
        <v>900</v>
      </c>
      <c r="C373" s="1" t="s">
        <v>1322</v>
      </c>
      <c r="E373" s="5">
        <v>0</v>
      </c>
      <c r="G373" s="5">
        <v>0</v>
      </c>
      <c r="I373" s="9">
        <f t="shared" si="120"/>
        <v>0</v>
      </c>
      <c r="K373" s="21">
        <f t="shared" si="121"/>
        <v>0</v>
      </c>
      <c r="M373" s="9">
        <v>0</v>
      </c>
      <c r="O373" s="9">
        <v>82269</v>
      </c>
      <c r="Q373" s="9">
        <f t="shared" si="122"/>
        <v>-82269</v>
      </c>
      <c r="S373" s="21" t="str">
        <f t="shared" si="123"/>
        <v>N.M.</v>
      </c>
      <c r="U373" s="9">
        <v>0</v>
      </c>
      <c r="W373" s="9">
        <v>0</v>
      </c>
      <c r="Y373" s="9">
        <f t="shared" si="124"/>
        <v>0</v>
      </c>
      <c r="AA373" s="21">
        <f t="shared" si="125"/>
        <v>0</v>
      </c>
      <c r="AC373" s="9">
        <v>0</v>
      </c>
      <c r="AE373" s="9">
        <v>82434</v>
      </c>
      <c r="AG373" s="9">
        <f t="shared" si="126"/>
        <v>-82434</v>
      </c>
      <c r="AI373" s="21" t="str">
        <f t="shared" si="127"/>
        <v>N.M.</v>
      </c>
    </row>
    <row r="374" spans="1:35" ht="12.75" outlineLevel="1">
      <c r="A374" s="1" t="s">
        <v>901</v>
      </c>
      <c r="B374" s="16" t="s">
        <v>902</v>
      </c>
      <c r="C374" s="1" t="s">
        <v>1322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0</v>
      </c>
      <c r="O374" s="9">
        <v>103331</v>
      </c>
      <c r="Q374" s="9">
        <f t="shared" si="122"/>
        <v>-103331</v>
      </c>
      <c r="S374" s="21" t="str">
        <f t="shared" si="123"/>
        <v>N.M.</v>
      </c>
      <c r="U374" s="9">
        <v>0</v>
      </c>
      <c r="W374" s="9">
        <v>0</v>
      </c>
      <c r="Y374" s="9">
        <f t="shared" si="124"/>
        <v>0</v>
      </c>
      <c r="AA374" s="21">
        <f t="shared" si="125"/>
        <v>0</v>
      </c>
      <c r="AC374" s="9">
        <v>32455</v>
      </c>
      <c r="AE374" s="9">
        <v>186031</v>
      </c>
      <c r="AG374" s="9">
        <f t="shared" si="126"/>
        <v>-153576</v>
      </c>
      <c r="AI374" s="21">
        <f t="shared" si="127"/>
        <v>-0.8255398293832749</v>
      </c>
    </row>
    <row r="375" spans="1:35" ht="12.75" outlineLevel="1">
      <c r="A375" s="1" t="s">
        <v>903</v>
      </c>
      <c r="B375" s="16" t="s">
        <v>904</v>
      </c>
      <c r="C375" s="1" t="s">
        <v>1322</v>
      </c>
      <c r="E375" s="5">
        <v>0</v>
      </c>
      <c r="G375" s="5">
        <v>14500</v>
      </c>
      <c r="I375" s="9">
        <f t="shared" si="120"/>
        <v>-14500</v>
      </c>
      <c r="K375" s="21" t="str">
        <f t="shared" si="121"/>
        <v>N.M.</v>
      </c>
      <c r="M375" s="9">
        <v>29280</v>
      </c>
      <c r="O375" s="9">
        <v>14500</v>
      </c>
      <c r="Q375" s="9">
        <f t="shared" si="122"/>
        <v>14780</v>
      </c>
      <c r="S375" s="21">
        <f t="shared" si="123"/>
        <v>1.0193103448275862</v>
      </c>
      <c r="U375" s="9">
        <v>0</v>
      </c>
      <c r="W375" s="9">
        <v>14500</v>
      </c>
      <c r="Y375" s="9">
        <f t="shared" si="124"/>
        <v>-14500</v>
      </c>
      <c r="AA375" s="21" t="str">
        <f t="shared" si="125"/>
        <v>N.M.</v>
      </c>
      <c r="AC375" s="9">
        <v>162080</v>
      </c>
      <c r="AE375" s="9">
        <v>14500</v>
      </c>
      <c r="AG375" s="9">
        <f t="shared" si="126"/>
        <v>147580</v>
      </c>
      <c r="AI375" s="21" t="str">
        <f t="shared" si="127"/>
        <v>N.M.</v>
      </c>
    </row>
    <row r="376" spans="1:35" ht="12.75" outlineLevel="1">
      <c r="A376" s="1" t="s">
        <v>905</v>
      </c>
      <c r="B376" s="16" t="s">
        <v>906</v>
      </c>
      <c r="C376" s="1" t="s">
        <v>1322</v>
      </c>
      <c r="E376" s="5">
        <v>13100</v>
      </c>
      <c r="G376" s="5">
        <v>0</v>
      </c>
      <c r="I376" s="9">
        <f t="shared" si="120"/>
        <v>13100</v>
      </c>
      <c r="K376" s="21" t="str">
        <f t="shared" si="121"/>
        <v>N.M.</v>
      </c>
      <c r="M376" s="9">
        <v>13100</v>
      </c>
      <c r="O376" s="9">
        <v>0</v>
      </c>
      <c r="Q376" s="9">
        <f t="shared" si="122"/>
        <v>13100</v>
      </c>
      <c r="S376" s="21" t="str">
        <f t="shared" si="123"/>
        <v>N.M.</v>
      </c>
      <c r="U376" s="9">
        <v>13100</v>
      </c>
      <c r="W376" s="9">
        <v>0</v>
      </c>
      <c r="Y376" s="9">
        <f t="shared" si="124"/>
        <v>13100</v>
      </c>
      <c r="AA376" s="21" t="str">
        <f t="shared" si="125"/>
        <v>N.M.</v>
      </c>
      <c r="AC376" s="9">
        <v>13100</v>
      </c>
      <c r="AE376" s="9">
        <v>0</v>
      </c>
      <c r="AG376" s="9">
        <f t="shared" si="126"/>
        <v>13100</v>
      </c>
      <c r="AI376" s="21" t="str">
        <f t="shared" si="127"/>
        <v>N.M.</v>
      </c>
    </row>
    <row r="377" spans="1:35" ht="12.75" outlineLevel="1">
      <c r="A377" s="1" t="s">
        <v>907</v>
      </c>
      <c r="B377" s="16" t="s">
        <v>908</v>
      </c>
      <c r="C377" s="1" t="s">
        <v>1323</v>
      </c>
      <c r="E377" s="5">
        <v>0</v>
      </c>
      <c r="G377" s="5">
        <v>74.56</v>
      </c>
      <c r="I377" s="9">
        <f t="shared" si="120"/>
        <v>-74.56</v>
      </c>
      <c r="K377" s="21" t="str">
        <f t="shared" si="121"/>
        <v>N.M.</v>
      </c>
      <c r="M377" s="9">
        <v>0</v>
      </c>
      <c r="O377" s="9">
        <v>1490.56</v>
      </c>
      <c r="Q377" s="9">
        <f t="shared" si="122"/>
        <v>-1490.56</v>
      </c>
      <c r="S377" s="21" t="str">
        <f t="shared" si="123"/>
        <v>N.M.</v>
      </c>
      <c r="U377" s="9">
        <v>0</v>
      </c>
      <c r="W377" s="9">
        <v>74.56</v>
      </c>
      <c r="Y377" s="9">
        <f t="shared" si="124"/>
        <v>-74.56</v>
      </c>
      <c r="AA377" s="21" t="str">
        <f t="shared" si="125"/>
        <v>N.M.</v>
      </c>
      <c r="AC377" s="9">
        <v>0</v>
      </c>
      <c r="AE377" s="9">
        <v>8172.56</v>
      </c>
      <c r="AG377" s="9">
        <f t="shared" si="126"/>
        <v>-8172.56</v>
      </c>
      <c r="AI377" s="21" t="str">
        <f t="shared" si="127"/>
        <v>N.M.</v>
      </c>
    </row>
    <row r="378" spans="1:35" ht="12.75" outlineLevel="1">
      <c r="A378" s="1" t="s">
        <v>909</v>
      </c>
      <c r="B378" s="16" t="s">
        <v>910</v>
      </c>
      <c r="C378" s="1" t="s">
        <v>1323</v>
      </c>
      <c r="E378" s="5">
        <v>0</v>
      </c>
      <c r="G378" s="5">
        <v>0</v>
      </c>
      <c r="I378" s="9">
        <f t="shared" si="120"/>
        <v>0</v>
      </c>
      <c r="K378" s="21">
        <f t="shared" si="121"/>
        <v>0</v>
      </c>
      <c r="M378" s="9">
        <v>0</v>
      </c>
      <c r="O378" s="9">
        <v>0</v>
      </c>
      <c r="Q378" s="9">
        <f t="shared" si="122"/>
        <v>0</v>
      </c>
      <c r="S378" s="21">
        <f t="shared" si="123"/>
        <v>0</v>
      </c>
      <c r="U378" s="9">
        <v>0</v>
      </c>
      <c r="W378" s="9">
        <v>0</v>
      </c>
      <c r="Y378" s="9">
        <f t="shared" si="124"/>
        <v>0</v>
      </c>
      <c r="AA378" s="21">
        <f t="shared" si="125"/>
        <v>0</v>
      </c>
      <c r="AC378" s="9">
        <v>6635.88</v>
      </c>
      <c r="AE378" s="9">
        <v>0</v>
      </c>
      <c r="AG378" s="9">
        <f t="shared" si="126"/>
        <v>6635.88</v>
      </c>
      <c r="AI378" s="21" t="str">
        <f t="shared" si="127"/>
        <v>N.M.</v>
      </c>
    </row>
    <row r="379" spans="1:35" ht="12.75" outlineLevel="1">
      <c r="A379" s="1" t="s">
        <v>911</v>
      </c>
      <c r="B379" s="16" t="s">
        <v>912</v>
      </c>
      <c r="C379" s="1" t="s">
        <v>1324</v>
      </c>
      <c r="E379" s="5">
        <v>0</v>
      </c>
      <c r="G379" s="5">
        <v>0</v>
      </c>
      <c r="I379" s="9">
        <f t="shared" si="120"/>
        <v>0</v>
      </c>
      <c r="K379" s="21">
        <f t="shared" si="121"/>
        <v>0</v>
      </c>
      <c r="M379" s="9">
        <v>0</v>
      </c>
      <c r="O379" s="9">
        <v>0</v>
      </c>
      <c r="Q379" s="9">
        <f t="shared" si="122"/>
        <v>0</v>
      </c>
      <c r="S379" s="21">
        <f t="shared" si="123"/>
        <v>0</v>
      </c>
      <c r="U379" s="9">
        <v>0</v>
      </c>
      <c r="W379" s="9">
        <v>0</v>
      </c>
      <c r="Y379" s="9">
        <f t="shared" si="124"/>
        <v>0</v>
      </c>
      <c r="AA379" s="21">
        <f t="shared" si="125"/>
        <v>0</v>
      </c>
      <c r="AC379" s="9">
        <v>0</v>
      </c>
      <c r="AE379" s="9">
        <v>295</v>
      </c>
      <c r="AG379" s="9">
        <f t="shared" si="126"/>
        <v>-295</v>
      </c>
      <c r="AI379" s="21" t="str">
        <f t="shared" si="127"/>
        <v>N.M.</v>
      </c>
    </row>
    <row r="380" spans="1:35" ht="12.75" outlineLevel="1">
      <c r="A380" s="1" t="s">
        <v>913</v>
      </c>
      <c r="B380" s="16" t="s">
        <v>914</v>
      </c>
      <c r="C380" s="1" t="s">
        <v>1324</v>
      </c>
      <c r="E380" s="5">
        <v>0</v>
      </c>
      <c r="G380" s="5">
        <v>0</v>
      </c>
      <c r="I380" s="9">
        <f t="shared" si="120"/>
        <v>0</v>
      </c>
      <c r="K380" s="21">
        <f t="shared" si="121"/>
        <v>0</v>
      </c>
      <c r="M380" s="9">
        <v>0</v>
      </c>
      <c r="O380" s="9">
        <v>0</v>
      </c>
      <c r="Q380" s="9">
        <f t="shared" si="122"/>
        <v>0</v>
      </c>
      <c r="S380" s="21">
        <f t="shared" si="123"/>
        <v>0</v>
      </c>
      <c r="U380" s="9">
        <v>0</v>
      </c>
      <c r="W380" s="9">
        <v>0</v>
      </c>
      <c r="Y380" s="9">
        <f t="shared" si="124"/>
        <v>0</v>
      </c>
      <c r="AA380" s="21">
        <f t="shared" si="125"/>
        <v>0</v>
      </c>
      <c r="AC380" s="9">
        <v>0</v>
      </c>
      <c r="AE380" s="9">
        <v>582</v>
      </c>
      <c r="AG380" s="9">
        <f t="shared" si="126"/>
        <v>-582</v>
      </c>
      <c r="AI380" s="21" t="str">
        <f t="shared" si="127"/>
        <v>N.M.</v>
      </c>
    </row>
    <row r="381" spans="1:35" ht="12.75" outlineLevel="1">
      <c r="A381" s="1" t="s">
        <v>915</v>
      </c>
      <c r="B381" s="16" t="s">
        <v>916</v>
      </c>
      <c r="C381" s="1" t="s">
        <v>1324</v>
      </c>
      <c r="E381" s="5">
        <v>0</v>
      </c>
      <c r="G381" s="5">
        <v>0</v>
      </c>
      <c r="I381" s="9">
        <f t="shared" si="120"/>
        <v>0</v>
      </c>
      <c r="K381" s="21">
        <f t="shared" si="121"/>
        <v>0</v>
      </c>
      <c r="M381" s="9">
        <v>0</v>
      </c>
      <c r="O381" s="9">
        <v>0</v>
      </c>
      <c r="Q381" s="9">
        <f t="shared" si="122"/>
        <v>0</v>
      </c>
      <c r="S381" s="21">
        <f t="shared" si="123"/>
        <v>0</v>
      </c>
      <c r="U381" s="9">
        <v>0</v>
      </c>
      <c r="W381" s="9">
        <v>0</v>
      </c>
      <c r="Y381" s="9">
        <f t="shared" si="124"/>
        <v>0</v>
      </c>
      <c r="AA381" s="21">
        <f t="shared" si="125"/>
        <v>0</v>
      </c>
      <c r="AC381" s="9">
        <v>545</v>
      </c>
      <c r="AE381" s="9">
        <v>0</v>
      </c>
      <c r="AG381" s="9">
        <f t="shared" si="126"/>
        <v>545</v>
      </c>
      <c r="AI381" s="21" t="str">
        <f t="shared" si="127"/>
        <v>N.M.</v>
      </c>
    </row>
    <row r="382" spans="1:35" ht="12.75" outlineLevel="1">
      <c r="A382" s="1" t="s">
        <v>917</v>
      </c>
      <c r="B382" s="16" t="s">
        <v>918</v>
      </c>
      <c r="C382" s="1" t="s">
        <v>1325</v>
      </c>
      <c r="E382" s="5">
        <v>0</v>
      </c>
      <c r="G382" s="5">
        <v>0</v>
      </c>
      <c r="I382" s="9">
        <f t="shared" si="120"/>
        <v>0</v>
      </c>
      <c r="K382" s="21">
        <f t="shared" si="121"/>
        <v>0</v>
      </c>
      <c r="M382" s="9">
        <v>0</v>
      </c>
      <c r="O382" s="9">
        <v>0</v>
      </c>
      <c r="Q382" s="9">
        <f t="shared" si="122"/>
        <v>0</v>
      </c>
      <c r="S382" s="21">
        <f t="shared" si="123"/>
        <v>0</v>
      </c>
      <c r="U382" s="9">
        <v>0</v>
      </c>
      <c r="W382" s="9">
        <v>0</v>
      </c>
      <c r="Y382" s="9">
        <f t="shared" si="124"/>
        <v>0</v>
      </c>
      <c r="AA382" s="21">
        <f t="shared" si="125"/>
        <v>0</v>
      </c>
      <c r="AC382" s="9">
        <v>0</v>
      </c>
      <c r="AE382" s="9">
        <v>222954.01</v>
      </c>
      <c r="AG382" s="9">
        <f t="shared" si="126"/>
        <v>-222954.01</v>
      </c>
      <c r="AI382" s="21" t="str">
        <f t="shared" si="127"/>
        <v>N.M.</v>
      </c>
    </row>
    <row r="383" spans="1:35" ht="12.75" outlineLevel="1">
      <c r="A383" s="1" t="s">
        <v>919</v>
      </c>
      <c r="B383" s="16" t="s">
        <v>920</v>
      </c>
      <c r="C383" s="1" t="s">
        <v>1325</v>
      </c>
      <c r="E383" s="5">
        <v>0</v>
      </c>
      <c r="G383" s="5">
        <v>49035</v>
      </c>
      <c r="I383" s="9">
        <f t="shared" si="120"/>
        <v>-49035</v>
      </c>
      <c r="K383" s="21" t="str">
        <f t="shared" si="121"/>
        <v>N.M.</v>
      </c>
      <c r="M383" s="9">
        <v>0</v>
      </c>
      <c r="O383" s="9">
        <v>147105</v>
      </c>
      <c r="Q383" s="9">
        <f t="shared" si="122"/>
        <v>-147105</v>
      </c>
      <c r="S383" s="21" t="str">
        <f t="shared" si="123"/>
        <v>N.M.</v>
      </c>
      <c r="U383" s="9">
        <v>0</v>
      </c>
      <c r="W383" s="9">
        <v>49035</v>
      </c>
      <c r="Y383" s="9">
        <f t="shared" si="124"/>
        <v>-49035</v>
      </c>
      <c r="AA383" s="21" t="str">
        <f t="shared" si="125"/>
        <v>N.M.</v>
      </c>
      <c r="AC383" s="9">
        <v>245164.37</v>
      </c>
      <c r="AE383" s="9">
        <v>343245</v>
      </c>
      <c r="AG383" s="9">
        <f t="shared" si="126"/>
        <v>-98080.63</v>
      </c>
      <c r="AI383" s="21">
        <f t="shared" si="127"/>
        <v>-0.2857452548471209</v>
      </c>
    </row>
    <row r="384" spans="1:35" ht="12.75" outlineLevel="1">
      <c r="A384" s="1" t="s">
        <v>921</v>
      </c>
      <c r="B384" s="16" t="s">
        <v>922</v>
      </c>
      <c r="C384" s="1" t="s">
        <v>1325</v>
      </c>
      <c r="E384" s="5">
        <v>56563.2</v>
      </c>
      <c r="G384" s="5">
        <v>0</v>
      </c>
      <c r="I384" s="9">
        <f t="shared" si="120"/>
        <v>56563.2</v>
      </c>
      <c r="K384" s="21" t="str">
        <f t="shared" si="121"/>
        <v>N.M.</v>
      </c>
      <c r="M384" s="9">
        <v>169689.6</v>
      </c>
      <c r="O384" s="9">
        <v>0</v>
      </c>
      <c r="Q384" s="9">
        <f t="shared" si="122"/>
        <v>169689.6</v>
      </c>
      <c r="S384" s="21" t="str">
        <f t="shared" si="123"/>
        <v>N.M.</v>
      </c>
      <c r="U384" s="9">
        <v>56563.2</v>
      </c>
      <c r="W384" s="9">
        <v>0</v>
      </c>
      <c r="Y384" s="9">
        <f t="shared" si="124"/>
        <v>56563.2</v>
      </c>
      <c r="AA384" s="21" t="str">
        <f t="shared" si="125"/>
        <v>N.M.</v>
      </c>
      <c r="AC384" s="9">
        <v>395942.4</v>
      </c>
      <c r="AE384" s="9">
        <v>0</v>
      </c>
      <c r="AG384" s="9">
        <f t="shared" si="126"/>
        <v>395942.4</v>
      </c>
      <c r="AI384" s="21" t="str">
        <f t="shared" si="127"/>
        <v>N.M.</v>
      </c>
    </row>
    <row r="385" spans="1:35" ht="12.75" outlineLevel="1">
      <c r="A385" s="1" t="s">
        <v>923</v>
      </c>
      <c r="B385" s="16" t="s">
        <v>924</v>
      </c>
      <c r="C385" s="1" t="s">
        <v>1326</v>
      </c>
      <c r="E385" s="5">
        <v>0</v>
      </c>
      <c r="G385" s="5">
        <v>0</v>
      </c>
      <c r="I385" s="9">
        <f t="shared" si="120"/>
        <v>0</v>
      </c>
      <c r="K385" s="21">
        <f t="shared" si="121"/>
        <v>0</v>
      </c>
      <c r="M385" s="9">
        <v>9500</v>
      </c>
      <c r="O385" s="9">
        <v>-756600</v>
      </c>
      <c r="Q385" s="9">
        <f t="shared" si="122"/>
        <v>766100</v>
      </c>
      <c r="S385" s="21">
        <f t="shared" si="123"/>
        <v>1.0125561723499867</v>
      </c>
      <c r="U385" s="9">
        <v>0</v>
      </c>
      <c r="W385" s="9">
        <v>0</v>
      </c>
      <c r="Y385" s="9">
        <f t="shared" si="124"/>
        <v>0</v>
      </c>
      <c r="AA385" s="21">
        <f t="shared" si="125"/>
        <v>0</v>
      </c>
      <c r="AC385" s="9">
        <v>37000</v>
      </c>
      <c r="AE385" s="9">
        <v>-1438400</v>
      </c>
      <c r="AG385" s="9">
        <f t="shared" si="126"/>
        <v>1475400</v>
      </c>
      <c r="AI385" s="21">
        <f t="shared" si="127"/>
        <v>1.0257230255839822</v>
      </c>
    </row>
    <row r="386" spans="1:35" ht="12.75" outlineLevel="1">
      <c r="A386" s="1" t="s">
        <v>925</v>
      </c>
      <c r="B386" s="16" t="s">
        <v>926</v>
      </c>
      <c r="C386" s="1" t="s">
        <v>1326</v>
      </c>
      <c r="E386" s="5">
        <v>0</v>
      </c>
      <c r="G386" s="5">
        <v>0</v>
      </c>
      <c r="I386" s="9">
        <f t="shared" si="120"/>
        <v>0</v>
      </c>
      <c r="K386" s="21">
        <f t="shared" si="121"/>
        <v>0</v>
      </c>
      <c r="M386" s="9">
        <v>0</v>
      </c>
      <c r="O386" s="9">
        <v>0</v>
      </c>
      <c r="Q386" s="9">
        <f t="shared" si="122"/>
        <v>0</v>
      </c>
      <c r="S386" s="21">
        <f t="shared" si="123"/>
        <v>0</v>
      </c>
      <c r="U386" s="9">
        <v>0</v>
      </c>
      <c r="W386" s="9">
        <v>0</v>
      </c>
      <c r="Y386" s="9">
        <f t="shared" si="124"/>
        <v>0</v>
      </c>
      <c r="AA386" s="21">
        <f t="shared" si="125"/>
        <v>0</v>
      </c>
      <c r="AC386" s="9">
        <v>0</v>
      </c>
      <c r="AE386" s="9">
        <v>294.6</v>
      </c>
      <c r="AG386" s="9">
        <f t="shared" si="126"/>
        <v>-294.6</v>
      </c>
      <c r="AI386" s="21" t="str">
        <f t="shared" si="127"/>
        <v>N.M.</v>
      </c>
    </row>
    <row r="387" spans="1:35" ht="12.75" outlineLevel="1">
      <c r="A387" s="1" t="s">
        <v>927</v>
      </c>
      <c r="B387" s="16" t="s">
        <v>928</v>
      </c>
      <c r="C387" s="1" t="s">
        <v>1326</v>
      </c>
      <c r="E387" s="5">
        <v>0</v>
      </c>
      <c r="G387" s="5">
        <v>7355</v>
      </c>
      <c r="I387" s="9">
        <f t="shared" si="120"/>
        <v>-7355</v>
      </c>
      <c r="K387" s="21" t="str">
        <f t="shared" si="121"/>
        <v>N.M.</v>
      </c>
      <c r="M387" s="9">
        <v>0</v>
      </c>
      <c r="O387" s="9">
        <v>17649.49</v>
      </c>
      <c r="Q387" s="9">
        <f t="shared" si="122"/>
        <v>-17649.49</v>
      </c>
      <c r="S387" s="21" t="str">
        <f t="shared" si="123"/>
        <v>N.M.</v>
      </c>
      <c r="U387" s="9">
        <v>0</v>
      </c>
      <c r="W387" s="9">
        <v>7355</v>
      </c>
      <c r="Y387" s="9">
        <f t="shared" si="124"/>
        <v>-7355</v>
      </c>
      <c r="AA387" s="21" t="str">
        <f t="shared" si="125"/>
        <v>N.M.</v>
      </c>
      <c r="AC387" s="9">
        <v>0</v>
      </c>
      <c r="AE387" s="9">
        <v>54697.84</v>
      </c>
      <c r="AG387" s="9">
        <f t="shared" si="126"/>
        <v>-54697.84</v>
      </c>
      <c r="AI387" s="21" t="str">
        <f t="shared" si="127"/>
        <v>N.M.</v>
      </c>
    </row>
    <row r="388" spans="1:35" ht="12.75" outlineLevel="1">
      <c r="A388" s="1" t="s">
        <v>929</v>
      </c>
      <c r="B388" s="16" t="s">
        <v>930</v>
      </c>
      <c r="C388" s="1" t="s">
        <v>1326</v>
      </c>
      <c r="E388" s="5">
        <v>2404.51</v>
      </c>
      <c r="G388" s="5">
        <v>0</v>
      </c>
      <c r="I388" s="9">
        <f t="shared" si="120"/>
        <v>2404.51</v>
      </c>
      <c r="K388" s="21" t="str">
        <f t="shared" si="121"/>
        <v>N.M.</v>
      </c>
      <c r="M388" s="9">
        <v>25415.94</v>
      </c>
      <c r="O388" s="9">
        <v>0</v>
      </c>
      <c r="Q388" s="9">
        <f t="shared" si="122"/>
        <v>25415.94</v>
      </c>
      <c r="S388" s="21" t="str">
        <f t="shared" si="123"/>
        <v>N.M.</v>
      </c>
      <c r="U388" s="9">
        <v>2404.51</v>
      </c>
      <c r="W388" s="9">
        <v>0</v>
      </c>
      <c r="Y388" s="9">
        <f t="shared" si="124"/>
        <v>2404.51</v>
      </c>
      <c r="AA388" s="21" t="str">
        <f t="shared" si="125"/>
        <v>N.M.</v>
      </c>
      <c r="AC388" s="9">
        <v>110158.35</v>
      </c>
      <c r="AE388" s="9">
        <v>0</v>
      </c>
      <c r="AG388" s="9">
        <f t="shared" si="126"/>
        <v>110158.35</v>
      </c>
      <c r="AI388" s="21" t="str">
        <f t="shared" si="127"/>
        <v>N.M.</v>
      </c>
    </row>
    <row r="389" spans="1:35" ht="12.75" outlineLevel="1">
      <c r="A389" s="1" t="s">
        <v>931</v>
      </c>
      <c r="B389" s="16" t="s">
        <v>932</v>
      </c>
      <c r="C389" s="1" t="s">
        <v>1327</v>
      </c>
      <c r="E389" s="5">
        <v>0</v>
      </c>
      <c r="G389" s="5">
        <v>0</v>
      </c>
      <c r="I389" s="9">
        <f t="shared" si="120"/>
        <v>0</v>
      </c>
      <c r="K389" s="21">
        <f t="shared" si="121"/>
        <v>0</v>
      </c>
      <c r="M389" s="9">
        <v>0</v>
      </c>
      <c r="O389" s="9">
        <v>0</v>
      </c>
      <c r="Q389" s="9">
        <f t="shared" si="122"/>
        <v>0</v>
      </c>
      <c r="S389" s="21">
        <f t="shared" si="123"/>
        <v>0</v>
      </c>
      <c r="U389" s="9">
        <v>0</v>
      </c>
      <c r="W389" s="9">
        <v>0</v>
      </c>
      <c r="Y389" s="9">
        <f t="shared" si="124"/>
        <v>0</v>
      </c>
      <c r="AA389" s="21">
        <f t="shared" si="125"/>
        <v>0</v>
      </c>
      <c r="AC389" s="9">
        <v>100</v>
      </c>
      <c r="AE389" s="9">
        <v>0</v>
      </c>
      <c r="AG389" s="9">
        <f t="shared" si="126"/>
        <v>100</v>
      </c>
      <c r="AI389" s="21" t="str">
        <f t="shared" si="127"/>
        <v>N.M.</v>
      </c>
    </row>
    <row r="390" spans="1:35" ht="12.75" outlineLevel="1">
      <c r="A390" s="1" t="s">
        <v>933</v>
      </c>
      <c r="B390" s="16" t="s">
        <v>934</v>
      </c>
      <c r="C390" s="1" t="s">
        <v>1328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0</v>
      </c>
      <c r="O390" s="9">
        <v>0</v>
      </c>
      <c r="Q390" s="9">
        <f t="shared" si="122"/>
        <v>0</v>
      </c>
      <c r="S390" s="21">
        <f t="shared" si="123"/>
        <v>0</v>
      </c>
      <c r="U390" s="9">
        <v>0</v>
      </c>
      <c r="W390" s="9">
        <v>0</v>
      </c>
      <c r="Y390" s="9">
        <f t="shared" si="124"/>
        <v>0</v>
      </c>
      <c r="AA390" s="21">
        <f t="shared" si="125"/>
        <v>0</v>
      </c>
      <c r="AC390" s="9">
        <v>0</v>
      </c>
      <c r="AE390" s="9">
        <v>106.77</v>
      </c>
      <c r="AG390" s="9">
        <f t="shared" si="126"/>
        <v>-106.77</v>
      </c>
      <c r="AI390" s="21" t="str">
        <f t="shared" si="127"/>
        <v>N.M.</v>
      </c>
    </row>
    <row r="391" spans="1:35" ht="12.75" outlineLevel="1">
      <c r="A391" s="1" t="s">
        <v>935</v>
      </c>
      <c r="B391" s="16" t="s">
        <v>936</v>
      </c>
      <c r="C391" s="1" t="s">
        <v>1328</v>
      </c>
      <c r="E391" s="5">
        <v>0</v>
      </c>
      <c r="G391" s="5">
        <v>0</v>
      </c>
      <c r="I391" s="9">
        <f t="shared" si="120"/>
        <v>0</v>
      </c>
      <c r="K391" s="21">
        <f t="shared" si="121"/>
        <v>0</v>
      </c>
      <c r="M391" s="9">
        <v>0</v>
      </c>
      <c r="O391" s="9">
        <v>0</v>
      </c>
      <c r="Q391" s="9">
        <f t="shared" si="122"/>
        <v>0</v>
      </c>
      <c r="S391" s="21">
        <f t="shared" si="123"/>
        <v>0</v>
      </c>
      <c r="U391" s="9">
        <v>0</v>
      </c>
      <c r="W391" s="9">
        <v>0</v>
      </c>
      <c r="Y391" s="9">
        <f t="shared" si="124"/>
        <v>0</v>
      </c>
      <c r="AA391" s="21">
        <f t="shared" si="125"/>
        <v>0</v>
      </c>
      <c r="AC391" s="9">
        <v>0</v>
      </c>
      <c r="AE391" s="9">
        <v>83.86</v>
      </c>
      <c r="AG391" s="9">
        <f t="shared" si="126"/>
        <v>-83.86</v>
      </c>
      <c r="AI391" s="21" t="str">
        <f t="shared" si="127"/>
        <v>N.M.</v>
      </c>
    </row>
    <row r="392" spans="1:35" ht="12.75" outlineLevel="1">
      <c r="A392" s="1" t="s">
        <v>937</v>
      </c>
      <c r="B392" s="16" t="s">
        <v>938</v>
      </c>
      <c r="C392" s="1" t="s">
        <v>1328</v>
      </c>
      <c r="E392" s="5">
        <v>0</v>
      </c>
      <c r="G392" s="5">
        <v>0</v>
      </c>
      <c r="I392" s="9">
        <f t="shared" si="120"/>
        <v>0</v>
      </c>
      <c r="K392" s="21">
        <f t="shared" si="121"/>
        <v>0</v>
      </c>
      <c r="M392" s="9">
        <v>4907.88</v>
      </c>
      <c r="O392" s="9">
        <v>6920</v>
      </c>
      <c r="Q392" s="9">
        <f t="shared" si="122"/>
        <v>-2012.12</v>
      </c>
      <c r="S392" s="21">
        <f t="shared" si="123"/>
        <v>-0.2907687861271676</v>
      </c>
      <c r="U392" s="9">
        <v>0</v>
      </c>
      <c r="W392" s="9">
        <v>0</v>
      </c>
      <c r="Y392" s="9">
        <f t="shared" si="124"/>
        <v>0</v>
      </c>
      <c r="AA392" s="21">
        <f t="shared" si="125"/>
        <v>0</v>
      </c>
      <c r="AC392" s="9">
        <v>4907.88</v>
      </c>
      <c r="AE392" s="9">
        <v>38078</v>
      </c>
      <c r="AG392" s="9">
        <f t="shared" si="126"/>
        <v>-33170.12</v>
      </c>
      <c r="AI392" s="21">
        <f t="shared" si="127"/>
        <v>-0.8711098271968066</v>
      </c>
    </row>
    <row r="393" spans="1:35" ht="12.75" outlineLevel="1">
      <c r="A393" s="1" t="s">
        <v>939</v>
      </c>
      <c r="B393" s="16" t="s">
        <v>940</v>
      </c>
      <c r="C393" s="1" t="s">
        <v>1328</v>
      </c>
      <c r="E393" s="5">
        <v>0</v>
      </c>
      <c r="G393" s="5">
        <v>3462</v>
      </c>
      <c r="I393" s="9">
        <f t="shared" si="120"/>
        <v>-3462</v>
      </c>
      <c r="K393" s="21" t="str">
        <f t="shared" si="121"/>
        <v>N.M.</v>
      </c>
      <c r="M393" s="9">
        <v>6920</v>
      </c>
      <c r="O393" s="9">
        <v>3462</v>
      </c>
      <c r="Q393" s="9">
        <f t="shared" si="122"/>
        <v>3458</v>
      </c>
      <c r="S393" s="21">
        <f t="shared" si="123"/>
        <v>0.998844598497978</v>
      </c>
      <c r="U393" s="9">
        <v>0</v>
      </c>
      <c r="W393" s="9">
        <v>3462</v>
      </c>
      <c r="Y393" s="9">
        <f t="shared" si="124"/>
        <v>-3462</v>
      </c>
      <c r="AA393" s="21" t="str">
        <f t="shared" si="125"/>
        <v>N.M.</v>
      </c>
      <c r="AC393" s="9">
        <v>38078</v>
      </c>
      <c r="AE393" s="9">
        <v>3462</v>
      </c>
      <c r="AG393" s="9">
        <f t="shared" si="126"/>
        <v>34616</v>
      </c>
      <c r="AI393" s="21">
        <f t="shared" si="127"/>
        <v>9.998844598497978</v>
      </c>
    </row>
    <row r="394" spans="1:35" ht="12.75" outlineLevel="1">
      <c r="A394" s="1" t="s">
        <v>941</v>
      </c>
      <c r="B394" s="16" t="s">
        <v>942</v>
      </c>
      <c r="C394" s="1" t="s">
        <v>1328</v>
      </c>
      <c r="E394" s="5">
        <v>2925</v>
      </c>
      <c r="G394" s="5">
        <v>0</v>
      </c>
      <c r="I394" s="9">
        <f t="shared" si="120"/>
        <v>2925</v>
      </c>
      <c r="K394" s="21" t="str">
        <f t="shared" si="121"/>
        <v>N.M.</v>
      </c>
      <c r="M394" s="9">
        <v>2925</v>
      </c>
      <c r="O394" s="9">
        <v>0</v>
      </c>
      <c r="Q394" s="9">
        <f t="shared" si="122"/>
        <v>2925</v>
      </c>
      <c r="S394" s="21" t="str">
        <f t="shared" si="123"/>
        <v>N.M.</v>
      </c>
      <c r="U394" s="9">
        <v>2925</v>
      </c>
      <c r="W394" s="9">
        <v>0</v>
      </c>
      <c r="Y394" s="9">
        <f t="shared" si="124"/>
        <v>2925</v>
      </c>
      <c r="AA394" s="21" t="str">
        <f t="shared" si="125"/>
        <v>N.M.</v>
      </c>
      <c r="AC394" s="9">
        <v>2925</v>
      </c>
      <c r="AE394" s="9">
        <v>0</v>
      </c>
      <c r="AG394" s="9">
        <f t="shared" si="126"/>
        <v>2925</v>
      </c>
      <c r="AI394" s="21" t="str">
        <f t="shared" si="127"/>
        <v>N.M.</v>
      </c>
    </row>
    <row r="395" spans="1:35" ht="12.75" outlineLevel="1">
      <c r="A395" s="1" t="s">
        <v>943</v>
      </c>
      <c r="B395" s="16" t="s">
        <v>944</v>
      </c>
      <c r="C395" s="1" t="s">
        <v>1329</v>
      </c>
      <c r="E395" s="5">
        <v>-67693.356</v>
      </c>
      <c r="G395" s="5">
        <v>-72401.135</v>
      </c>
      <c r="I395" s="9">
        <f t="shared" si="120"/>
        <v>4707.778999999995</v>
      </c>
      <c r="K395" s="21">
        <f t="shared" si="121"/>
        <v>0.06502355246226452</v>
      </c>
      <c r="M395" s="9">
        <v>-258001.079</v>
      </c>
      <c r="O395" s="9">
        <v>-220078.441</v>
      </c>
      <c r="Q395" s="9">
        <f t="shared" si="122"/>
        <v>-37922.638000000006</v>
      </c>
      <c r="S395" s="21">
        <f t="shared" si="123"/>
        <v>-0.1723141886487646</v>
      </c>
      <c r="U395" s="9">
        <v>-67693.356</v>
      </c>
      <c r="W395" s="9">
        <v>-72401.135</v>
      </c>
      <c r="Y395" s="9">
        <f t="shared" si="124"/>
        <v>4707.778999999995</v>
      </c>
      <c r="AA395" s="21">
        <f t="shared" si="125"/>
        <v>0.06502355246226452</v>
      </c>
      <c r="AC395" s="9">
        <v>-1035596.484</v>
      </c>
      <c r="AE395" s="9">
        <v>-1032332.966</v>
      </c>
      <c r="AG395" s="9">
        <f t="shared" si="126"/>
        <v>-3263.51800000004</v>
      </c>
      <c r="AI395" s="21">
        <f t="shared" si="127"/>
        <v>-0.003161303675736768</v>
      </c>
    </row>
    <row r="396" spans="1:35" ht="12.75" outlineLevel="1">
      <c r="A396" s="1" t="s">
        <v>945</v>
      </c>
      <c r="B396" s="16" t="s">
        <v>946</v>
      </c>
      <c r="C396" s="1" t="s">
        <v>1330</v>
      </c>
      <c r="E396" s="5">
        <v>-621.415</v>
      </c>
      <c r="G396" s="5">
        <v>-653.212</v>
      </c>
      <c r="I396" s="9">
        <f t="shared" si="120"/>
        <v>31.797000000000025</v>
      </c>
      <c r="K396" s="21">
        <f t="shared" si="121"/>
        <v>0.0486779177357428</v>
      </c>
      <c r="M396" s="9">
        <v>-2528.225</v>
      </c>
      <c r="O396" s="9">
        <v>-2262.758</v>
      </c>
      <c r="Q396" s="9">
        <f t="shared" si="122"/>
        <v>-265.4670000000001</v>
      </c>
      <c r="S396" s="21">
        <f t="shared" si="123"/>
        <v>-0.11732010228225914</v>
      </c>
      <c r="U396" s="9">
        <v>-621.415</v>
      </c>
      <c r="W396" s="9">
        <v>-653.212</v>
      </c>
      <c r="Y396" s="9">
        <f t="shared" si="124"/>
        <v>31.797000000000025</v>
      </c>
      <c r="AA396" s="21">
        <f t="shared" si="125"/>
        <v>0.0486779177357428</v>
      </c>
      <c r="AC396" s="9">
        <v>-13835.621000000001</v>
      </c>
      <c r="AE396" s="9">
        <v>-11223.301</v>
      </c>
      <c r="AG396" s="9">
        <f t="shared" si="126"/>
        <v>-2612.3200000000015</v>
      </c>
      <c r="AI396" s="21">
        <f t="shared" si="127"/>
        <v>-0.2327586153129103</v>
      </c>
    </row>
    <row r="397" spans="1:35" ht="12.75" outlineLevel="1">
      <c r="A397" s="1" t="s">
        <v>947</v>
      </c>
      <c r="B397" s="16" t="s">
        <v>948</v>
      </c>
      <c r="C397" s="1" t="s">
        <v>1331</v>
      </c>
      <c r="E397" s="5">
        <v>-474.221</v>
      </c>
      <c r="G397" s="5">
        <v>-501.09900000000005</v>
      </c>
      <c r="I397" s="9">
        <f t="shared" si="120"/>
        <v>26.878000000000043</v>
      </c>
      <c r="K397" s="21">
        <f t="shared" si="121"/>
        <v>0.053638103448620016</v>
      </c>
      <c r="M397" s="9">
        <v>-1876.644</v>
      </c>
      <c r="O397" s="9">
        <v>-1738.487</v>
      </c>
      <c r="Q397" s="9">
        <f t="shared" si="122"/>
        <v>-138.15699999999993</v>
      </c>
      <c r="S397" s="21">
        <f t="shared" si="123"/>
        <v>-0.07946967679367169</v>
      </c>
      <c r="U397" s="9">
        <v>-474.221</v>
      </c>
      <c r="W397" s="9">
        <v>-501.09900000000005</v>
      </c>
      <c r="Y397" s="9">
        <f t="shared" si="124"/>
        <v>26.878000000000043</v>
      </c>
      <c r="AA397" s="21">
        <f t="shared" si="125"/>
        <v>0.053638103448620016</v>
      </c>
      <c r="AC397" s="9">
        <v>-10460.066</v>
      </c>
      <c r="AE397" s="9">
        <v>-8574.678</v>
      </c>
      <c r="AG397" s="9">
        <f t="shared" si="126"/>
        <v>-1885.3880000000008</v>
      </c>
      <c r="AI397" s="21">
        <f t="shared" si="127"/>
        <v>-0.2198785773646545</v>
      </c>
    </row>
    <row r="398" spans="1:35" ht="12.75" outlineLevel="1">
      <c r="A398" s="1" t="s">
        <v>949</v>
      </c>
      <c r="B398" s="16" t="s">
        <v>950</v>
      </c>
      <c r="C398" s="1" t="s">
        <v>1332</v>
      </c>
      <c r="E398" s="5">
        <v>0</v>
      </c>
      <c r="G398" s="5">
        <v>0</v>
      </c>
      <c r="I398" s="9">
        <f t="shared" si="120"/>
        <v>0</v>
      </c>
      <c r="K398" s="21">
        <f t="shared" si="121"/>
        <v>0</v>
      </c>
      <c r="M398" s="9">
        <v>1748.07</v>
      </c>
      <c r="O398" s="9">
        <v>2500</v>
      </c>
      <c r="Q398" s="9">
        <f t="shared" si="122"/>
        <v>-751.9300000000001</v>
      </c>
      <c r="S398" s="21">
        <f t="shared" si="123"/>
        <v>-0.30077200000000004</v>
      </c>
      <c r="U398" s="9">
        <v>0</v>
      </c>
      <c r="W398" s="9">
        <v>0</v>
      </c>
      <c r="Y398" s="9">
        <f t="shared" si="124"/>
        <v>0</v>
      </c>
      <c r="AA398" s="21">
        <f t="shared" si="125"/>
        <v>0</v>
      </c>
      <c r="AC398" s="9">
        <v>1748.07</v>
      </c>
      <c r="AE398" s="9">
        <v>13750</v>
      </c>
      <c r="AG398" s="9">
        <f t="shared" si="126"/>
        <v>-12001.93</v>
      </c>
      <c r="AI398" s="21">
        <f t="shared" si="127"/>
        <v>-0.8728676363636364</v>
      </c>
    </row>
    <row r="399" spans="1:35" ht="12.75" outlineLevel="1">
      <c r="A399" s="1" t="s">
        <v>951</v>
      </c>
      <c r="B399" s="16" t="s">
        <v>952</v>
      </c>
      <c r="C399" s="1" t="s">
        <v>1332</v>
      </c>
      <c r="E399" s="5">
        <v>0</v>
      </c>
      <c r="G399" s="5">
        <v>1250</v>
      </c>
      <c r="I399" s="9">
        <f t="shared" si="120"/>
        <v>-1250</v>
      </c>
      <c r="K399" s="21" t="str">
        <f t="shared" si="121"/>
        <v>N.M.</v>
      </c>
      <c r="M399" s="9">
        <v>2500</v>
      </c>
      <c r="O399" s="9">
        <v>1250</v>
      </c>
      <c r="Q399" s="9">
        <f t="shared" si="122"/>
        <v>1250</v>
      </c>
      <c r="S399" s="21">
        <f t="shared" si="123"/>
        <v>1</v>
      </c>
      <c r="U399" s="9">
        <v>0</v>
      </c>
      <c r="W399" s="9">
        <v>1250</v>
      </c>
      <c r="Y399" s="9">
        <f t="shared" si="124"/>
        <v>-1250</v>
      </c>
      <c r="AA399" s="21" t="str">
        <f t="shared" si="125"/>
        <v>N.M.</v>
      </c>
      <c r="AC399" s="9">
        <v>13750</v>
      </c>
      <c r="AE399" s="9">
        <v>1250</v>
      </c>
      <c r="AG399" s="9">
        <f t="shared" si="126"/>
        <v>12500</v>
      </c>
      <c r="AI399" s="21" t="str">
        <f t="shared" si="127"/>
        <v>N.M.</v>
      </c>
    </row>
    <row r="400" spans="1:35" ht="12.75" outlineLevel="1">
      <c r="A400" s="1" t="s">
        <v>953</v>
      </c>
      <c r="B400" s="16" t="s">
        <v>954</v>
      </c>
      <c r="C400" s="1" t="s">
        <v>1332</v>
      </c>
      <c r="E400" s="5">
        <v>1002</v>
      </c>
      <c r="G400" s="5">
        <v>0</v>
      </c>
      <c r="I400" s="9">
        <f t="shared" si="120"/>
        <v>1002</v>
      </c>
      <c r="K400" s="21" t="str">
        <f t="shared" si="121"/>
        <v>N.M.</v>
      </c>
      <c r="M400" s="9">
        <v>1002</v>
      </c>
      <c r="O400" s="9">
        <v>0</v>
      </c>
      <c r="Q400" s="9">
        <f t="shared" si="122"/>
        <v>1002</v>
      </c>
      <c r="S400" s="21" t="str">
        <f t="shared" si="123"/>
        <v>N.M.</v>
      </c>
      <c r="U400" s="9">
        <v>1002</v>
      </c>
      <c r="W400" s="9">
        <v>0</v>
      </c>
      <c r="Y400" s="9">
        <f t="shared" si="124"/>
        <v>1002</v>
      </c>
      <c r="AA400" s="21" t="str">
        <f t="shared" si="125"/>
        <v>N.M.</v>
      </c>
      <c r="AC400" s="9">
        <v>1002</v>
      </c>
      <c r="AE400" s="9">
        <v>0</v>
      </c>
      <c r="AG400" s="9">
        <f t="shared" si="126"/>
        <v>1002</v>
      </c>
      <c r="AI400" s="21" t="str">
        <f t="shared" si="127"/>
        <v>N.M.</v>
      </c>
    </row>
    <row r="401" spans="1:68" s="16" customFormat="1" ht="12.75">
      <c r="A401" s="16" t="s">
        <v>38</v>
      </c>
      <c r="B401" s="114"/>
      <c r="C401" s="16" t="s">
        <v>39</v>
      </c>
      <c r="D401" s="9"/>
      <c r="E401" s="9">
        <v>952078.5659999999</v>
      </c>
      <c r="F401" s="9"/>
      <c r="G401" s="9">
        <v>1008115.0270000001</v>
      </c>
      <c r="H401" s="9"/>
      <c r="I401" s="9">
        <f aca="true" t="shared" si="128" ref="I401:I413">+E401-G401</f>
        <v>-56036.46100000024</v>
      </c>
      <c r="J401" s="44" t="str">
        <f>IF((+E401-G401)=(I401),"  ",$AO$515)</f>
        <v>  </v>
      </c>
      <c r="K401" s="38">
        <f aca="true" t="shared" si="129" ref="K401:K413">IF(G401&lt;0,IF(I401=0,0,IF(OR(G401=0,E401=0),"N.M.",IF(ABS(I401/G401)&gt;=10,"N.M.",I401/(-G401)))),IF(I401=0,0,IF(OR(G401=0,E401=0),"N.M.",IF(ABS(I401/G401)&gt;=10,"N.M.",I401/G401))))</f>
        <v>-0.05558538410716522</v>
      </c>
      <c r="L401" s="45"/>
      <c r="M401" s="5">
        <v>3103081.587</v>
      </c>
      <c r="N401" s="9"/>
      <c r="O401" s="5">
        <v>2064489.5929999999</v>
      </c>
      <c r="P401" s="9"/>
      <c r="Q401" s="9">
        <f aca="true" t="shared" si="130" ref="Q401:Q413">(+M401-O401)</f>
        <v>1038591.994</v>
      </c>
      <c r="R401" s="44" t="str">
        <f>IF((+M401-O401)=(Q401),"  ",$AO$515)</f>
        <v>  </v>
      </c>
      <c r="S401" s="38">
        <f aca="true" t="shared" si="131" ref="S401:S413">IF(O401&lt;0,IF(Q401=0,0,IF(OR(O401=0,M401=0),"N.M.",IF(ABS(Q401/O401)&gt;=10,"N.M.",Q401/(-O401)))),IF(Q401=0,0,IF(OR(O401=0,M401=0),"N.M.",IF(ABS(Q401/O401)&gt;=10,"N.M.",Q401/O401))))</f>
        <v>0.5030744633063403</v>
      </c>
      <c r="T401" s="45"/>
      <c r="U401" s="9">
        <v>952078.5659999999</v>
      </c>
      <c r="V401" s="9"/>
      <c r="W401" s="9">
        <v>1008115.0270000001</v>
      </c>
      <c r="X401" s="9"/>
      <c r="Y401" s="9">
        <f aca="true" t="shared" si="132" ref="Y401:Y413">(+U401-W401)</f>
        <v>-56036.46100000024</v>
      </c>
      <c r="Z401" s="44" t="str">
        <f>IF((+U401-W401)=(Y401),"  ",$AO$515)</f>
        <v>  </v>
      </c>
      <c r="AA401" s="38">
        <f aca="true" t="shared" si="133" ref="AA401:AA413">IF(W401&lt;0,IF(Y401=0,0,IF(OR(W401=0,U401=0),"N.M.",IF(ABS(Y401/W401)&gt;=10,"N.M.",Y401/(-W401)))),IF(Y401=0,0,IF(OR(W401=0,U401=0),"N.M.",IF(ABS(Y401/W401)&gt;=10,"N.M.",Y401/W401))))</f>
        <v>-0.05558538410716522</v>
      </c>
      <c r="AB401" s="45"/>
      <c r="AC401" s="9">
        <v>11816129.661</v>
      </c>
      <c r="AD401" s="9"/>
      <c r="AE401" s="9">
        <v>8758101.813000001</v>
      </c>
      <c r="AF401" s="9"/>
      <c r="AG401" s="9">
        <f aca="true" t="shared" si="134" ref="AG401:AG413">(+AC401-AE401)</f>
        <v>3058027.8479999993</v>
      </c>
      <c r="AH401" s="44" t="str">
        <f>IF((+AC401-AE401)=(AG401),"  ",$AO$515)</f>
        <v>  </v>
      </c>
      <c r="AI401" s="38">
        <f aca="true" t="shared" si="135" ref="AI401:AI413">IF(AE401&lt;0,IF(AG401=0,0,IF(OR(AE401=0,AC401=0),"N.M.",IF(ABS(AG401/AE401)&gt;=10,"N.M.",AG401/(-AE401)))),IF(AG401=0,0,IF(OR(AE401=0,AC401=0),"N.M.",IF(ABS(AG401/AE401)&gt;=10,"N.M.",AG401/AE401))))</f>
        <v>0.34916559698596406</v>
      </c>
      <c r="AJ401" s="9"/>
      <c r="AK401" s="9"/>
      <c r="AL401" s="9"/>
      <c r="AM401" s="9"/>
      <c r="AN401" s="9"/>
      <c r="AO401" s="9"/>
      <c r="AP401" s="115"/>
      <c r="AQ401" s="116"/>
      <c r="AR401" s="45"/>
      <c r="AS401" s="9"/>
      <c r="AT401" s="9"/>
      <c r="AU401" s="9"/>
      <c r="AV401" s="9"/>
      <c r="AW401" s="9"/>
      <c r="AX401" s="115"/>
      <c r="AY401" s="116"/>
      <c r="AZ401" s="45"/>
      <c r="BA401" s="9"/>
      <c r="BB401" s="9"/>
      <c r="BC401" s="9"/>
      <c r="BD401" s="115"/>
      <c r="BE401" s="116"/>
      <c r="BF401" s="45"/>
      <c r="BG401" s="9"/>
      <c r="BH401" s="86"/>
      <c r="BI401" s="9"/>
      <c r="BJ401" s="86"/>
      <c r="BK401" s="9"/>
      <c r="BL401" s="86"/>
      <c r="BM401" s="9"/>
      <c r="BN401" s="86"/>
      <c r="BO401" s="86"/>
      <c r="BP401" s="86"/>
    </row>
    <row r="402" spans="1:35" ht="12.75" outlineLevel="1">
      <c r="A402" s="1" t="s">
        <v>955</v>
      </c>
      <c r="B402" s="16" t="s">
        <v>956</v>
      </c>
      <c r="C402" s="1" t="s">
        <v>1333</v>
      </c>
      <c r="E402" s="5">
        <v>0</v>
      </c>
      <c r="G402" s="5">
        <v>0</v>
      </c>
      <c r="I402" s="9">
        <f t="shared" si="128"/>
        <v>0</v>
      </c>
      <c r="K402" s="21">
        <f t="shared" si="129"/>
        <v>0</v>
      </c>
      <c r="M402" s="9">
        <v>0</v>
      </c>
      <c r="O402" s="9">
        <v>191322</v>
      </c>
      <c r="Q402" s="9">
        <f t="shared" si="130"/>
        <v>-191322</v>
      </c>
      <c r="S402" s="21" t="str">
        <f t="shared" si="131"/>
        <v>N.M.</v>
      </c>
      <c r="U402" s="9">
        <v>0</v>
      </c>
      <c r="W402" s="9">
        <v>0</v>
      </c>
      <c r="Y402" s="9">
        <f t="shared" si="132"/>
        <v>0</v>
      </c>
      <c r="AA402" s="21">
        <f t="shared" si="133"/>
        <v>0</v>
      </c>
      <c r="AC402" s="9">
        <v>0</v>
      </c>
      <c r="AE402" s="9">
        <v>191322</v>
      </c>
      <c r="AG402" s="9">
        <f t="shared" si="134"/>
        <v>-191322</v>
      </c>
      <c r="AI402" s="21" t="str">
        <f t="shared" si="135"/>
        <v>N.M.</v>
      </c>
    </row>
    <row r="403" spans="1:35" ht="12.75" outlineLevel="1">
      <c r="A403" s="1" t="s">
        <v>957</v>
      </c>
      <c r="B403" s="16" t="s">
        <v>958</v>
      </c>
      <c r="C403" s="1" t="s">
        <v>1333</v>
      </c>
      <c r="E403" s="5">
        <v>0</v>
      </c>
      <c r="G403" s="5">
        <v>0</v>
      </c>
      <c r="I403" s="9">
        <f t="shared" si="128"/>
        <v>0</v>
      </c>
      <c r="K403" s="21">
        <f t="shared" si="129"/>
        <v>0</v>
      </c>
      <c r="M403" s="9">
        <v>29977</v>
      </c>
      <c r="O403" s="9">
        <v>-533560</v>
      </c>
      <c r="Q403" s="9">
        <f t="shared" si="130"/>
        <v>563537</v>
      </c>
      <c r="S403" s="21">
        <f t="shared" si="131"/>
        <v>1.056182997226179</v>
      </c>
      <c r="U403" s="9">
        <v>0</v>
      </c>
      <c r="W403" s="9">
        <v>0</v>
      </c>
      <c r="Y403" s="9">
        <f t="shared" si="132"/>
        <v>0</v>
      </c>
      <c r="AA403" s="21">
        <f t="shared" si="133"/>
        <v>0</v>
      </c>
      <c r="AC403" s="9">
        <v>29977</v>
      </c>
      <c r="AE403" s="9">
        <v>-533560</v>
      </c>
      <c r="AG403" s="9">
        <f t="shared" si="134"/>
        <v>563537</v>
      </c>
      <c r="AI403" s="21">
        <f t="shared" si="135"/>
        <v>1.056182997226179</v>
      </c>
    </row>
    <row r="404" spans="1:35" ht="12.75" outlineLevel="1">
      <c r="A404" s="1" t="s">
        <v>959</v>
      </c>
      <c r="B404" s="16" t="s">
        <v>960</v>
      </c>
      <c r="C404" s="1" t="s">
        <v>1333</v>
      </c>
      <c r="E404" s="5">
        <v>0</v>
      </c>
      <c r="G404" s="5">
        <v>0</v>
      </c>
      <c r="I404" s="9">
        <f t="shared" si="128"/>
        <v>0</v>
      </c>
      <c r="K404" s="21">
        <f t="shared" si="129"/>
        <v>0</v>
      </c>
      <c r="M404" s="9">
        <v>0</v>
      </c>
      <c r="O404" s="9">
        <v>540200</v>
      </c>
      <c r="Q404" s="9">
        <f t="shared" si="130"/>
        <v>-540200</v>
      </c>
      <c r="S404" s="21" t="str">
        <f t="shared" si="131"/>
        <v>N.M.</v>
      </c>
      <c r="U404" s="9">
        <v>0</v>
      </c>
      <c r="W404" s="9">
        <v>0</v>
      </c>
      <c r="Y404" s="9">
        <f t="shared" si="132"/>
        <v>0</v>
      </c>
      <c r="AA404" s="21">
        <f t="shared" si="133"/>
        <v>0</v>
      </c>
      <c r="AC404" s="9">
        <v>-267892</v>
      </c>
      <c r="AE404" s="9">
        <v>1398944</v>
      </c>
      <c r="AG404" s="9">
        <f t="shared" si="134"/>
        <v>-1666836</v>
      </c>
      <c r="AI404" s="21">
        <f t="shared" si="135"/>
        <v>-1.1914958711713979</v>
      </c>
    </row>
    <row r="405" spans="1:35" ht="12.75" outlineLevel="1">
      <c r="A405" s="1" t="s">
        <v>961</v>
      </c>
      <c r="B405" s="16" t="s">
        <v>962</v>
      </c>
      <c r="C405" s="1" t="s">
        <v>1333</v>
      </c>
      <c r="E405" s="5">
        <v>0</v>
      </c>
      <c r="G405" s="5">
        <v>568800</v>
      </c>
      <c r="I405" s="9">
        <f t="shared" si="128"/>
        <v>-568800</v>
      </c>
      <c r="K405" s="21" t="str">
        <f t="shared" si="129"/>
        <v>N.M.</v>
      </c>
      <c r="M405" s="9">
        <v>280219</v>
      </c>
      <c r="O405" s="9">
        <v>568800</v>
      </c>
      <c r="Q405" s="9">
        <f t="shared" si="130"/>
        <v>-288581</v>
      </c>
      <c r="S405" s="21">
        <f t="shared" si="131"/>
        <v>-0.5073505625879043</v>
      </c>
      <c r="U405" s="9">
        <v>0</v>
      </c>
      <c r="W405" s="9">
        <v>568800</v>
      </c>
      <c r="Y405" s="9">
        <f t="shared" si="132"/>
        <v>-568800</v>
      </c>
      <c r="AA405" s="21" t="str">
        <f t="shared" si="133"/>
        <v>N.M.</v>
      </c>
      <c r="AC405" s="9">
        <v>801310</v>
      </c>
      <c r="AE405" s="9">
        <v>568800</v>
      </c>
      <c r="AG405" s="9">
        <f t="shared" si="134"/>
        <v>232510</v>
      </c>
      <c r="AI405" s="21">
        <f t="shared" si="135"/>
        <v>0.4087728551336146</v>
      </c>
    </row>
    <row r="406" spans="1:35" ht="12.75" outlineLevel="1">
      <c r="A406" s="1" t="s">
        <v>963</v>
      </c>
      <c r="B406" s="16" t="s">
        <v>964</v>
      </c>
      <c r="C406" s="1" t="s">
        <v>1334</v>
      </c>
      <c r="E406" s="5">
        <v>469600</v>
      </c>
      <c r="G406" s="5">
        <v>0</v>
      </c>
      <c r="I406" s="9">
        <f t="shared" si="128"/>
        <v>469600</v>
      </c>
      <c r="K406" s="21" t="str">
        <f t="shared" si="129"/>
        <v>N.M.</v>
      </c>
      <c r="M406" s="9">
        <v>469600</v>
      </c>
      <c r="O406" s="9">
        <v>0</v>
      </c>
      <c r="Q406" s="9">
        <f t="shared" si="130"/>
        <v>469600</v>
      </c>
      <c r="S406" s="21" t="str">
        <f t="shared" si="131"/>
        <v>N.M.</v>
      </c>
      <c r="U406" s="9">
        <v>469600</v>
      </c>
      <c r="W406" s="9">
        <v>0</v>
      </c>
      <c r="Y406" s="9">
        <f t="shared" si="132"/>
        <v>469600</v>
      </c>
      <c r="AA406" s="21" t="str">
        <f t="shared" si="133"/>
        <v>N.M.</v>
      </c>
      <c r="AC406" s="9">
        <v>469600</v>
      </c>
      <c r="AE406" s="9">
        <v>0</v>
      </c>
      <c r="AG406" s="9">
        <f t="shared" si="134"/>
        <v>469600</v>
      </c>
      <c r="AI406" s="21" t="str">
        <f t="shared" si="135"/>
        <v>N.M.</v>
      </c>
    </row>
    <row r="407" spans="1:68" s="16" customFormat="1" ht="12.75">
      <c r="A407" s="16" t="s">
        <v>40</v>
      </c>
      <c r="B407" s="114"/>
      <c r="C407" s="16" t="s">
        <v>94</v>
      </c>
      <c r="D407" s="9"/>
      <c r="E407" s="9">
        <v>469600</v>
      </c>
      <c r="F407" s="9"/>
      <c r="G407" s="9">
        <v>568800</v>
      </c>
      <c r="H407" s="9"/>
      <c r="I407" s="9">
        <f t="shared" si="128"/>
        <v>-99200</v>
      </c>
      <c r="J407" s="44" t="str">
        <f>IF((+E407-G407)=(I407),"  ",$AO$515)</f>
        <v>  </v>
      </c>
      <c r="K407" s="38">
        <f t="shared" si="129"/>
        <v>-0.17440225035161744</v>
      </c>
      <c r="L407" s="45"/>
      <c r="M407" s="5">
        <v>779796</v>
      </c>
      <c r="N407" s="9"/>
      <c r="O407" s="5">
        <v>766762</v>
      </c>
      <c r="P407" s="9"/>
      <c r="Q407" s="9">
        <f t="shared" si="130"/>
        <v>13034</v>
      </c>
      <c r="R407" s="44" t="str">
        <f>IF((+M407-O407)=(Q407),"  ",$AO$515)</f>
        <v>  </v>
      </c>
      <c r="S407" s="38">
        <f t="shared" si="131"/>
        <v>0.01699875580688662</v>
      </c>
      <c r="T407" s="45"/>
      <c r="U407" s="9">
        <v>469600</v>
      </c>
      <c r="V407" s="9"/>
      <c r="W407" s="9">
        <v>568800</v>
      </c>
      <c r="X407" s="9"/>
      <c r="Y407" s="9">
        <f t="shared" si="132"/>
        <v>-99200</v>
      </c>
      <c r="Z407" s="44" t="str">
        <f>IF((+U407-W407)=(Y407),"  ",$AO$515)</f>
        <v>  </v>
      </c>
      <c r="AA407" s="38">
        <f t="shared" si="133"/>
        <v>-0.17440225035161744</v>
      </c>
      <c r="AB407" s="45"/>
      <c r="AC407" s="9">
        <v>1032995</v>
      </c>
      <c r="AD407" s="9"/>
      <c r="AE407" s="9">
        <v>1625506</v>
      </c>
      <c r="AF407" s="9"/>
      <c r="AG407" s="9">
        <f t="shared" si="134"/>
        <v>-592511</v>
      </c>
      <c r="AH407" s="44" t="str">
        <f>IF((+AC407-AE407)=(AG407),"  ",$AO$515)</f>
        <v>  </v>
      </c>
      <c r="AI407" s="38">
        <f t="shared" si="135"/>
        <v>-0.3645086514599146</v>
      </c>
      <c r="AJ407" s="9"/>
      <c r="AK407" s="9"/>
      <c r="AL407" s="9"/>
      <c r="AM407" s="9"/>
      <c r="AN407" s="9"/>
      <c r="AO407" s="9"/>
      <c r="AP407" s="115"/>
      <c r="AQ407" s="116"/>
      <c r="AR407" s="45"/>
      <c r="AS407" s="9"/>
      <c r="AT407" s="9"/>
      <c r="AU407" s="9"/>
      <c r="AV407" s="9"/>
      <c r="AW407" s="9"/>
      <c r="AX407" s="115"/>
      <c r="AY407" s="116"/>
      <c r="AZ407" s="45"/>
      <c r="BA407" s="9"/>
      <c r="BB407" s="9"/>
      <c r="BC407" s="9"/>
      <c r="BD407" s="115"/>
      <c r="BE407" s="116"/>
      <c r="BF407" s="45"/>
      <c r="BG407" s="9"/>
      <c r="BH407" s="86"/>
      <c r="BI407" s="9"/>
      <c r="BJ407" s="86"/>
      <c r="BK407" s="9"/>
      <c r="BL407" s="86"/>
      <c r="BM407" s="9"/>
      <c r="BN407" s="86"/>
      <c r="BO407" s="86"/>
      <c r="BP407" s="86"/>
    </row>
    <row r="408" spans="1:35" ht="12.75" outlineLevel="1">
      <c r="A408" s="1" t="s">
        <v>965</v>
      </c>
      <c r="B408" s="16" t="s">
        <v>966</v>
      </c>
      <c r="C408" s="1" t="s">
        <v>1335</v>
      </c>
      <c r="E408" s="5">
        <v>2732726.66</v>
      </c>
      <c r="G408" s="5">
        <v>1875863.54</v>
      </c>
      <c r="I408" s="9">
        <f t="shared" si="128"/>
        <v>856863.1200000001</v>
      </c>
      <c r="K408" s="21">
        <f t="shared" si="129"/>
        <v>0.45678329032398596</v>
      </c>
      <c r="M408" s="9">
        <v>4369846.26</v>
      </c>
      <c r="O408" s="9">
        <v>5568416.77</v>
      </c>
      <c r="Q408" s="9">
        <f t="shared" si="130"/>
        <v>-1198570.5099999998</v>
      </c>
      <c r="S408" s="21">
        <f t="shared" si="131"/>
        <v>-0.215244397017359</v>
      </c>
      <c r="U408" s="9">
        <v>2732726.66</v>
      </c>
      <c r="W408" s="9">
        <v>1875863.54</v>
      </c>
      <c r="Y408" s="9">
        <f t="shared" si="132"/>
        <v>856863.1200000001</v>
      </c>
      <c r="AA408" s="21">
        <f t="shared" si="133"/>
        <v>0.45678329032398596</v>
      </c>
      <c r="AC408" s="9">
        <v>11279221.11</v>
      </c>
      <c r="AE408" s="9">
        <v>15012988.829999998</v>
      </c>
      <c r="AG408" s="9">
        <f t="shared" si="134"/>
        <v>-3733767.719999999</v>
      </c>
      <c r="AI408" s="21">
        <f t="shared" si="135"/>
        <v>-0.24870249104155226</v>
      </c>
    </row>
    <row r="409" spans="1:35" ht="12.75" outlineLevel="1">
      <c r="A409" s="1" t="s">
        <v>967</v>
      </c>
      <c r="B409" s="16" t="s">
        <v>968</v>
      </c>
      <c r="C409" s="1" t="s">
        <v>1336</v>
      </c>
      <c r="E409" s="5">
        <v>1639976.34</v>
      </c>
      <c r="G409" s="5">
        <v>1872803.99</v>
      </c>
      <c r="I409" s="9">
        <f t="shared" si="128"/>
        <v>-232827.6499999999</v>
      </c>
      <c r="K409" s="21">
        <f t="shared" si="129"/>
        <v>-0.12432035132518054</v>
      </c>
      <c r="M409" s="9">
        <v>13327508.75</v>
      </c>
      <c r="O409" s="9">
        <v>9111489.73</v>
      </c>
      <c r="Q409" s="9">
        <f t="shared" si="130"/>
        <v>4216019.02</v>
      </c>
      <c r="S409" s="21">
        <f t="shared" si="131"/>
        <v>0.46271456643566883</v>
      </c>
      <c r="U409" s="9">
        <v>1639976.34</v>
      </c>
      <c r="W409" s="9">
        <v>1872803.99</v>
      </c>
      <c r="Y409" s="9">
        <f t="shared" si="132"/>
        <v>-232827.6499999999</v>
      </c>
      <c r="AA409" s="21">
        <f t="shared" si="133"/>
        <v>-0.12432035132518054</v>
      </c>
      <c r="AC409" s="9">
        <v>51443316.36000001</v>
      </c>
      <c r="AE409" s="9">
        <v>26523963.24</v>
      </c>
      <c r="AG409" s="9">
        <f t="shared" si="134"/>
        <v>24919353.12000001</v>
      </c>
      <c r="AI409" s="21">
        <f t="shared" si="135"/>
        <v>0.9395033801894234</v>
      </c>
    </row>
    <row r="410" spans="1:35" ht="12.75" outlineLevel="1">
      <c r="A410" s="1" t="s">
        <v>969</v>
      </c>
      <c r="B410" s="16" t="s">
        <v>970</v>
      </c>
      <c r="C410" s="1" t="s">
        <v>1337</v>
      </c>
      <c r="E410" s="5">
        <v>-2338577.61</v>
      </c>
      <c r="G410" s="5">
        <v>-742361.41</v>
      </c>
      <c r="I410" s="9">
        <f t="shared" si="128"/>
        <v>-1596216.1999999997</v>
      </c>
      <c r="K410" s="21">
        <f t="shared" si="129"/>
        <v>-2.150187467314606</v>
      </c>
      <c r="M410" s="9">
        <v>-9908543.24</v>
      </c>
      <c r="O410" s="9">
        <v>-6153873.03</v>
      </c>
      <c r="Q410" s="9">
        <f t="shared" si="130"/>
        <v>-3754670.21</v>
      </c>
      <c r="S410" s="21">
        <f t="shared" si="131"/>
        <v>-0.6101312444530562</v>
      </c>
      <c r="U410" s="9">
        <v>-2338577.61</v>
      </c>
      <c r="W410" s="9">
        <v>-742361.41</v>
      </c>
      <c r="Y410" s="9">
        <f t="shared" si="132"/>
        <v>-1596216.1999999997</v>
      </c>
      <c r="AA410" s="21">
        <f t="shared" si="133"/>
        <v>-2.150187467314606</v>
      </c>
      <c r="AC410" s="9">
        <v>-47838874.13</v>
      </c>
      <c r="AE410" s="9">
        <v>-22688232.580000002</v>
      </c>
      <c r="AG410" s="9">
        <f t="shared" si="134"/>
        <v>-25150641.55</v>
      </c>
      <c r="AI410" s="21">
        <f t="shared" si="135"/>
        <v>-1.108532428046892</v>
      </c>
    </row>
    <row r="411" spans="1:35" ht="12.75" outlineLevel="1">
      <c r="A411" s="1" t="s">
        <v>971</v>
      </c>
      <c r="B411" s="16" t="s">
        <v>972</v>
      </c>
      <c r="C411" s="1" t="s">
        <v>1338</v>
      </c>
      <c r="E411" s="5">
        <v>-73914</v>
      </c>
      <c r="G411" s="5">
        <v>-90075</v>
      </c>
      <c r="I411" s="9">
        <f t="shared" si="128"/>
        <v>16161</v>
      </c>
      <c r="K411" s="21">
        <f t="shared" si="129"/>
        <v>0.17941715237302247</v>
      </c>
      <c r="M411" s="9">
        <v>-222318</v>
      </c>
      <c r="O411" s="9">
        <v>-270225.76</v>
      </c>
      <c r="Q411" s="9">
        <f t="shared" si="130"/>
        <v>47907.76000000001</v>
      </c>
      <c r="S411" s="21">
        <f t="shared" si="131"/>
        <v>0.17728790919118892</v>
      </c>
      <c r="U411" s="9">
        <v>-73914</v>
      </c>
      <c r="W411" s="9">
        <v>-90075</v>
      </c>
      <c r="Y411" s="9">
        <f t="shared" si="132"/>
        <v>16161</v>
      </c>
      <c r="AA411" s="21">
        <f t="shared" si="133"/>
        <v>0.17941715237302247</v>
      </c>
      <c r="AC411" s="9">
        <v>-990379</v>
      </c>
      <c r="AE411" s="9">
        <v>-1073609.38</v>
      </c>
      <c r="AG411" s="9">
        <f t="shared" si="134"/>
        <v>83230.37999999989</v>
      </c>
      <c r="AI411" s="21">
        <f t="shared" si="135"/>
        <v>0.07752389421187797</v>
      </c>
    </row>
    <row r="412" spans="1:68" s="90" customFormat="1" ht="12.75">
      <c r="A412" s="90" t="s">
        <v>41</v>
      </c>
      <c r="B412" s="91"/>
      <c r="C412" s="77" t="s">
        <v>1339</v>
      </c>
      <c r="D412" s="105"/>
      <c r="E412" s="105">
        <v>1960211.39</v>
      </c>
      <c r="F412" s="105"/>
      <c r="G412" s="105">
        <v>2916231.12</v>
      </c>
      <c r="H412" s="105"/>
      <c r="I412" s="9">
        <f t="shared" si="128"/>
        <v>-956019.7300000002</v>
      </c>
      <c r="J412" s="37" t="str">
        <f>IF((+E412-G412)=(I412),"  ",$AO$515)</f>
        <v>  </v>
      </c>
      <c r="K412" s="38">
        <f t="shared" si="129"/>
        <v>-0.32782714766448284</v>
      </c>
      <c r="L412" s="39"/>
      <c r="M412" s="5">
        <v>7566493.770000001</v>
      </c>
      <c r="N412" s="9"/>
      <c r="O412" s="5">
        <v>8255807.710000001</v>
      </c>
      <c r="P412" s="9"/>
      <c r="Q412" s="9">
        <f t="shared" si="130"/>
        <v>-689313.9399999995</v>
      </c>
      <c r="R412" s="37" t="str">
        <f>IF((+M412-O412)=(Q412),"  ",$AO$515)</f>
        <v>  </v>
      </c>
      <c r="S412" s="38">
        <f t="shared" si="131"/>
        <v>-0.08349442770633515</v>
      </c>
      <c r="T412" s="39"/>
      <c r="U412" s="9">
        <v>1960211.39</v>
      </c>
      <c r="V412" s="9"/>
      <c r="W412" s="9">
        <v>2916231.12</v>
      </c>
      <c r="X412" s="9"/>
      <c r="Y412" s="9">
        <f t="shared" si="132"/>
        <v>-956019.7300000002</v>
      </c>
      <c r="Z412" s="37" t="str">
        <f>IF((+U412-W412)=(Y412),"  ",$AO$515)</f>
        <v>  </v>
      </c>
      <c r="AA412" s="38">
        <f t="shared" si="133"/>
        <v>-0.32782714766448284</v>
      </c>
      <c r="AB412" s="39"/>
      <c r="AC412" s="9">
        <v>13893284.339999996</v>
      </c>
      <c r="AD412" s="9"/>
      <c r="AE412" s="9">
        <v>17775110.109999996</v>
      </c>
      <c r="AF412" s="9"/>
      <c r="AG412" s="9">
        <f t="shared" si="134"/>
        <v>-3881825.7699999996</v>
      </c>
      <c r="AH412" s="37" t="str">
        <f>IF((+AC412-AE412)=(AG412),"  ",$AO$515)</f>
        <v>  </v>
      </c>
      <c r="AI412" s="38">
        <f t="shared" si="135"/>
        <v>-0.2183854696807839</v>
      </c>
      <c r="AJ412" s="105"/>
      <c r="AK412" s="105"/>
      <c r="AL412" s="105"/>
      <c r="AM412" s="105"/>
      <c r="AN412" s="105"/>
      <c r="AO412" s="105"/>
      <c r="AP412" s="106"/>
      <c r="AQ412" s="107"/>
      <c r="AR412" s="108"/>
      <c r="AS412" s="105"/>
      <c r="AT412" s="105"/>
      <c r="AU412" s="105"/>
      <c r="AV412" s="105"/>
      <c r="AW412" s="105"/>
      <c r="AX412" s="106"/>
      <c r="AY412" s="107"/>
      <c r="AZ412" s="108"/>
      <c r="BA412" s="105"/>
      <c r="BB412" s="105"/>
      <c r="BC412" s="105"/>
      <c r="BD412" s="106"/>
      <c r="BE412" s="107"/>
      <c r="BF412" s="108"/>
      <c r="BG412" s="105"/>
      <c r="BH412" s="109"/>
      <c r="BI412" s="105"/>
      <c r="BJ412" s="109"/>
      <c r="BK412" s="105"/>
      <c r="BL412" s="109"/>
      <c r="BM412" s="105"/>
      <c r="BN412" s="97"/>
      <c r="BO412" s="97"/>
      <c r="BP412" s="97"/>
    </row>
    <row r="413" spans="1:68" s="17" customFormat="1" ht="12.75">
      <c r="A413" s="17" t="s">
        <v>42</v>
      </c>
      <c r="B413" s="98"/>
      <c r="C413" s="17" t="s">
        <v>43</v>
      </c>
      <c r="D413" s="18"/>
      <c r="E413" s="18">
        <v>56546131.38400001</v>
      </c>
      <c r="F413" s="18"/>
      <c r="G413" s="18">
        <v>44344225.455000006</v>
      </c>
      <c r="H413" s="18"/>
      <c r="I413" s="18">
        <f t="shared" si="128"/>
        <v>12201905.929000005</v>
      </c>
      <c r="J413" s="37" t="str">
        <f>IF((+E413-G413)=(I413),"  ",$AO$515)</f>
        <v>  </v>
      </c>
      <c r="K413" s="40">
        <f t="shared" si="129"/>
        <v>0.2751633567572931</v>
      </c>
      <c r="L413" s="39"/>
      <c r="M413" s="8">
        <v>162176650.49399996</v>
      </c>
      <c r="N413" s="18"/>
      <c r="O413" s="8">
        <v>130955392.15699999</v>
      </c>
      <c r="P413" s="18"/>
      <c r="Q413" s="18">
        <f t="shared" si="130"/>
        <v>31221258.336999968</v>
      </c>
      <c r="R413" s="37" t="str">
        <f>IF((+M413-O413)=(Q413),"  ",$AO$515)</f>
        <v>  </v>
      </c>
      <c r="S413" s="40">
        <f t="shared" si="131"/>
        <v>0.2384113996586668</v>
      </c>
      <c r="T413" s="39"/>
      <c r="U413" s="18">
        <v>56546131.38400001</v>
      </c>
      <c r="V413" s="18"/>
      <c r="W413" s="18">
        <v>44344225.455000006</v>
      </c>
      <c r="X413" s="18"/>
      <c r="Y413" s="18">
        <f t="shared" si="132"/>
        <v>12201905.929000005</v>
      </c>
      <c r="Z413" s="37" t="str">
        <f>IF((+U413-W413)=(Y413),"  ",$AO$515)</f>
        <v>  </v>
      </c>
      <c r="AA413" s="40">
        <f t="shared" si="133"/>
        <v>0.2751633567572931</v>
      </c>
      <c r="AB413" s="39"/>
      <c r="AC413" s="18">
        <v>560478943.2420003</v>
      </c>
      <c r="AD413" s="18"/>
      <c r="AE413" s="18">
        <v>524190804.23499995</v>
      </c>
      <c r="AF413" s="18"/>
      <c r="AG413" s="18">
        <f t="shared" si="134"/>
        <v>36288139.00700039</v>
      </c>
      <c r="AH413" s="37" t="str">
        <f>IF((+AC413-AE413)=(AG413),"  ",$AO$515)</f>
        <v>  </v>
      </c>
      <c r="AI413" s="40">
        <f t="shared" si="135"/>
        <v>0.06922696604714197</v>
      </c>
      <c r="AJ413" s="18"/>
      <c r="AK413" s="18"/>
      <c r="AL413" s="18"/>
      <c r="AM413" s="18"/>
      <c r="AN413" s="18"/>
      <c r="AO413" s="18"/>
      <c r="AP413" s="85"/>
      <c r="AQ413" s="117"/>
      <c r="AR413" s="39"/>
      <c r="AS413" s="18"/>
      <c r="AT413" s="18"/>
      <c r="AU413" s="18"/>
      <c r="AV413" s="18"/>
      <c r="AW413" s="18"/>
      <c r="AX413" s="85"/>
      <c r="AY413" s="117"/>
      <c r="AZ413" s="39"/>
      <c r="BA413" s="18"/>
      <c r="BB413" s="18"/>
      <c r="BC413" s="18"/>
      <c r="BD413" s="85"/>
      <c r="BE413" s="117"/>
      <c r="BF413" s="39"/>
      <c r="BG413" s="18"/>
      <c r="BH413" s="104"/>
      <c r="BI413" s="18"/>
      <c r="BJ413" s="104"/>
      <c r="BK413" s="18"/>
      <c r="BL413" s="104"/>
      <c r="BM413" s="18"/>
      <c r="BN413" s="104"/>
      <c r="BO413" s="104"/>
      <c r="BP413" s="104"/>
    </row>
    <row r="414" spans="5:53" ht="12.75">
      <c r="E414" s="41" t="str">
        <f>IF(ABS(E135+E159+E166+E319+E351+E360+E401+E407+E412-E413)&gt;$AO$511,$AO$514," ")</f>
        <v> </v>
      </c>
      <c r="F414" s="27"/>
      <c r="G414" s="41" t="str">
        <f>IF(ABS(G135+G159+G166+G319+G351+G360+G401+G407+G412-G413)&gt;$AO$511,$AO$514," ")</f>
        <v> </v>
      </c>
      <c r="H414" s="42"/>
      <c r="I414" s="41" t="str">
        <f>IF(ABS(I135+I159+I166+I319+I351+I360+I401+I407+I412-I413)&gt;$AO$511,$AO$514," ")</f>
        <v> </v>
      </c>
      <c r="M414" s="41" t="str">
        <f>IF(ABS(M135+M159+M166+M319+M351+M360+M401+M407+M412-M413)&gt;$AO$511,$AO$514," ")</f>
        <v> </v>
      </c>
      <c r="N414" s="42"/>
      <c r="O414" s="41" t="str">
        <f>IF(ABS(O135+O159+O166+O319+O351+O360+O401+O407+O412-O413)&gt;$AO$511,$AO$514," ")</f>
        <v> </v>
      </c>
      <c r="P414" s="28"/>
      <c r="Q414" s="41" t="str">
        <f>IF(ABS(Q135+Q159+Q166+Q319+Q351+Q360+Q401+Q407+Q412-Q413)&gt;$AO$511,$AO$514," ")</f>
        <v> </v>
      </c>
      <c r="U414" s="41" t="str">
        <f>IF(ABS(U135+U159+U166+U319+U351+U360+U401+U407+U412-U413)&gt;$AO$511,$AO$514," ")</f>
        <v> </v>
      </c>
      <c r="V414" s="28"/>
      <c r="W414" s="41" t="str">
        <f>IF(ABS(W135+W159+W166+W319+W351+W360+W401+W407+W412-W413)&gt;$AO$511,$AO$514," ")</f>
        <v> </v>
      </c>
      <c r="X414" s="28"/>
      <c r="Y414" s="41" t="str">
        <f>IF(ABS(Y135+Y159+Y166+Y319+Y351+Y360+Y401+Y407+Y412-Y413)&gt;$AO$511,$AO$514," ")</f>
        <v> </v>
      </c>
      <c r="AC414" s="41" t="str">
        <f>IF(ABS(AC135+AC159+AC166+AC319+AC351+AC360+AC401+AC407+AC412-AC413)&gt;$AO$511,$AO$514," ")</f>
        <v> </v>
      </c>
      <c r="AD414" s="28"/>
      <c r="AE414" s="41" t="str">
        <f>IF(ABS(AE135+AE159+AE166+AE319+AE351+AE360+AE401+AE407+AE412-AE413)&gt;$AO$511,$AO$514," ")</f>
        <v> </v>
      </c>
      <c r="AF414" s="42"/>
      <c r="AG414" s="41" t="str">
        <f>IF(ABS(AG135+AG159+AG166+AG319+AG351+AG360+AG401+AG407+AG412-AG413)&gt;$AO$511,$AO$514," ")</f>
        <v> </v>
      </c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</row>
    <row r="415" spans="1:53" ht="12.75">
      <c r="A415" s="76" t="s">
        <v>44</v>
      </c>
      <c r="C415" s="2" t="s">
        <v>45</v>
      </c>
      <c r="D415" s="8"/>
      <c r="E415" s="8">
        <v>7009622.505000006</v>
      </c>
      <c r="F415" s="8"/>
      <c r="G415" s="8">
        <v>8310183.291999991</v>
      </c>
      <c r="H415" s="18"/>
      <c r="I415" s="18">
        <f>(+E415-G415)</f>
        <v>-1300560.7869999846</v>
      </c>
      <c r="J415" s="37" t="str">
        <f>IF((+E415-G415)=(I415),"  ",$AO$515)</f>
        <v>  </v>
      </c>
      <c r="K415" s="40">
        <f>IF(G415&lt;0,IF(I415=0,0,IF(OR(G415=0,E415=0),"N.M.",IF(ABS(I415/G415)&gt;=10,"N.M.",I415/(-G415)))),IF(I415=0,0,IF(OR(G415=0,E415=0),"N.M.",IF(ABS(I415/G415)&gt;=10,"N.M.",I415/G415))))</f>
        <v>-0.15650205793318692</v>
      </c>
      <c r="L415" s="39"/>
      <c r="M415" s="8">
        <v>21061839.387000024</v>
      </c>
      <c r="N415" s="18"/>
      <c r="O415" s="8">
        <v>21990045.815999985</v>
      </c>
      <c r="P415" s="18"/>
      <c r="Q415" s="18">
        <f>(+M415-O415)</f>
        <v>-928206.4289999604</v>
      </c>
      <c r="R415" s="37" t="str">
        <f>IF((+M415-O415)=(Q415),"  ",$AO$515)</f>
        <v>  </v>
      </c>
      <c r="S415" s="40">
        <f>IF(O415&lt;0,IF(Q415=0,0,IF(OR(O415=0,M415=0),"N.M.",IF(ABS(Q415/O415)&gt;=10,"N.M.",Q415/(-O415)))),IF(Q415=0,0,IF(OR(O415=0,M415=0),"N.M.",IF(ABS(Q415/O415)&gt;=10,"N.M.",Q415/O415))))</f>
        <v>-0.04221029991327241</v>
      </c>
      <c r="T415" s="39"/>
      <c r="U415" s="18">
        <v>7009622.505000006</v>
      </c>
      <c r="V415" s="18"/>
      <c r="W415" s="18">
        <v>8310183.291999991</v>
      </c>
      <c r="X415" s="18"/>
      <c r="Y415" s="18">
        <f>(+U415-W415)</f>
        <v>-1300560.7869999846</v>
      </c>
      <c r="Z415" s="37" t="str">
        <f>IF((+U415-W415)=(Y415),"  ",$AO$515)</f>
        <v>  </v>
      </c>
      <c r="AA415" s="40">
        <f>IF(W415&lt;0,IF(Y415=0,0,IF(OR(W415=0,U415=0),"N.M.",IF(ABS(Y415/W415)&gt;=10,"N.M.",Y415/(-W415)))),IF(Y415=0,0,IF(OR(W415=0,U415=0),"N.M.",IF(ABS(Y415/W415)&gt;=10,"N.M.",Y415/W415))))</f>
        <v>-0.15650205793318692</v>
      </c>
      <c r="AB415" s="39"/>
      <c r="AC415" s="18">
        <v>60534190.83899999</v>
      </c>
      <c r="AD415" s="18"/>
      <c r="AE415" s="18">
        <v>65069690.091999985</v>
      </c>
      <c r="AF415" s="18"/>
      <c r="AG415" s="18">
        <f>(+AC415-AE415)</f>
        <v>-4535499.252999999</v>
      </c>
      <c r="AH415" s="37" t="str">
        <f>IF((+AC415-AE415)=(AG415),"  ",$AO$515)</f>
        <v>  </v>
      </c>
      <c r="AI415" s="40">
        <f>IF(AE415&lt;0,IF(AG415=0,0,IF(OR(AE415=0,AC415=0),"N.M.",IF(ABS(AG415/AE415)&gt;=10,"N.M.",AG415/(-AE415)))),IF(AG415=0,0,IF(OR(AE415=0,AC415=0),"N.M.",IF(ABS(AG415/AE415)&gt;=10,"N.M.",AG415/AE415))))</f>
        <v>-0.06970218002556028</v>
      </c>
      <c r="AJ415" s="39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</row>
    <row r="416" spans="3:53" ht="12.75">
      <c r="C416" s="2"/>
      <c r="D416" s="8"/>
      <c r="E416" s="41" t="str">
        <f>IF(ABS(E123-E413-E415)&gt;$AO$511,$AO$514," ")</f>
        <v> </v>
      </c>
      <c r="F416" s="27"/>
      <c r="G416" s="41" t="str">
        <f>IF(ABS(G123-G413-G415)&gt;$AO$511,$AO$514," ")</f>
        <v> </v>
      </c>
      <c r="H416" s="42"/>
      <c r="I416" s="41" t="str">
        <f>IF(ABS(I123-I413-I415)&gt;$AO$511,$AO$514," ")</f>
        <v> </v>
      </c>
      <c r="M416" s="41" t="str">
        <f>IF(ABS(M123-M413-M415)&gt;$AO$511,$AO$514," ")</f>
        <v> </v>
      </c>
      <c r="N416" s="42"/>
      <c r="O416" s="41" t="str">
        <f>IF(ABS(O123-O413-O415)&gt;$AO$511,$AO$514," ")</f>
        <v> </v>
      </c>
      <c r="P416" s="42"/>
      <c r="Q416" s="41" t="str">
        <f>IF(ABS(Q123-Q413-Q415)&gt;$AO$511,$AO$514," ")</f>
        <v> </v>
      </c>
      <c r="U416" s="41" t="str">
        <f>IF(ABS(U123-U413-U415)&gt;$AO$511,$AO$514," ")</f>
        <v> </v>
      </c>
      <c r="V416" s="28"/>
      <c r="W416" s="41" t="str">
        <f>IF(ABS(W123-W413-W415)&gt;$AO$511,$AO$514," ")</f>
        <v> </v>
      </c>
      <c r="X416" s="42"/>
      <c r="Y416" s="41" t="str">
        <f>IF(ABS(Y123-Y413-Y415)&gt;$AO$511,$AO$514," ")</f>
        <v> </v>
      </c>
      <c r="AC416" s="41" t="str">
        <f>IF(ABS(AC123-AC413-AC415)&gt;$AO$511,$AO$514," ")</f>
        <v> </v>
      </c>
      <c r="AD416" s="28"/>
      <c r="AE416" s="41" t="str">
        <f>IF(ABS(AE123-AE413-AE415)&gt;$AO$511,$AO$514," ")</f>
        <v> </v>
      </c>
      <c r="AF416" s="42"/>
      <c r="AG416" s="41" t="str">
        <f>IF(ABS(AG123-AG413-AG415)&gt;$AO$511,$AO$514," ")</f>
        <v> </v>
      </c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</row>
    <row r="417" spans="3:53" ht="13.5" customHeight="1">
      <c r="C417" s="2" t="s">
        <v>46</v>
      </c>
      <c r="D417" s="8"/>
      <c r="E417" s="31"/>
      <c r="F417" s="31"/>
      <c r="G417" s="31"/>
      <c r="H417" s="18"/>
      <c r="M417" s="5"/>
      <c r="N417" s="18"/>
      <c r="O417" s="5"/>
      <c r="P417" s="9"/>
      <c r="U417" s="31"/>
      <c r="V417" s="31"/>
      <c r="W417" s="31"/>
      <c r="AC417" s="31"/>
      <c r="AD417" s="31"/>
      <c r="AE417" s="31"/>
      <c r="AF417" s="18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</row>
    <row r="418" spans="1:35" ht="12.75" outlineLevel="1">
      <c r="A418" s="1" t="s">
        <v>973</v>
      </c>
      <c r="B418" s="16" t="s">
        <v>974</v>
      </c>
      <c r="C418" s="1" t="s">
        <v>1340</v>
      </c>
      <c r="E418" s="5">
        <v>0</v>
      </c>
      <c r="G418" s="5">
        <v>0</v>
      </c>
      <c r="I418" s="9">
        <f aca="true" t="shared" si="136" ref="I418:I450">+E418-G418</f>
        <v>0</v>
      </c>
      <c r="K418" s="21">
        <f aca="true" t="shared" si="137" ref="K418:K450">IF(G418&lt;0,IF(I418=0,0,IF(OR(G418=0,E418=0),"N.M.",IF(ABS(I418/G418)&gt;=10,"N.M.",I418/(-G418)))),IF(I418=0,0,IF(OR(G418=0,E418=0),"N.M.",IF(ABS(I418/G418)&gt;=10,"N.M.",I418/G418))))</f>
        <v>0</v>
      </c>
      <c r="M418" s="9">
        <v>0</v>
      </c>
      <c r="O418" s="9">
        <v>0</v>
      </c>
      <c r="Q418" s="9">
        <f aca="true" t="shared" si="138" ref="Q418:Q450">+M418-O418</f>
        <v>0</v>
      </c>
      <c r="S418" s="21">
        <f aca="true" t="shared" si="139" ref="S418:S450">IF(O418&lt;0,IF(Q418=0,0,IF(OR(O418=0,M418=0),"N.M.",IF(ABS(Q418/O418)&gt;=10,"N.M.",Q418/(-O418)))),IF(Q418=0,0,IF(OR(O418=0,M418=0),"N.M.",IF(ABS(Q418/O418)&gt;=10,"N.M.",Q418/O418))))</f>
        <v>0</v>
      </c>
      <c r="U418" s="9">
        <v>0</v>
      </c>
      <c r="W418" s="9">
        <v>0</v>
      </c>
      <c r="Y418" s="9">
        <f aca="true" t="shared" si="140" ref="Y418:Y450">+U418-W418</f>
        <v>0</v>
      </c>
      <c r="AA418" s="21">
        <f aca="true" t="shared" si="141" ref="AA418:AA450">IF(W418&lt;0,IF(Y418=0,0,IF(OR(W418=0,U418=0),"N.M.",IF(ABS(Y418/W418)&gt;=10,"N.M.",Y418/(-W418)))),IF(Y418=0,0,IF(OR(W418=0,U418=0),"N.M.",IF(ABS(Y418/W418)&gt;=10,"N.M.",Y418/W418))))</f>
        <v>0</v>
      </c>
      <c r="AC418" s="9">
        <v>0</v>
      </c>
      <c r="AE418" s="9">
        <v>-15.01</v>
      </c>
      <c r="AG418" s="9">
        <f aca="true" t="shared" si="142" ref="AG418:AG450">+AC418-AE418</f>
        <v>15.01</v>
      </c>
      <c r="AI418" s="21" t="str">
        <f aca="true" t="shared" si="143" ref="AI418:AI450">IF(AE418&lt;0,IF(AG418=0,0,IF(OR(AE418=0,AC418=0),"N.M.",IF(ABS(AG418/AE418)&gt;=10,"N.M.",AG418/(-AE418)))),IF(AG418=0,0,IF(OR(AE418=0,AC418=0),"N.M.",IF(ABS(AG418/AE418)&gt;=10,"N.M.",AG418/AE418))))</f>
        <v>N.M.</v>
      </c>
    </row>
    <row r="419" spans="1:35" ht="12.75" outlineLevel="1">
      <c r="A419" s="1" t="s">
        <v>975</v>
      </c>
      <c r="B419" s="16" t="s">
        <v>976</v>
      </c>
      <c r="C419" s="1" t="s">
        <v>1341</v>
      </c>
      <c r="E419" s="5">
        <v>4225</v>
      </c>
      <c r="G419" s="5">
        <v>4225</v>
      </c>
      <c r="I419" s="9">
        <f t="shared" si="136"/>
        <v>0</v>
      </c>
      <c r="K419" s="21">
        <f t="shared" si="137"/>
        <v>0</v>
      </c>
      <c r="M419" s="9">
        <v>12675</v>
      </c>
      <c r="O419" s="9">
        <v>12675</v>
      </c>
      <c r="Q419" s="9">
        <f t="shared" si="138"/>
        <v>0</v>
      </c>
      <c r="S419" s="21">
        <f t="shared" si="139"/>
        <v>0</v>
      </c>
      <c r="U419" s="9">
        <v>4225</v>
      </c>
      <c r="W419" s="9">
        <v>4225</v>
      </c>
      <c r="Y419" s="9">
        <f t="shared" si="140"/>
        <v>0</v>
      </c>
      <c r="AA419" s="21">
        <f t="shared" si="141"/>
        <v>0</v>
      </c>
      <c r="AC419" s="9">
        <v>51925</v>
      </c>
      <c r="AE419" s="9">
        <v>51925</v>
      </c>
      <c r="AG419" s="9">
        <f t="shared" si="142"/>
        <v>0</v>
      </c>
      <c r="AI419" s="21">
        <f t="shared" si="143"/>
        <v>0</v>
      </c>
    </row>
    <row r="420" spans="1:35" ht="12.75" outlineLevel="1">
      <c r="A420" s="1" t="s">
        <v>977</v>
      </c>
      <c r="B420" s="16" t="s">
        <v>978</v>
      </c>
      <c r="C420" s="1" t="s">
        <v>1342</v>
      </c>
      <c r="E420" s="5">
        <v>-555.81</v>
      </c>
      <c r="G420" s="5">
        <v>-555.81</v>
      </c>
      <c r="I420" s="9">
        <f t="shared" si="136"/>
        <v>0</v>
      </c>
      <c r="K420" s="21">
        <f t="shared" si="137"/>
        <v>0</v>
      </c>
      <c r="M420" s="9">
        <v>-1667.43</v>
      </c>
      <c r="O420" s="9">
        <v>-1667.43</v>
      </c>
      <c r="Q420" s="9">
        <f t="shared" si="138"/>
        <v>0</v>
      </c>
      <c r="S420" s="21">
        <f t="shared" si="139"/>
        <v>0</v>
      </c>
      <c r="U420" s="9">
        <v>-555.81</v>
      </c>
      <c r="W420" s="9">
        <v>-555.81</v>
      </c>
      <c r="Y420" s="9">
        <f t="shared" si="140"/>
        <v>0</v>
      </c>
      <c r="AA420" s="21">
        <f t="shared" si="141"/>
        <v>0</v>
      </c>
      <c r="AC420" s="9">
        <v>-6669.72</v>
      </c>
      <c r="AE420" s="9">
        <v>-6669.72</v>
      </c>
      <c r="AG420" s="9">
        <f t="shared" si="142"/>
        <v>0</v>
      </c>
      <c r="AI420" s="21">
        <f t="shared" si="143"/>
        <v>0</v>
      </c>
    </row>
    <row r="421" spans="1:35" ht="12.75" outlineLevel="1">
      <c r="A421" s="1" t="s">
        <v>979</v>
      </c>
      <c r="B421" s="16" t="s">
        <v>980</v>
      </c>
      <c r="C421" s="1" t="s">
        <v>1343</v>
      </c>
      <c r="E421" s="5">
        <v>5966.45</v>
      </c>
      <c r="G421" s="5">
        <v>36376.42</v>
      </c>
      <c r="I421" s="9">
        <f t="shared" si="136"/>
        <v>-30409.969999999998</v>
      </c>
      <c r="K421" s="21">
        <f t="shared" si="137"/>
        <v>-0.8359802861304109</v>
      </c>
      <c r="M421" s="9">
        <v>56841.77</v>
      </c>
      <c r="O421" s="9">
        <v>99276.86</v>
      </c>
      <c r="Q421" s="9">
        <f t="shared" si="138"/>
        <v>-42435.090000000004</v>
      </c>
      <c r="S421" s="21">
        <f t="shared" si="139"/>
        <v>-0.4274419033801029</v>
      </c>
      <c r="U421" s="9">
        <v>5966.45</v>
      </c>
      <c r="W421" s="9">
        <v>36376.42</v>
      </c>
      <c r="Y421" s="9">
        <f t="shared" si="140"/>
        <v>-30409.969999999998</v>
      </c>
      <c r="AA421" s="21">
        <f t="shared" si="141"/>
        <v>-0.8359802861304109</v>
      </c>
      <c r="AC421" s="9">
        <v>158227.88</v>
      </c>
      <c r="AE421" s="9">
        <v>409273.131</v>
      </c>
      <c r="AG421" s="9">
        <f t="shared" si="142"/>
        <v>-251045.251</v>
      </c>
      <c r="AI421" s="21">
        <f t="shared" si="143"/>
        <v>-0.6133929446739077</v>
      </c>
    </row>
    <row r="422" spans="1:35" ht="12.75" outlineLevel="1">
      <c r="A422" s="1" t="s">
        <v>981</v>
      </c>
      <c r="B422" s="16" t="s">
        <v>982</v>
      </c>
      <c r="C422" s="1" t="s">
        <v>1344</v>
      </c>
      <c r="E422" s="5">
        <v>0</v>
      </c>
      <c r="G422" s="5">
        <v>4572.84</v>
      </c>
      <c r="I422" s="9">
        <f t="shared" si="136"/>
        <v>-4572.84</v>
      </c>
      <c r="K422" s="21" t="str">
        <f t="shared" si="137"/>
        <v>N.M.</v>
      </c>
      <c r="M422" s="9">
        <v>423678.62</v>
      </c>
      <c r="O422" s="9">
        <v>4572.84</v>
      </c>
      <c r="Q422" s="9">
        <f t="shared" si="138"/>
        <v>419105.77999999997</v>
      </c>
      <c r="S422" s="21" t="str">
        <f t="shared" si="139"/>
        <v>N.M.</v>
      </c>
      <c r="U422" s="9">
        <v>0</v>
      </c>
      <c r="W422" s="9">
        <v>4572.84</v>
      </c>
      <c r="Y422" s="9">
        <f t="shared" si="140"/>
        <v>-4572.84</v>
      </c>
      <c r="AA422" s="21" t="str">
        <f t="shared" si="141"/>
        <v>N.M.</v>
      </c>
      <c r="AC422" s="9">
        <v>1614785.08</v>
      </c>
      <c r="AE422" s="9">
        <v>63469.66</v>
      </c>
      <c r="AG422" s="9">
        <f t="shared" si="142"/>
        <v>1551315.4200000002</v>
      </c>
      <c r="AI422" s="21" t="str">
        <f t="shared" si="143"/>
        <v>N.M.</v>
      </c>
    </row>
    <row r="423" spans="1:35" ht="12.75" outlineLevel="1">
      <c r="A423" s="1" t="s">
        <v>983</v>
      </c>
      <c r="B423" s="16" t="s">
        <v>984</v>
      </c>
      <c r="C423" s="1" t="s">
        <v>1345</v>
      </c>
      <c r="E423" s="5">
        <v>119165.56</v>
      </c>
      <c r="G423" s="5">
        <v>5108.39</v>
      </c>
      <c r="I423" s="9">
        <f t="shared" si="136"/>
        <v>114057.17</v>
      </c>
      <c r="K423" s="21" t="str">
        <f t="shared" si="137"/>
        <v>N.M.</v>
      </c>
      <c r="M423" s="9">
        <v>280796.96</v>
      </c>
      <c r="O423" s="9">
        <v>3443.39</v>
      </c>
      <c r="Q423" s="9">
        <f t="shared" si="138"/>
        <v>277353.57</v>
      </c>
      <c r="S423" s="21" t="str">
        <f t="shared" si="139"/>
        <v>N.M.</v>
      </c>
      <c r="U423" s="9">
        <v>119165.56</v>
      </c>
      <c r="W423" s="9">
        <v>5108.39</v>
      </c>
      <c r="Y423" s="9">
        <f t="shared" si="140"/>
        <v>114057.17</v>
      </c>
      <c r="AA423" s="21" t="str">
        <f t="shared" si="141"/>
        <v>N.M.</v>
      </c>
      <c r="AC423" s="9">
        <v>373616.35</v>
      </c>
      <c r="AE423" s="9">
        <v>209735.83</v>
      </c>
      <c r="AG423" s="9">
        <f t="shared" si="142"/>
        <v>163880.52</v>
      </c>
      <c r="AI423" s="21">
        <f t="shared" si="143"/>
        <v>0.7813663502320991</v>
      </c>
    </row>
    <row r="424" spans="1:35" ht="12.75" outlineLevel="1">
      <c r="A424" s="1" t="s">
        <v>985</v>
      </c>
      <c r="B424" s="16" t="s">
        <v>986</v>
      </c>
      <c r="C424" s="1" t="s">
        <v>1346</v>
      </c>
      <c r="E424" s="5">
        <v>395</v>
      </c>
      <c r="G424" s="5">
        <v>487</v>
      </c>
      <c r="I424" s="9">
        <f t="shared" si="136"/>
        <v>-92</v>
      </c>
      <c r="K424" s="21">
        <f t="shared" si="137"/>
        <v>-0.188911704312115</v>
      </c>
      <c r="M424" s="9">
        <v>28923.45</v>
      </c>
      <c r="O424" s="9">
        <v>29199.45</v>
      </c>
      <c r="Q424" s="9">
        <f t="shared" si="138"/>
        <v>-276</v>
      </c>
      <c r="S424" s="21">
        <f t="shared" si="139"/>
        <v>-0.009452232833152678</v>
      </c>
      <c r="U424" s="9">
        <v>395</v>
      </c>
      <c r="W424" s="9">
        <v>487</v>
      </c>
      <c r="Y424" s="9">
        <f t="shared" si="140"/>
        <v>-92</v>
      </c>
      <c r="AA424" s="21">
        <f t="shared" si="141"/>
        <v>-0.188911704312115</v>
      </c>
      <c r="AC424" s="9">
        <v>65497.9</v>
      </c>
      <c r="AE424" s="9">
        <v>65855.9</v>
      </c>
      <c r="AG424" s="9">
        <f t="shared" si="142"/>
        <v>-357.9999999999927</v>
      </c>
      <c r="AI424" s="21">
        <f t="shared" si="143"/>
        <v>-0.005436111267175648</v>
      </c>
    </row>
    <row r="425" spans="1:35" ht="12.75" outlineLevel="1">
      <c r="A425" s="1" t="s">
        <v>987</v>
      </c>
      <c r="B425" s="16" t="s">
        <v>988</v>
      </c>
      <c r="C425" s="1" t="s">
        <v>1347</v>
      </c>
      <c r="E425" s="5">
        <v>0</v>
      </c>
      <c r="G425" s="5">
        <v>0</v>
      </c>
      <c r="I425" s="9">
        <f t="shared" si="136"/>
        <v>0</v>
      </c>
      <c r="K425" s="21">
        <f t="shared" si="137"/>
        <v>0</v>
      </c>
      <c r="M425" s="9">
        <v>0</v>
      </c>
      <c r="O425" s="9">
        <v>0</v>
      </c>
      <c r="Q425" s="9">
        <f t="shared" si="138"/>
        <v>0</v>
      </c>
      <c r="S425" s="21">
        <f t="shared" si="139"/>
        <v>0</v>
      </c>
      <c r="U425" s="9">
        <v>0</v>
      </c>
      <c r="W425" s="9">
        <v>0</v>
      </c>
      <c r="Y425" s="9">
        <f t="shared" si="140"/>
        <v>0</v>
      </c>
      <c r="AA425" s="21">
        <f t="shared" si="141"/>
        <v>0</v>
      </c>
      <c r="AC425" s="9">
        <v>33000</v>
      </c>
      <c r="AE425" s="9">
        <v>0</v>
      </c>
      <c r="AG425" s="9">
        <f t="shared" si="142"/>
        <v>33000</v>
      </c>
      <c r="AI425" s="21" t="str">
        <f t="shared" si="143"/>
        <v>N.M.</v>
      </c>
    </row>
    <row r="426" spans="1:35" ht="12.75" outlineLevel="1">
      <c r="A426" s="1" t="s">
        <v>989</v>
      </c>
      <c r="B426" s="16" t="s">
        <v>990</v>
      </c>
      <c r="C426" s="1" t="s">
        <v>1348</v>
      </c>
      <c r="E426" s="5">
        <v>55.27</v>
      </c>
      <c r="G426" s="5">
        <v>10075.42</v>
      </c>
      <c r="I426" s="9">
        <f t="shared" si="136"/>
        <v>-10020.15</v>
      </c>
      <c r="K426" s="21">
        <f t="shared" si="137"/>
        <v>-0.994514372601837</v>
      </c>
      <c r="M426" s="9">
        <v>8221.45</v>
      </c>
      <c r="O426" s="9">
        <v>26955.8</v>
      </c>
      <c r="Q426" s="9">
        <f t="shared" si="138"/>
        <v>-18734.35</v>
      </c>
      <c r="S426" s="21">
        <f t="shared" si="139"/>
        <v>-0.6950025597459545</v>
      </c>
      <c r="U426" s="9">
        <v>55.27</v>
      </c>
      <c r="W426" s="9">
        <v>10075.42</v>
      </c>
      <c r="Y426" s="9">
        <f t="shared" si="140"/>
        <v>-10020.15</v>
      </c>
      <c r="AA426" s="21">
        <f t="shared" si="141"/>
        <v>-0.994514372601837</v>
      </c>
      <c r="AC426" s="9">
        <v>45486.24</v>
      </c>
      <c r="AE426" s="9">
        <v>522637.53</v>
      </c>
      <c r="AG426" s="9">
        <f t="shared" si="142"/>
        <v>-477151.29000000004</v>
      </c>
      <c r="AI426" s="21">
        <f t="shared" si="143"/>
        <v>-0.9129679033956861</v>
      </c>
    </row>
    <row r="427" spans="1:35" ht="12.75" outlineLevel="1">
      <c r="A427" s="1" t="s">
        <v>991</v>
      </c>
      <c r="B427" s="16" t="s">
        <v>992</v>
      </c>
      <c r="C427" s="1" t="s">
        <v>1349</v>
      </c>
      <c r="E427" s="5">
        <v>2123.09</v>
      </c>
      <c r="G427" s="5">
        <v>2093.92</v>
      </c>
      <c r="I427" s="9">
        <f t="shared" si="136"/>
        <v>29.170000000000073</v>
      </c>
      <c r="K427" s="21">
        <f t="shared" si="137"/>
        <v>0.01393080919996947</v>
      </c>
      <c r="M427" s="9">
        <v>6388.27</v>
      </c>
      <c r="O427" s="9">
        <v>6405.18</v>
      </c>
      <c r="Q427" s="9">
        <f t="shared" si="138"/>
        <v>-16.909999999999854</v>
      </c>
      <c r="S427" s="21">
        <f t="shared" si="139"/>
        <v>-0.0026400507089574146</v>
      </c>
      <c r="U427" s="9">
        <v>2123.09</v>
      </c>
      <c r="W427" s="9">
        <v>2093.92</v>
      </c>
      <c r="Y427" s="9">
        <f t="shared" si="140"/>
        <v>29.170000000000073</v>
      </c>
      <c r="AA427" s="21">
        <f t="shared" si="141"/>
        <v>0.01393080919996947</v>
      </c>
      <c r="AC427" s="9">
        <v>26022.41</v>
      </c>
      <c r="AE427" s="9">
        <v>25400.55</v>
      </c>
      <c r="AG427" s="9">
        <f t="shared" si="142"/>
        <v>621.8600000000006</v>
      </c>
      <c r="AI427" s="21">
        <f t="shared" si="143"/>
        <v>0.02448214704012317</v>
      </c>
    </row>
    <row r="428" spans="1:35" ht="12.75" outlineLevel="1">
      <c r="A428" s="1" t="s">
        <v>993</v>
      </c>
      <c r="B428" s="16" t="s">
        <v>994</v>
      </c>
      <c r="C428" s="1" t="s">
        <v>1350</v>
      </c>
      <c r="E428" s="5">
        <v>0</v>
      </c>
      <c r="G428" s="5">
        <v>0</v>
      </c>
      <c r="I428" s="9">
        <f t="shared" si="136"/>
        <v>0</v>
      </c>
      <c r="K428" s="21">
        <f t="shared" si="137"/>
        <v>0</v>
      </c>
      <c r="M428" s="9">
        <v>-36010</v>
      </c>
      <c r="O428" s="9">
        <v>0</v>
      </c>
      <c r="Q428" s="9">
        <f t="shared" si="138"/>
        <v>-36010</v>
      </c>
      <c r="S428" s="21" t="str">
        <f t="shared" si="139"/>
        <v>N.M.</v>
      </c>
      <c r="U428" s="9">
        <v>0</v>
      </c>
      <c r="W428" s="9">
        <v>0</v>
      </c>
      <c r="Y428" s="9">
        <f t="shared" si="140"/>
        <v>0</v>
      </c>
      <c r="AA428" s="21">
        <f t="shared" si="141"/>
        <v>0</v>
      </c>
      <c r="AC428" s="9">
        <v>-86254.06</v>
      </c>
      <c r="AE428" s="9">
        <v>-19196.51</v>
      </c>
      <c r="AG428" s="9">
        <f t="shared" si="142"/>
        <v>-67057.55</v>
      </c>
      <c r="AI428" s="21">
        <f t="shared" si="143"/>
        <v>-3.4932156938943595</v>
      </c>
    </row>
    <row r="429" spans="1:35" ht="12.75" outlineLevel="1">
      <c r="A429" s="1" t="s">
        <v>995</v>
      </c>
      <c r="B429" s="16" t="s">
        <v>996</v>
      </c>
      <c r="C429" s="1" t="s">
        <v>1351</v>
      </c>
      <c r="E429" s="5">
        <v>0</v>
      </c>
      <c r="G429" s="5">
        <v>0</v>
      </c>
      <c r="I429" s="9">
        <f t="shared" si="136"/>
        <v>0</v>
      </c>
      <c r="K429" s="21">
        <f t="shared" si="137"/>
        <v>0</v>
      </c>
      <c r="M429" s="9">
        <v>0</v>
      </c>
      <c r="O429" s="9">
        <v>39316.58</v>
      </c>
      <c r="Q429" s="9">
        <f t="shared" si="138"/>
        <v>-39316.58</v>
      </c>
      <c r="S429" s="21" t="str">
        <f t="shared" si="139"/>
        <v>N.M.</v>
      </c>
      <c r="U429" s="9">
        <v>0</v>
      </c>
      <c r="W429" s="9">
        <v>0</v>
      </c>
      <c r="Y429" s="9">
        <f t="shared" si="140"/>
        <v>0</v>
      </c>
      <c r="AA429" s="21">
        <f t="shared" si="141"/>
        <v>0</v>
      </c>
      <c r="AC429" s="9">
        <v>-1037903.14</v>
      </c>
      <c r="AE429" s="9">
        <v>237566.15</v>
      </c>
      <c r="AG429" s="9">
        <f t="shared" si="142"/>
        <v>-1275469.29</v>
      </c>
      <c r="AI429" s="21">
        <f t="shared" si="143"/>
        <v>-5.368901630135438</v>
      </c>
    </row>
    <row r="430" spans="1:35" ht="12.75" outlineLevel="1">
      <c r="A430" s="1" t="s">
        <v>997</v>
      </c>
      <c r="B430" s="16" t="s">
        <v>998</v>
      </c>
      <c r="C430" s="1" t="s">
        <v>1352</v>
      </c>
      <c r="E430" s="5">
        <v>0</v>
      </c>
      <c r="G430" s="5">
        <v>-66970.17</v>
      </c>
      <c r="I430" s="9">
        <f t="shared" si="136"/>
        <v>66970.17</v>
      </c>
      <c r="K430" s="21" t="str">
        <f t="shared" si="137"/>
        <v>N.M.</v>
      </c>
      <c r="M430" s="9">
        <v>-110738.45</v>
      </c>
      <c r="O430" s="9">
        <v>-183662.15</v>
      </c>
      <c r="Q430" s="9">
        <f t="shared" si="138"/>
        <v>72923.7</v>
      </c>
      <c r="S430" s="21">
        <f t="shared" si="139"/>
        <v>0.3970535028583734</v>
      </c>
      <c r="U430" s="9">
        <v>0</v>
      </c>
      <c r="W430" s="9">
        <v>-66970.17</v>
      </c>
      <c r="Y430" s="9">
        <f t="shared" si="140"/>
        <v>66970.17</v>
      </c>
      <c r="AA430" s="21" t="str">
        <f t="shared" si="141"/>
        <v>N.M.</v>
      </c>
      <c r="AC430" s="9">
        <v>-435121.47</v>
      </c>
      <c r="AE430" s="9">
        <v>-295493.53</v>
      </c>
      <c r="AG430" s="9">
        <f t="shared" si="142"/>
        <v>-139627.93999999994</v>
      </c>
      <c r="AI430" s="21">
        <f t="shared" si="143"/>
        <v>-0.4725245253254781</v>
      </c>
    </row>
    <row r="431" spans="1:35" ht="12.75" outlineLevel="1">
      <c r="A431" s="1" t="s">
        <v>999</v>
      </c>
      <c r="B431" s="16" t="s">
        <v>1000</v>
      </c>
      <c r="C431" s="1" t="s">
        <v>1353</v>
      </c>
      <c r="E431" s="5">
        <v>0</v>
      </c>
      <c r="G431" s="5">
        <v>0</v>
      </c>
      <c r="I431" s="9">
        <f t="shared" si="136"/>
        <v>0</v>
      </c>
      <c r="K431" s="21">
        <f t="shared" si="137"/>
        <v>0</v>
      </c>
      <c r="M431" s="9">
        <v>0</v>
      </c>
      <c r="O431" s="9">
        <v>41837.46</v>
      </c>
      <c r="Q431" s="9">
        <f t="shared" si="138"/>
        <v>-41837.46</v>
      </c>
      <c r="S431" s="21" t="str">
        <f t="shared" si="139"/>
        <v>N.M.</v>
      </c>
      <c r="U431" s="9">
        <v>0</v>
      </c>
      <c r="W431" s="9">
        <v>0</v>
      </c>
      <c r="Y431" s="9">
        <f t="shared" si="140"/>
        <v>0</v>
      </c>
      <c r="AA431" s="21">
        <f t="shared" si="141"/>
        <v>0</v>
      </c>
      <c r="AC431" s="9">
        <v>0</v>
      </c>
      <c r="AE431" s="9">
        <v>294320.1</v>
      </c>
      <c r="AG431" s="9">
        <f t="shared" si="142"/>
        <v>-294320.1</v>
      </c>
      <c r="AI431" s="21" t="str">
        <f t="shared" si="143"/>
        <v>N.M.</v>
      </c>
    </row>
    <row r="432" spans="1:35" ht="12.75" outlineLevel="1">
      <c r="A432" s="1" t="s">
        <v>1001</v>
      </c>
      <c r="B432" s="16" t="s">
        <v>1002</v>
      </c>
      <c r="C432" s="1" t="s">
        <v>1354</v>
      </c>
      <c r="E432" s="5">
        <v>37.1</v>
      </c>
      <c r="G432" s="5">
        <v>1719.26</v>
      </c>
      <c r="I432" s="9">
        <f t="shared" si="136"/>
        <v>-1682.16</v>
      </c>
      <c r="K432" s="21">
        <f t="shared" si="137"/>
        <v>-0.9784209485476311</v>
      </c>
      <c r="M432" s="9">
        <v>1601.59</v>
      </c>
      <c r="O432" s="9">
        <v>5361.93</v>
      </c>
      <c r="Q432" s="9">
        <f t="shared" si="138"/>
        <v>-3760.34</v>
      </c>
      <c r="S432" s="21">
        <f t="shared" si="139"/>
        <v>-0.7013034485716897</v>
      </c>
      <c r="U432" s="9">
        <v>37.1</v>
      </c>
      <c r="W432" s="9">
        <v>1719.26</v>
      </c>
      <c r="Y432" s="9">
        <f t="shared" si="140"/>
        <v>-1682.16</v>
      </c>
      <c r="AA432" s="21">
        <f t="shared" si="141"/>
        <v>-0.9784209485476311</v>
      </c>
      <c r="AC432" s="9">
        <v>3642.84</v>
      </c>
      <c r="AE432" s="9">
        <v>11930.97</v>
      </c>
      <c r="AG432" s="9">
        <f t="shared" si="142"/>
        <v>-8288.13</v>
      </c>
      <c r="AI432" s="21">
        <f t="shared" si="143"/>
        <v>-0.6946736099411867</v>
      </c>
    </row>
    <row r="433" spans="1:35" ht="12.75" outlineLevel="1">
      <c r="A433" s="1" t="s">
        <v>1003</v>
      </c>
      <c r="B433" s="16" t="s">
        <v>1004</v>
      </c>
      <c r="C433" s="1" t="s">
        <v>1355</v>
      </c>
      <c r="E433" s="5">
        <v>0</v>
      </c>
      <c r="G433" s="5">
        <v>0</v>
      </c>
      <c r="I433" s="9">
        <f t="shared" si="136"/>
        <v>0</v>
      </c>
      <c r="K433" s="21">
        <f t="shared" si="137"/>
        <v>0</v>
      </c>
      <c r="M433" s="9">
        <v>0</v>
      </c>
      <c r="O433" s="9">
        <v>1312.27</v>
      </c>
      <c r="Q433" s="9">
        <f t="shared" si="138"/>
        <v>-1312.27</v>
      </c>
      <c r="S433" s="21" t="str">
        <f t="shared" si="139"/>
        <v>N.M.</v>
      </c>
      <c r="U433" s="9">
        <v>0</v>
      </c>
      <c r="W433" s="9">
        <v>0</v>
      </c>
      <c r="Y433" s="9">
        <f t="shared" si="140"/>
        <v>0</v>
      </c>
      <c r="AA433" s="21">
        <f t="shared" si="141"/>
        <v>0</v>
      </c>
      <c r="AC433" s="9">
        <v>0</v>
      </c>
      <c r="AE433" s="9">
        <v>9564.98</v>
      </c>
      <c r="AG433" s="9">
        <f t="shared" si="142"/>
        <v>-9564.98</v>
      </c>
      <c r="AI433" s="21" t="str">
        <f t="shared" si="143"/>
        <v>N.M.</v>
      </c>
    </row>
    <row r="434" spans="1:35" ht="12.75" outlineLevel="1">
      <c r="A434" s="1" t="s">
        <v>1005</v>
      </c>
      <c r="B434" s="16" t="s">
        <v>1006</v>
      </c>
      <c r="C434" s="1" t="s">
        <v>1356</v>
      </c>
      <c r="E434" s="5">
        <v>0</v>
      </c>
      <c r="G434" s="5">
        <v>0</v>
      </c>
      <c r="I434" s="9">
        <f t="shared" si="136"/>
        <v>0</v>
      </c>
      <c r="K434" s="21">
        <f t="shared" si="137"/>
        <v>0</v>
      </c>
      <c r="M434" s="9">
        <v>0</v>
      </c>
      <c r="O434" s="9">
        <v>-58820.33</v>
      </c>
      <c r="Q434" s="9">
        <f t="shared" si="138"/>
        <v>58820.33</v>
      </c>
      <c r="S434" s="21" t="str">
        <f t="shared" si="139"/>
        <v>N.M.</v>
      </c>
      <c r="U434" s="9">
        <v>0</v>
      </c>
      <c r="W434" s="9">
        <v>0</v>
      </c>
      <c r="Y434" s="9">
        <f t="shared" si="140"/>
        <v>0</v>
      </c>
      <c r="AA434" s="21">
        <f t="shared" si="141"/>
        <v>0</v>
      </c>
      <c r="AC434" s="9">
        <v>0</v>
      </c>
      <c r="AE434" s="9">
        <v>-383200.57</v>
      </c>
      <c r="AG434" s="9">
        <f t="shared" si="142"/>
        <v>383200.57</v>
      </c>
      <c r="AI434" s="21" t="str">
        <f t="shared" si="143"/>
        <v>N.M.</v>
      </c>
    </row>
    <row r="435" spans="1:35" ht="12.75" outlineLevel="1">
      <c r="A435" s="1" t="s">
        <v>1007</v>
      </c>
      <c r="B435" s="16" t="s">
        <v>1008</v>
      </c>
      <c r="C435" s="1" t="s">
        <v>1357</v>
      </c>
      <c r="E435" s="5">
        <v>-181547</v>
      </c>
      <c r="G435" s="5">
        <v>-1982834</v>
      </c>
      <c r="I435" s="9">
        <f t="shared" si="136"/>
        <v>1801287</v>
      </c>
      <c r="K435" s="21">
        <f t="shared" si="137"/>
        <v>0.9084406460651774</v>
      </c>
      <c r="M435" s="9">
        <v>735008</v>
      </c>
      <c r="O435" s="9">
        <v>-1907804</v>
      </c>
      <c r="Q435" s="9">
        <f t="shared" si="138"/>
        <v>2642812</v>
      </c>
      <c r="S435" s="21">
        <f t="shared" si="139"/>
        <v>1.3852638950332423</v>
      </c>
      <c r="U435" s="9">
        <v>-181547</v>
      </c>
      <c r="W435" s="9">
        <v>-1982834</v>
      </c>
      <c r="Y435" s="9">
        <f t="shared" si="140"/>
        <v>1801287</v>
      </c>
      <c r="AA435" s="21">
        <f t="shared" si="141"/>
        <v>0.9084406460651774</v>
      </c>
      <c r="AC435" s="9">
        <v>589374</v>
      </c>
      <c r="AE435" s="9">
        <v>3482741</v>
      </c>
      <c r="AG435" s="9">
        <f t="shared" si="142"/>
        <v>-2893367</v>
      </c>
      <c r="AI435" s="21">
        <f t="shared" si="143"/>
        <v>-0.8307729457918347</v>
      </c>
    </row>
    <row r="436" spans="1:35" ht="12.75" outlineLevel="1">
      <c r="A436" s="1" t="s">
        <v>1009</v>
      </c>
      <c r="B436" s="16" t="s">
        <v>1010</v>
      </c>
      <c r="C436" s="1" t="s">
        <v>1358</v>
      </c>
      <c r="E436" s="5">
        <v>277487</v>
      </c>
      <c r="G436" s="5">
        <v>2095671</v>
      </c>
      <c r="I436" s="9">
        <f t="shared" si="136"/>
        <v>-1818184</v>
      </c>
      <c r="K436" s="21">
        <f t="shared" si="137"/>
        <v>-0.867590380360276</v>
      </c>
      <c r="M436" s="9">
        <v>-492672</v>
      </c>
      <c r="O436" s="9">
        <v>1961660</v>
      </c>
      <c r="Q436" s="9">
        <f t="shared" si="138"/>
        <v>-2454332</v>
      </c>
      <c r="S436" s="21">
        <f t="shared" si="139"/>
        <v>-1.2511505561616183</v>
      </c>
      <c r="U436" s="9">
        <v>277487</v>
      </c>
      <c r="W436" s="9">
        <v>2095671</v>
      </c>
      <c r="Y436" s="9">
        <f t="shared" si="140"/>
        <v>-1818184</v>
      </c>
      <c r="AA436" s="21">
        <f t="shared" si="141"/>
        <v>-0.867590380360276</v>
      </c>
      <c r="AC436" s="9">
        <v>152927</v>
      </c>
      <c r="AE436" s="9">
        <v>-3137226</v>
      </c>
      <c r="AG436" s="9">
        <f t="shared" si="142"/>
        <v>3290153</v>
      </c>
      <c r="AI436" s="21">
        <f t="shared" si="143"/>
        <v>1.0487459303218831</v>
      </c>
    </row>
    <row r="437" spans="1:35" ht="12.75" outlineLevel="1">
      <c r="A437" s="1" t="s">
        <v>1011</v>
      </c>
      <c r="B437" s="16" t="s">
        <v>1012</v>
      </c>
      <c r="C437" s="1" t="s">
        <v>1359</v>
      </c>
      <c r="E437" s="5">
        <v>-265802.12</v>
      </c>
      <c r="G437" s="5">
        <v>-49741.92</v>
      </c>
      <c r="I437" s="9">
        <f t="shared" si="136"/>
        <v>-216060.2</v>
      </c>
      <c r="K437" s="21">
        <f t="shared" si="137"/>
        <v>-4.3436240498959435</v>
      </c>
      <c r="M437" s="9">
        <v>-410381.04</v>
      </c>
      <c r="O437" s="9">
        <v>-27312.71</v>
      </c>
      <c r="Q437" s="9">
        <f t="shared" si="138"/>
        <v>-383068.32999999996</v>
      </c>
      <c r="S437" s="21" t="str">
        <f t="shared" si="139"/>
        <v>N.M.</v>
      </c>
      <c r="U437" s="9">
        <v>-265802.12</v>
      </c>
      <c r="W437" s="9">
        <v>-49741.92</v>
      </c>
      <c r="Y437" s="9">
        <f t="shared" si="140"/>
        <v>-216060.2</v>
      </c>
      <c r="AA437" s="21">
        <f t="shared" si="141"/>
        <v>-4.3436240498959435</v>
      </c>
      <c r="AC437" s="9">
        <v>-832093.95</v>
      </c>
      <c r="AE437" s="9">
        <v>-334969.3</v>
      </c>
      <c r="AG437" s="9">
        <f t="shared" si="142"/>
        <v>-497124.64999999997</v>
      </c>
      <c r="AI437" s="21">
        <f t="shared" si="143"/>
        <v>-1.4840901837869918</v>
      </c>
    </row>
    <row r="438" spans="1:35" ht="12.75" outlineLevel="1">
      <c r="A438" s="1" t="s">
        <v>1013</v>
      </c>
      <c r="B438" s="16" t="s">
        <v>1014</v>
      </c>
      <c r="C438" s="1" t="s">
        <v>1360</v>
      </c>
      <c r="E438" s="5">
        <v>169862.12</v>
      </c>
      <c r="G438" s="5">
        <v>-63095.08</v>
      </c>
      <c r="I438" s="9">
        <f t="shared" si="136"/>
        <v>232957.2</v>
      </c>
      <c r="K438" s="21">
        <f t="shared" si="137"/>
        <v>3.69216110035838</v>
      </c>
      <c r="M438" s="9">
        <v>168045.04</v>
      </c>
      <c r="O438" s="9">
        <v>-26543.29</v>
      </c>
      <c r="Q438" s="9">
        <f t="shared" si="138"/>
        <v>194588.33000000002</v>
      </c>
      <c r="S438" s="21">
        <f t="shared" si="139"/>
        <v>7.330980070669462</v>
      </c>
      <c r="U438" s="9">
        <v>169862.12</v>
      </c>
      <c r="W438" s="9">
        <v>-63095.08</v>
      </c>
      <c r="Y438" s="9">
        <f t="shared" si="140"/>
        <v>232957.2</v>
      </c>
      <c r="AA438" s="21">
        <f t="shared" si="141"/>
        <v>3.69216110035838</v>
      </c>
      <c r="AC438" s="9">
        <v>89792.95</v>
      </c>
      <c r="AE438" s="9">
        <v>-10545.7</v>
      </c>
      <c r="AG438" s="9">
        <f t="shared" si="142"/>
        <v>100338.65</v>
      </c>
      <c r="AI438" s="21">
        <f t="shared" si="143"/>
        <v>9.514650521065457</v>
      </c>
    </row>
    <row r="439" spans="1:35" ht="12.75" outlineLevel="1">
      <c r="A439" s="1" t="s">
        <v>1015</v>
      </c>
      <c r="B439" s="16" t="s">
        <v>1016</v>
      </c>
      <c r="C439" s="1" t="s">
        <v>1361</v>
      </c>
      <c r="E439" s="5">
        <v>392045.18</v>
      </c>
      <c r="G439" s="5">
        <v>1238801.75</v>
      </c>
      <c r="I439" s="9">
        <f t="shared" si="136"/>
        <v>-846756.5700000001</v>
      </c>
      <c r="K439" s="21">
        <f t="shared" si="137"/>
        <v>-0.6835287163583681</v>
      </c>
      <c r="M439" s="9">
        <v>1580633.91</v>
      </c>
      <c r="O439" s="9">
        <v>15670869.75</v>
      </c>
      <c r="Q439" s="9">
        <f t="shared" si="138"/>
        <v>-14090235.84</v>
      </c>
      <c r="S439" s="21">
        <f t="shared" si="139"/>
        <v>-0.8991355339418861</v>
      </c>
      <c r="U439" s="9">
        <v>392045.18</v>
      </c>
      <c r="W439" s="9">
        <v>1238801.75</v>
      </c>
      <c r="Y439" s="9">
        <f t="shared" si="140"/>
        <v>-846756.5700000001</v>
      </c>
      <c r="AA439" s="21">
        <f t="shared" si="141"/>
        <v>-0.6835287163583681</v>
      </c>
      <c r="AC439" s="9">
        <v>9299606.29</v>
      </c>
      <c r="AE439" s="9">
        <v>99126769.75</v>
      </c>
      <c r="AG439" s="9">
        <f t="shared" si="142"/>
        <v>-89827163.46000001</v>
      </c>
      <c r="AI439" s="21">
        <f t="shared" si="143"/>
        <v>-0.9061847136403838</v>
      </c>
    </row>
    <row r="440" spans="1:35" ht="12.75" outlineLevel="1">
      <c r="A440" s="1" t="s">
        <v>1017</v>
      </c>
      <c r="B440" s="16" t="s">
        <v>1018</v>
      </c>
      <c r="C440" s="1" t="s">
        <v>1362</v>
      </c>
      <c r="E440" s="5">
        <v>-340517.75</v>
      </c>
      <c r="G440" s="5">
        <v>-1109599.79</v>
      </c>
      <c r="I440" s="9">
        <f t="shared" si="136"/>
        <v>769082.04</v>
      </c>
      <c r="K440" s="21">
        <f t="shared" si="137"/>
        <v>0.6931166055826309</v>
      </c>
      <c r="M440" s="9">
        <v>-1354098.69</v>
      </c>
      <c r="O440" s="9">
        <v>-15477734.29</v>
      </c>
      <c r="Q440" s="9">
        <f t="shared" si="138"/>
        <v>14123635.6</v>
      </c>
      <c r="S440" s="21">
        <f t="shared" si="139"/>
        <v>0.9125131195155051</v>
      </c>
      <c r="U440" s="9">
        <v>-340517.75</v>
      </c>
      <c r="W440" s="9">
        <v>-1109599.79</v>
      </c>
      <c r="Y440" s="9">
        <f t="shared" si="140"/>
        <v>769082.04</v>
      </c>
      <c r="AA440" s="21">
        <f t="shared" si="141"/>
        <v>0.6931166055826309</v>
      </c>
      <c r="AC440" s="9">
        <v>-8266372.29</v>
      </c>
      <c r="AE440" s="9">
        <v>-99124291.29</v>
      </c>
      <c r="AG440" s="9">
        <f t="shared" si="142"/>
        <v>90857919</v>
      </c>
      <c r="AI440" s="21">
        <f t="shared" si="143"/>
        <v>0.9166059884774789</v>
      </c>
    </row>
    <row r="441" spans="1:35" ht="12.75" outlineLevel="1">
      <c r="A441" s="1" t="s">
        <v>1019</v>
      </c>
      <c r="B441" s="16" t="s">
        <v>1020</v>
      </c>
      <c r="C441" s="1" t="s">
        <v>1363</v>
      </c>
      <c r="E441" s="5">
        <v>108048.87</v>
      </c>
      <c r="G441" s="5">
        <v>1687711.79</v>
      </c>
      <c r="I441" s="9">
        <f t="shared" si="136"/>
        <v>-1579662.92</v>
      </c>
      <c r="K441" s="21">
        <f t="shared" si="137"/>
        <v>-0.9359790749580531</v>
      </c>
      <c r="M441" s="9">
        <v>-133955.73</v>
      </c>
      <c r="O441" s="9">
        <v>1660453.44</v>
      </c>
      <c r="Q441" s="9">
        <f t="shared" si="138"/>
        <v>-1794409.17</v>
      </c>
      <c r="S441" s="21">
        <f t="shared" si="139"/>
        <v>-1.080674186203017</v>
      </c>
      <c r="U441" s="9">
        <v>108048.87</v>
      </c>
      <c r="W441" s="9">
        <v>1687711.79</v>
      </c>
      <c r="Y441" s="9">
        <f t="shared" si="140"/>
        <v>-1579662.92</v>
      </c>
      <c r="AA441" s="21">
        <f t="shared" si="141"/>
        <v>-0.9359790749580531</v>
      </c>
      <c r="AC441" s="9">
        <v>-669904.73</v>
      </c>
      <c r="AE441" s="9">
        <v>1396784.17</v>
      </c>
      <c r="AG441" s="9">
        <f t="shared" si="142"/>
        <v>-2066688.9</v>
      </c>
      <c r="AI441" s="21">
        <f t="shared" si="143"/>
        <v>-1.479605041629302</v>
      </c>
    </row>
    <row r="442" spans="1:35" ht="12.75" outlineLevel="1">
      <c r="A442" s="1" t="s">
        <v>1021</v>
      </c>
      <c r="B442" s="16" t="s">
        <v>1022</v>
      </c>
      <c r="C442" s="1" t="s">
        <v>1364</v>
      </c>
      <c r="E442" s="5">
        <v>-1174.15</v>
      </c>
      <c r="G442" s="5">
        <v>-36904.86</v>
      </c>
      <c r="I442" s="9">
        <f t="shared" si="136"/>
        <v>35730.71</v>
      </c>
      <c r="K442" s="21">
        <f t="shared" si="137"/>
        <v>0.9681844071485436</v>
      </c>
      <c r="M442" s="9">
        <v>3304.58</v>
      </c>
      <c r="O442" s="9">
        <v>-12541.19</v>
      </c>
      <c r="Q442" s="9">
        <f t="shared" si="138"/>
        <v>15845.77</v>
      </c>
      <c r="S442" s="21">
        <f t="shared" si="139"/>
        <v>1.263498120991708</v>
      </c>
      <c r="U442" s="9">
        <v>-1174.15</v>
      </c>
      <c r="W442" s="9">
        <v>-36904.86</v>
      </c>
      <c r="Y442" s="9">
        <f t="shared" si="140"/>
        <v>35730.71</v>
      </c>
      <c r="AA442" s="21">
        <f t="shared" si="141"/>
        <v>0.9681844071485436</v>
      </c>
      <c r="AC442" s="9">
        <v>103212.98</v>
      </c>
      <c r="AE442" s="9">
        <v>-236905.968</v>
      </c>
      <c r="AG442" s="9">
        <f t="shared" si="142"/>
        <v>340118.948</v>
      </c>
      <c r="AI442" s="21">
        <f t="shared" si="143"/>
        <v>1.4356706623785855</v>
      </c>
    </row>
    <row r="443" spans="1:35" ht="12.75" outlineLevel="1">
      <c r="A443" s="1" t="s">
        <v>1023</v>
      </c>
      <c r="B443" s="16" t="s">
        <v>1024</v>
      </c>
      <c r="C443" s="1" t="s">
        <v>1365</v>
      </c>
      <c r="E443" s="5">
        <v>0</v>
      </c>
      <c r="G443" s="5">
        <v>0</v>
      </c>
      <c r="I443" s="9">
        <f t="shared" si="136"/>
        <v>0</v>
      </c>
      <c r="K443" s="21">
        <f t="shared" si="137"/>
        <v>0</v>
      </c>
      <c r="M443" s="9">
        <v>0</v>
      </c>
      <c r="O443" s="9">
        <v>0</v>
      </c>
      <c r="Q443" s="9">
        <f t="shared" si="138"/>
        <v>0</v>
      </c>
      <c r="S443" s="21">
        <f t="shared" si="139"/>
        <v>0</v>
      </c>
      <c r="U443" s="9">
        <v>0</v>
      </c>
      <c r="W443" s="9">
        <v>0</v>
      </c>
      <c r="Y443" s="9">
        <f t="shared" si="140"/>
        <v>0</v>
      </c>
      <c r="AA443" s="21">
        <f t="shared" si="141"/>
        <v>0</v>
      </c>
      <c r="AC443" s="9">
        <v>-111268.96</v>
      </c>
      <c r="AE443" s="9">
        <v>-112446.15</v>
      </c>
      <c r="AG443" s="9">
        <f t="shared" si="142"/>
        <v>1177.1899999999878</v>
      </c>
      <c r="AI443" s="21">
        <f t="shared" si="143"/>
        <v>0.010468922235220928</v>
      </c>
    </row>
    <row r="444" spans="1:35" ht="12.75" outlineLevel="1">
      <c r="A444" s="1" t="s">
        <v>1025</v>
      </c>
      <c r="B444" s="16" t="s">
        <v>1026</v>
      </c>
      <c r="C444" s="1" t="s">
        <v>1366</v>
      </c>
      <c r="E444" s="5">
        <v>3162.34</v>
      </c>
      <c r="G444" s="5">
        <v>1241.74</v>
      </c>
      <c r="I444" s="9">
        <f t="shared" si="136"/>
        <v>1920.6000000000001</v>
      </c>
      <c r="K444" s="21">
        <f t="shared" si="137"/>
        <v>1.5467005975486012</v>
      </c>
      <c r="M444" s="9">
        <v>3162.34</v>
      </c>
      <c r="O444" s="9">
        <v>-42291.41</v>
      </c>
      <c r="Q444" s="9">
        <f t="shared" si="138"/>
        <v>45453.75</v>
      </c>
      <c r="S444" s="21">
        <f t="shared" si="139"/>
        <v>1.0747749956787913</v>
      </c>
      <c r="U444" s="9">
        <v>3162.34</v>
      </c>
      <c r="W444" s="9">
        <v>1241.74</v>
      </c>
      <c r="Y444" s="9">
        <f t="shared" si="140"/>
        <v>1920.6000000000001</v>
      </c>
      <c r="AA444" s="21">
        <f t="shared" si="141"/>
        <v>1.5467005975486012</v>
      </c>
      <c r="AC444" s="9">
        <v>1615.57</v>
      </c>
      <c r="AE444" s="9">
        <v>-19193.57</v>
      </c>
      <c r="AG444" s="9">
        <f t="shared" si="142"/>
        <v>20809.14</v>
      </c>
      <c r="AI444" s="21">
        <f t="shared" si="143"/>
        <v>1.084172459839415</v>
      </c>
    </row>
    <row r="445" spans="1:35" ht="12.75" outlineLevel="1">
      <c r="A445" s="1" t="s">
        <v>1027</v>
      </c>
      <c r="B445" s="16" t="s">
        <v>1028</v>
      </c>
      <c r="C445" s="1" t="s">
        <v>1367</v>
      </c>
      <c r="E445" s="5">
        <v>14841.4</v>
      </c>
      <c r="G445" s="5">
        <v>15777.98</v>
      </c>
      <c r="I445" s="9">
        <f t="shared" si="136"/>
        <v>-936.5799999999999</v>
      </c>
      <c r="K445" s="21">
        <f t="shared" si="137"/>
        <v>-0.059359943414809754</v>
      </c>
      <c r="M445" s="9">
        <v>44765.97</v>
      </c>
      <c r="O445" s="9">
        <v>47558.24</v>
      </c>
      <c r="Q445" s="9">
        <f t="shared" si="138"/>
        <v>-2792.269999999997</v>
      </c>
      <c r="S445" s="21">
        <f t="shared" si="139"/>
        <v>-0.05871264369749589</v>
      </c>
      <c r="U445" s="9">
        <v>14841.4</v>
      </c>
      <c r="W445" s="9">
        <v>15777.98</v>
      </c>
      <c r="Y445" s="9">
        <f t="shared" si="140"/>
        <v>-936.5799999999999</v>
      </c>
      <c r="AA445" s="21">
        <f t="shared" si="141"/>
        <v>-0.059359943414809754</v>
      </c>
      <c r="AC445" s="9">
        <v>183317.64</v>
      </c>
      <c r="AE445" s="9">
        <v>171604.74</v>
      </c>
      <c r="AG445" s="9">
        <f t="shared" si="142"/>
        <v>11712.900000000023</v>
      </c>
      <c r="AI445" s="21">
        <f t="shared" si="143"/>
        <v>0.06825510763863529</v>
      </c>
    </row>
    <row r="446" spans="1:35" ht="12.75" outlineLevel="1">
      <c r="A446" s="1" t="s">
        <v>1029</v>
      </c>
      <c r="B446" s="16" t="s">
        <v>1030</v>
      </c>
      <c r="C446" s="1" t="s">
        <v>1368</v>
      </c>
      <c r="E446" s="5">
        <v>-850</v>
      </c>
      <c r="G446" s="5">
        <v>0</v>
      </c>
      <c r="I446" s="9">
        <f t="shared" si="136"/>
        <v>-850</v>
      </c>
      <c r="K446" s="21" t="str">
        <f t="shared" si="137"/>
        <v>N.M.</v>
      </c>
      <c r="M446" s="9">
        <v>-4171</v>
      </c>
      <c r="O446" s="9">
        <v>0</v>
      </c>
      <c r="Q446" s="9">
        <f t="shared" si="138"/>
        <v>-4171</v>
      </c>
      <c r="S446" s="21" t="str">
        <f t="shared" si="139"/>
        <v>N.M.</v>
      </c>
      <c r="U446" s="9">
        <v>-850</v>
      </c>
      <c r="W446" s="9">
        <v>0</v>
      </c>
      <c r="Y446" s="9">
        <f t="shared" si="140"/>
        <v>-850</v>
      </c>
      <c r="AA446" s="21" t="str">
        <f t="shared" si="141"/>
        <v>N.M.</v>
      </c>
      <c r="AC446" s="9">
        <v>-6808</v>
      </c>
      <c r="AE446" s="9">
        <v>7311</v>
      </c>
      <c r="AG446" s="9">
        <f t="shared" si="142"/>
        <v>-14119</v>
      </c>
      <c r="AI446" s="21">
        <f t="shared" si="143"/>
        <v>-1.9311995623033784</v>
      </c>
    </row>
    <row r="447" spans="1:35" ht="12.75" outlineLevel="1">
      <c r="A447" s="1" t="s">
        <v>1031</v>
      </c>
      <c r="B447" s="16" t="s">
        <v>1032</v>
      </c>
      <c r="C447" s="1" t="s">
        <v>1369</v>
      </c>
      <c r="E447" s="5">
        <v>0</v>
      </c>
      <c r="G447" s="5">
        <v>0</v>
      </c>
      <c r="I447" s="9">
        <f t="shared" si="136"/>
        <v>0</v>
      </c>
      <c r="K447" s="21">
        <f t="shared" si="137"/>
        <v>0</v>
      </c>
      <c r="M447" s="9">
        <v>0</v>
      </c>
      <c r="O447" s="9">
        <v>0</v>
      </c>
      <c r="Q447" s="9">
        <f t="shared" si="138"/>
        <v>0</v>
      </c>
      <c r="S447" s="21">
        <f t="shared" si="139"/>
        <v>0</v>
      </c>
      <c r="U447" s="9">
        <v>0</v>
      </c>
      <c r="W447" s="9">
        <v>0</v>
      </c>
      <c r="Y447" s="9">
        <f t="shared" si="140"/>
        <v>0</v>
      </c>
      <c r="AA447" s="21">
        <f t="shared" si="141"/>
        <v>0</v>
      </c>
      <c r="AC447" s="9">
        <v>0</v>
      </c>
      <c r="AE447" s="9">
        <v>1427</v>
      </c>
      <c r="AG447" s="9">
        <f t="shared" si="142"/>
        <v>-1427</v>
      </c>
      <c r="AI447" s="21" t="str">
        <f t="shared" si="143"/>
        <v>N.M.</v>
      </c>
    </row>
    <row r="448" spans="1:35" ht="12.75" outlineLevel="1">
      <c r="A448" s="1" t="s">
        <v>1033</v>
      </c>
      <c r="B448" s="16" t="s">
        <v>1034</v>
      </c>
      <c r="C448" s="1" t="s">
        <v>1370</v>
      </c>
      <c r="E448" s="5">
        <v>42788</v>
      </c>
      <c r="G448" s="5">
        <v>-1825869</v>
      </c>
      <c r="I448" s="9">
        <f t="shared" si="136"/>
        <v>1868657</v>
      </c>
      <c r="K448" s="21">
        <f t="shared" si="137"/>
        <v>1.023434320863107</v>
      </c>
      <c r="M448" s="9">
        <v>137379</v>
      </c>
      <c r="O448" s="9">
        <v>-1825869</v>
      </c>
      <c r="Q448" s="9">
        <f t="shared" si="138"/>
        <v>1963248</v>
      </c>
      <c r="S448" s="21">
        <f t="shared" si="139"/>
        <v>1.0752403376145825</v>
      </c>
      <c r="U448" s="9">
        <v>42788</v>
      </c>
      <c r="W448" s="9">
        <v>-1825869</v>
      </c>
      <c r="Y448" s="9">
        <f t="shared" si="140"/>
        <v>1868657</v>
      </c>
      <c r="AA448" s="21">
        <f t="shared" si="141"/>
        <v>1.023434320863107</v>
      </c>
      <c r="AC448" s="9">
        <v>143303</v>
      </c>
      <c r="AE448" s="9">
        <v>-1825869</v>
      </c>
      <c r="AG448" s="9">
        <f t="shared" si="142"/>
        <v>1969172</v>
      </c>
      <c r="AI448" s="21">
        <f t="shared" si="143"/>
        <v>1.0784848201048378</v>
      </c>
    </row>
    <row r="449" spans="1:35" ht="12.75" outlineLevel="1">
      <c r="A449" s="1" t="s">
        <v>1035</v>
      </c>
      <c r="B449" s="16" t="s">
        <v>1036</v>
      </c>
      <c r="C449" s="1" t="s">
        <v>1371</v>
      </c>
      <c r="E449" s="5">
        <v>-27473.66</v>
      </c>
      <c r="G449" s="5">
        <v>-23059.35</v>
      </c>
      <c r="I449" s="9">
        <f t="shared" si="136"/>
        <v>-4414.310000000001</v>
      </c>
      <c r="K449" s="21">
        <f t="shared" si="137"/>
        <v>-0.1914325425478169</v>
      </c>
      <c r="M449" s="9">
        <v>-74429.27</v>
      </c>
      <c r="O449" s="9">
        <v>-23059.35</v>
      </c>
      <c r="Q449" s="9">
        <f t="shared" si="138"/>
        <v>-51369.920000000006</v>
      </c>
      <c r="S449" s="21">
        <f t="shared" si="139"/>
        <v>-2.2277262802290614</v>
      </c>
      <c r="U449" s="9">
        <v>-27473.66</v>
      </c>
      <c r="W449" s="9">
        <v>-23059.35</v>
      </c>
      <c r="Y449" s="9">
        <f t="shared" si="140"/>
        <v>-4414.310000000001</v>
      </c>
      <c r="AA449" s="21">
        <f t="shared" si="141"/>
        <v>-0.1914325425478169</v>
      </c>
      <c r="AC449" s="9">
        <v>-304112.98</v>
      </c>
      <c r="AE449" s="9">
        <v>-23059.35</v>
      </c>
      <c r="AG449" s="9">
        <f t="shared" si="142"/>
        <v>-281053.63</v>
      </c>
      <c r="AI449" s="21" t="str">
        <f t="shared" si="143"/>
        <v>N.M.</v>
      </c>
    </row>
    <row r="450" spans="1:35" ht="12.75" outlineLevel="1">
      <c r="A450" s="1" t="s">
        <v>1037</v>
      </c>
      <c r="B450" s="16" t="s">
        <v>1038</v>
      </c>
      <c r="C450" s="1" t="s">
        <v>1372</v>
      </c>
      <c r="E450" s="5">
        <v>0</v>
      </c>
      <c r="G450" s="5">
        <v>0</v>
      </c>
      <c r="I450" s="9">
        <f t="shared" si="136"/>
        <v>0</v>
      </c>
      <c r="K450" s="21">
        <f t="shared" si="137"/>
        <v>0</v>
      </c>
      <c r="M450" s="9">
        <v>0</v>
      </c>
      <c r="O450" s="9">
        <v>89362.57</v>
      </c>
      <c r="Q450" s="9">
        <f t="shared" si="138"/>
        <v>-89362.57</v>
      </c>
      <c r="S450" s="21" t="str">
        <f t="shared" si="139"/>
        <v>N.M.</v>
      </c>
      <c r="U450" s="9">
        <v>0</v>
      </c>
      <c r="W450" s="9">
        <v>0</v>
      </c>
      <c r="Y450" s="9">
        <f t="shared" si="140"/>
        <v>0</v>
      </c>
      <c r="AA450" s="21">
        <f t="shared" si="141"/>
        <v>0</v>
      </c>
      <c r="AC450" s="9">
        <v>0</v>
      </c>
      <c r="AE450" s="9">
        <v>89362.57</v>
      </c>
      <c r="AG450" s="9">
        <f t="shared" si="142"/>
        <v>-89362.57</v>
      </c>
      <c r="AI450" s="21" t="str">
        <f t="shared" si="143"/>
        <v>N.M.</v>
      </c>
    </row>
    <row r="451" spans="1:53" s="16" customFormat="1" ht="12.75">
      <c r="A451" s="16" t="s">
        <v>47</v>
      </c>
      <c r="C451" s="16" t="s">
        <v>1373</v>
      </c>
      <c r="D451" s="71"/>
      <c r="E451" s="71">
        <v>322281.89</v>
      </c>
      <c r="F451" s="71"/>
      <c r="G451" s="71">
        <v>-54767.47000000012</v>
      </c>
      <c r="H451" s="71"/>
      <c r="I451" s="71">
        <f>+E451-G451</f>
        <v>377049.3600000001</v>
      </c>
      <c r="J451" s="75" t="str">
        <f>IF((+E451-G451)=(I451),"  ",$AO$515)</f>
        <v>  </v>
      </c>
      <c r="K451" s="72">
        <f>IF(G451&lt;0,IF(I451=0,0,IF(OR(G451=0,E451=0),"N.M.",IF(ABS(I451/G451)&gt;=10,"N.M.",I451/(-G451)))),IF(I451=0,0,IF(OR(G451=0,E451=0),"N.M.",IF(ABS(I451/G451)&gt;=10,"N.M.",I451/G451))))</f>
        <v>6.884549532779208</v>
      </c>
      <c r="L451" s="73"/>
      <c r="M451" s="71">
        <v>873302.34</v>
      </c>
      <c r="N451" s="71"/>
      <c r="O451" s="71">
        <v>112955.61</v>
      </c>
      <c r="P451" s="71"/>
      <c r="Q451" s="71">
        <f>+M451-O451</f>
        <v>760346.73</v>
      </c>
      <c r="R451" s="75" t="str">
        <f>IF((+M451-O451)=(Q451),"  ",$AO$515)</f>
        <v>  </v>
      </c>
      <c r="S451" s="72">
        <f>IF(O451&lt;0,IF(Q451=0,0,IF(OR(O451=0,M451=0),"N.M.",IF(ABS(Q451/O451)&gt;=10,"N.M.",Q451/(-O451)))),IF(Q451=0,0,IF(OR(O451=0,M451=0),"N.M.",IF(ABS(Q451/O451)&gt;=10,"N.M.",Q451/O451))))</f>
        <v>6.731376423003692</v>
      </c>
      <c r="T451" s="73"/>
      <c r="U451" s="71">
        <v>322281.89</v>
      </c>
      <c r="V451" s="71"/>
      <c r="W451" s="71">
        <v>-54767.47000000012</v>
      </c>
      <c r="X451" s="71"/>
      <c r="Y451" s="71">
        <f>+U451-W451</f>
        <v>377049.3600000001</v>
      </c>
      <c r="Z451" s="75" t="str">
        <f>IF((+U451-W451)=(Y451),"  ",$AO$515)</f>
        <v>  </v>
      </c>
      <c r="AA451" s="72">
        <f>IF(W451&lt;0,IF(Y451=0,0,IF(OR(W451=0,U451=0),"N.M.",IF(ABS(Y451/W451)&gt;=10,"N.M.",Y451/(-W451)))),IF(Y451=0,0,IF(OR(W451=0,U451=0),"N.M.",IF(ABS(Y451/W451)&gt;=10,"N.M.",Y451/W451))))</f>
        <v>6.884549532779208</v>
      </c>
      <c r="AB451" s="73"/>
      <c r="AC451" s="71">
        <v>1178843.83</v>
      </c>
      <c r="AD451" s="71"/>
      <c r="AE451" s="71">
        <v>648598.363</v>
      </c>
      <c r="AF451" s="71"/>
      <c r="AG451" s="71">
        <f>+AC451-AE451</f>
        <v>530245.4670000001</v>
      </c>
      <c r="AH451" s="75" t="str">
        <f>IF((+AC451-AE451)=(AG451),"  ",$AO$515)</f>
        <v>  </v>
      </c>
      <c r="AI451" s="72">
        <f>IF(AE451&lt;0,IF(AG451=0,0,IF(OR(AE451=0,AC451=0),"N.M.",IF(ABS(AG451/AE451)&gt;=10,"N.M.",AG451/(-AE451)))),IF(AG451=0,0,IF(OR(AE451=0,AC451=0),"N.M.",IF(ABS(AG451/AE451)&gt;=10,"N.M.",AG451/AE451))))</f>
        <v>0.817525139205447</v>
      </c>
      <c r="AJ451" s="73"/>
      <c r="AK451" s="74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</row>
    <row r="452" spans="1:35" ht="12.75" outlineLevel="1">
      <c r="A452" s="1" t="s">
        <v>1039</v>
      </c>
      <c r="B452" s="16" t="s">
        <v>1040</v>
      </c>
      <c r="C452" s="1" t="s">
        <v>1324</v>
      </c>
      <c r="E452" s="5">
        <v>0</v>
      </c>
      <c r="G452" s="5">
        <v>0</v>
      </c>
      <c r="I452" s="9">
        <f aca="true" t="shared" si="144" ref="I452:I461">+E452-G452</f>
        <v>0</v>
      </c>
      <c r="K452" s="21">
        <f aca="true" t="shared" si="145" ref="K452:K461">IF(G452&lt;0,IF(I452=0,0,IF(OR(G452=0,E452=0),"N.M.",IF(ABS(I452/G452)&gt;=10,"N.M.",I452/(-G452)))),IF(I452=0,0,IF(OR(G452=0,E452=0),"N.M.",IF(ABS(I452/G452)&gt;=10,"N.M.",I452/G452))))</f>
        <v>0</v>
      </c>
      <c r="M452" s="9">
        <v>0</v>
      </c>
      <c r="O452" s="9">
        <v>0</v>
      </c>
      <c r="Q452" s="9">
        <f aca="true" t="shared" si="146" ref="Q452:Q461">+M452-O452</f>
        <v>0</v>
      </c>
      <c r="S452" s="21">
        <f aca="true" t="shared" si="147" ref="S452:S461">IF(O452&lt;0,IF(Q452=0,0,IF(OR(O452=0,M452=0),"N.M.",IF(ABS(Q452/O452)&gt;=10,"N.M.",Q452/(-O452)))),IF(Q452=0,0,IF(OR(O452=0,M452=0),"N.M.",IF(ABS(Q452/O452)&gt;=10,"N.M.",Q452/O452))))</f>
        <v>0</v>
      </c>
      <c r="U452" s="9">
        <v>0</v>
      </c>
      <c r="W452" s="9">
        <v>0</v>
      </c>
      <c r="Y452" s="9">
        <f aca="true" t="shared" si="148" ref="Y452:Y461">+U452-W452</f>
        <v>0</v>
      </c>
      <c r="AA452" s="21">
        <f aca="true" t="shared" si="149" ref="AA452:AA461">IF(W452&lt;0,IF(Y452=0,0,IF(OR(W452=0,U452=0),"N.M.",IF(ABS(Y452/W452)&gt;=10,"N.M.",Y452/(-W452)))),IF(Y452=0,0,IF(OR(W452=0,U452=0),"N.M.",IF(ABS(Y452/W452)&gt;=10,"N.M.",Y452/W452))))</f>
        <v>0</v>
      </c>
      <c r="AC452" s="9">
        <v>0</v>
      </c>
      <c r="AE452" s="9">
        <v>-25</v>
      </c>
      <c r="AG452" s="9">
        <f aca="true" t="shared" si="150" ref="AG452:AG461">+AC452-AE452</f>
        <v>25</v>
      </c>
      <c r="AI452" s="21" t="str">
        <f aca="true" t="shared" si="151" ref="AI452:AI461">IF(AE452&lt;0,IF(AG452=0,0,IF(OR(AE452=0,AC452=0),"N.M.",IF(ABS(AG452/AE452)&gt;=10,"N.M.",AG452/(-AE452)))),IF(AG452=0,0,IF(OR(AE452=0,AC452=0),"N.M.",IF(ABS(AG452/AE452)&gt;=10,"N.M.",AG452/AE452))))</f>
        <v>N.M.</v>
      </c>
    </row>
    <row r="453" spans="1:35" ht="12.75" outlineLevel="1">
      <c r="A453" s="1" t="s">
        <v>1041</v>
      </c>
      <c r="B453" s="16" t="s">
        <v>1042</v>
      </c>
      <c r="C453" s="1" t="s">
        <v>1374</v>
      </c>
      <c r="E453" s="5">
        <v>-22146.34</v>
      </c>
      <c r="G453" s="5">
        <v>0</v>
      </c>
      <c r="I453" s="9">
        <f t="shared" si="144"/>
        <v>-22146.34</v>
      </c>
      <c r="K453" s="21" t="str">
        <f t="shared" si="145"/>
        <v>N.M.</v>
      </c>
      <c r="M453" s="9">
        <v>-22146.34</v>
      </c>
      <c r="O453" s="9">
        <v>0</v>
      </c>
      <c r="Q453" s="9">
        <f t="shared" si="146"/>
        <v>-22146.34</v>
      </c>
      <c r="S453" s="21" t="str">
        <f t="shared" si="147"/>
        <v>N.M.</v>
      </c>
      <c r="U453" s="9">
        <v>-22146.34</v>
      </c>
      <c r="W453" s="9">
        <v>0</v>
      </c>
      <c r="Y453" s="9">
        <f t="shared" si="148"/>
        <v>-22146.34</v>
      </c>
      <c r="AA453" s="21" t="str">
        <f t="shared" si="149"/>
        <v>N.M.</v>
      </c>
      <c r="AC453" s="9">
        <v>-22146.34</v>
      </c>
      <c r="AE453" s="9">
        <v>-2112.03</v>
      </c>
      <c r="AG453" s="9">
        <f t="shared" si="150"/>
        <v>-20034.31</v>
      </c>
      <c r="AI453" s="21">
        <f t="shared" si="151"/>
        <v>-9.485807493264774</v>
      </c>
    </row>
    <row r="454" spans="1:35" ht="12.75" outlineLevel="1">
      <c r="A454" s="1" t="s">
        <v>1043</v>
      </c>
      <c r="B454" s="16" t="s">
        <v>1044</v>
      </c>
      <c r="C454" s="1" t="s">
        <v>1375</v>
      </c>
      <c r="E454" s="5">
        <v>-22858.12</v>
      </c>
      <c r="G454" s="5">
        <v>-36497.49</v>
      </c>
      <c r="I454" s="9">
        <f t="shared" si="144"/>
        <v>13639.369999999999</v>
      </c>
      <c r="K454" s="21">
        <f t="shared" si="145"/>
        <v>0.3737070686230752</v>
      </c>
      <c r="M454" s="9">
        <v>-812796.27</v>
      </c>
      <c r="O454" s="9">
        <v>-816286.02</v>
      </c>
      <c r="Q454" s="9">
        <f t="shared" si="146"/>
        <v>3489.75</v>
      </c>
      <c r="S454" s="21">
        <f t="shared" si="147"/>
        <v>0.00427515590674945</v>
      </c>
      <c r="U454" s="9">
        <v>-22858.12</v>
      </c>
      <c r="W454" s="9">
        <v>-36497.49</v>
      </c>
      <c r="Y454" s="9">
        <f t="shared" si="148"/>
        <v>13639.369999999999</v>
      </c>
      <c r="AA454" s="21">
        <f t="shared" si="149"/>
        <v>0.3737070686230752</v>
      </c>
      <c r="AC454" s="9">
        <v>-1056225.09</v>
      </c>
      <c r="AE454" s="9">
        <v>-1022128.78</v>
      </c>
      <c r="AG454" s="9">
        <f t="shared" si="150"/>
        <v>-34096.310000000056</v>
      </c>
      <c r="AI454" s="21">
        <f t="shared" si="151"/>
        <v>-0.03335813516570784</v>
      </c>
    </row>
    <row r="455" spans="1:35" ht="12.75" outlineLevel="1">
      <c r="A455" s="1" t="s">
        <v>1045</v>
      </c>
      <c r="B455" s="16" t="s">
        <v>1046</v>
      </c>
      <c r="C455" s="1" t="s">
        <v>1376</v>
      </c>
      <c r="E455" s="5">
        <v>-45.13</v>
      </c>
      <c r="G455" s="5">
        <v>-259.98</v>
      </c>
      <c r="I455" s="9">
        <f t="shared" si="144"/>
        <v>214.85000000000002</v>
      </c>
      <c r="K455" s="21">
        <f t="shared" si="145"/>
        <v>0.8264097238249096</v>
      </c>
      <c r="M455" s="9">
        <v>-565.32</v>
      </c>
      <c r="O455" s="9">
        <v>-259.98</v>
      </c>
      <c r="Q455" s="9">
        <f t="shared" si="146"/>
        <v>-305.34000000000003</v>
      </c>
      <c r="S455" s="21">
        <f t="shared" si="147"/>
        <v>-1.1744749596122779</v>
      </c>
      <c r="U455" s="9">
        <v>-45.13</v>
      </c>
      <c r="W455" s="9">
        <v>-259.98</v>
      </c>
      <c r="Y455" s="9">
        <f t="shared" si="148"/>
        <v>214.85000000000002</v>
      </c>
      <c r="AA455" s="21">
        <f t="shared" si="149"/>
        <v>0.8264097238249096</v>
      </c>
      <c r="AC455" s="9">
        <v>-578.95</v>
      </c>
      <c r="AE455" s="9">
        <v>-642.71</v>
      </c>
      <c r="AG455" s="9">
        <f t="shared" si="150"/>
        <v>63.75999999999999</v>
      </c>
      <c r="AI455" s="21">
        <f t="shared" si="151"/>
        <v>0.09920492912822267</v>
      </c>
    </row>
    <row r="456" spans="1:35" ht="12.75" outlineLevel="1">
      <c r="A456" s="1" t="s">
        <v>1047</v>
      </c>
      <c r="B456" s="16" t="s">
        <v>1048</v>
      </c>
      <c r="C456" s="1" t="s">
        <v>1377</v>
      </c>
      <c r="E456" s="5">
        <v>0</v>
      </c>
      <c r="G456" s="5">
        <v>0</v>
      </c>
      <c r="I456" s="9">
        <f t="shared" si="144"/>
        <v>0</v>
      </c>
      <c r="K456" s="21">
        <f t="shared" si="145"/>
        <v>0</v>
      </c>
      <c r="M456" s="9">
        <v>0</v>
      </c>
      <c r="O456" s="9">
        <v>0</v>
      </c>
      <c r="Q456" s="9">
        <f t="shared" si="146"/>
        <v>0</v>
      </c>
      <c r="S456" s="21">
        <f t="shared" si="147"/>
        <v>0</v>
      </c>
      <c r="U456" s="9">
        <v>0</v>
      </c>
      <c r="W456" s="9">
        <v>0</v>
      </c>
      <c r="Y456" s="9">
        <f t="shared" si="148"/>
        <v>0</v>
      </c>
      <c r="AA456" s="21">
        <f t="shared" si="149"/>
        <v>0</v>
      </c>
      <c r="AC456" s="9">
        <v>-1018500</v>
      </c>
      <c r="AE456" s="9">
        <v>0</v>
      </c>
      <c r="AG456" s="9">
        <f t="shared" si="150"/>
        <v>-1018500</v>
      </c>
      <c r="AI456" s="21" t="str">
        <f t="shared" si="151"/>
        <v>N.M.</v>
      </c>
    </row>
    <row r="457" spans="1:35" ht="12.75" outlineLevel="1">
      <c r="A457" s="1" t="s">
        <v>1049</v>
      </c>
      <c r="B457" s="16" t="s">
        <v>1050</v>
      </c>
      <c r="C457" s="1" t="s">
        <v>1378</v>
      </c>
      <c r="E457" s="5">
        <v>-28346.488</v>
      </c>
      <c r="G457" s="5">
        <v>-30083.106</v>
      </c>
      <c r="I457" s="9">
        <f t="shared" si="144"/>
        <v>1736.6179999999986</v>
      </c>
      <c r="K457" s="21">
        <f t="shared" si="145"/>
        <v>0.05772735036069741</v>
      </c>
      <c r="M457" s="9">
        <v>-101055.29</v>
      </c>
      <c r="O457" s="9">
        <v>-31055.483</v>
      </c>
      <c r="Q457" s="9">
        <f t="shared" si="146"/>
        <v>-69999.807</v>
      </c>
      <c r="S457" s="21">
        <f t="shared" si="147"/>
        <v>-2.2540240961636306</v>
      </c>
      <c r="U457" s="9">
        <v>-28346.488</v>
      </c>
      <c r="W457" s="9">
        <v>-30083.106</v>
      </c>
      <c r="Y457" s="9">
        <f t="shared" si="148"/>
        <v>1736.6179999999986</v>
      </c>
      <c r="AA457" s="21">
        <f t="shared" si="149"/>
        <v>0.05772735036069741</v>
      </c>
      <c r="AC457" s="9">
        <v>-180707.82</v>
      </c>
      <c r="AE457" s="9">
        <v>-190731.613</v>
      </c>
      <c r="AG457" s="9">
        <f t="shared" si="150"/>
        <v>10023.793000000005</v>
      </c>
      <c r="AI457" s="21">
        <f t="shared" si="151"/>
        <v>0.052554439415347494</v>
      </c>
    </row>
    <row r="458" spans="1:35" ht="12.75" outlineLevel="1">
      <c r="A458" s="1" t="s">
        <v>1051</v>
      </c>
      <c r="B458" s="16" t="s">
        <v>1052</v>
      </c>
      <c r="C458" s="1" t="s">
        <v>1379</v>
      </c>
      <c r="E458" s="5">
        <v>302.61</v>
      </c>
      <c r="G458" s="5">
        <v>-484.72</v>
      </c>
      <c r="I458" s="9">
        <f t="shared" si="144"/>
        <v>787.33</v>
      </c>
      <c r="K458" s="21">
        <f t="shared" si="145"/>
        <v>1.6242985641194916</v>
      </c>
      <c r="M458" s="9">
        <v>-9905.64</v>
      </c>
      <c r="O458" s="9">
        <v>-15231.69</v>
      </c>
      <c r="Q458" s="9">
        <f t="shared" si="146"/>
        <v>5326.050000000001</v>
      </c>
      <c r="S458" s="21">
        <f t="shared" si="147"/>
        <v>0.3496690124339453</v>
      </c>
      <c r="U458" s="9">
        <v>302.61</v>
      </c>
      <c r="W458" s="9">
        <v>-484.72</v>
      </c>
      <c r="Y458" s="9">
        <f t="shared" si="148"/>
        <v>787.33</v>
      </c>
      <c r="AA458" s="21">
        <f t="shared" si="149"/>
        <v>1.6242985641194916</v>
      </c>
      <c r="AC458" s="9">
        <v>-25768.61</v>
      </c>
      <c r="AE458" s="9">
        <v>-21126.255</v>
      </c>
      <c r="AG458" s="9">
        <f t="shared" si="150"/>
        <v>-4642.355</v>
      </c>
      <c r="AI458" s="21">
        <f t="shared" si="151"/>
        <v>-0.219743395126112</v>
      </c>
    </row>
    <row r="459" spans="1:35" ht="12.75" outlineLevel="1">
      <c r="A459" s="1" t="s">
        <v>1053</v>
      </c>
      <c r="B459" s="16" t="s">
        <v>1054</v>
      </c>
      <c r="C459" s="1" t="s">
        <v>1380</v>
      </c>
      <c r="E459" s="5">
        <v>-2780.76</v>
      </c>
      <c r="G459" s="5">
        <v>-22471.58</v>
      </c>
      <c r="I459" s="9">
        <f t="shared" si="144"/>
        <v>19690.82</v>
      </c>
      <c r="K459" s="21">
        <f t="shared" si="145"/>
        <v>0.8762543621765803</v>
      </c>
      <c r="M459" s="9">
        <v>-32555.41</v>
      </c>
      <c r="O459" s="9">
        <v>-46398.39</v>
      </c>
      <c r="Q459" s="9">
        <f t="shared" si="146"/>
        <v>13842.98</v>
      </c>
      <c r="S459" s="21">
        <f t="shared" si="147"/>
        <v>0.29835043845271353</v>
      </c>
      <c r="U459" s="9">
        <v>-2780.76</v>
      </c>
      <c r="W459" s="9">
        <v>-22471.58</v>
      </c>
      <c r="Y459" s="9">
        <f t="shared" si="148"/>
        <v>19690.82</v>
      </c>
      <c r="AA459" s="21">
        <f t="shared" si="149"/>
        <v>0.8762543621765803</v>
      </c>
      <c r="AC459" s="9">
        <v>-108168.08</v>
      </c>
      <c r="AE459" s="9">
        <v>-721614.25</v>
      </c>
      <c r="AG459" s="9">
        <f t="shared" si="150"/>
        <v>613446.17</v>
      </c>
      <c r="AI459" s="21">
        <f t="shared" si="151"/>
        <v>0.8501026275465043</v>
      </c>
    </row>
    <row r="460" spans="1:35" ht="12.75" outlineLevel="1">
      <c r="A460" s="1" t="s">
        <v>1055</v>
      </c>
      <c r="B460" s="16" t="s">
        <v>1056</v>
      </c>
      <c r="C460" s="1" t="s">
        <v>1381</v>
      </c>
      <c r="E460" s="5">
        <v>-4996.69</v>
      </c>
      <c r="G460" s="5">
        <v>-17697.02</v>
      </c>
      <c r="I460" s="9">
        <f t="shared" si="144"/>
        <v>12700.330000000002</v>
      </c>
      <c r="K460" s="21">
        <f t="shared" si="145"/>
        <v>0.7176535936558811</v>
      </c>
      <c r="M460" s="9">
        <v>-39111.388</v>
      </c>
      <c r="O460" s="9">
        <v>-21615.49</v>
      </c>
      <c r="Q460" s="9">
        <f t="shared" si="146"/>
        <v>-17495.897999999997</v>
      </c>
      <c r="S460" s="21">
        <f t="shared" si="147"/>
        <v>-0.8094148224259545</v>
      </c>
      <c r="U460" s="9">
        <v>-4996.69</v>
      </c>
      <c r="W460" s="9">
        <v>-17697.02</v>
      </c>
      <c r="Y460" s="9">
        <f t="shared" si="148"/>
        <v>12700.330000000002</v>
      </c>
      <c r="AA460" s="21">
        <f t="shared" si="149"/>
        <v>0.7176535936558811</v>
      </c>
      <c r="AC460" s="9">
        <v>-125439.37</v>
      </c>
      <c r="AE460" s="9">
        <v>-97339.916</v>
      </c>
      <c r="AG460" s="9">
        <f t="shared" si="150"/>
        <v>-28099.453999999998</v>
      </c>
      <c r="AI460" s="21">
        <f t="shared" si="151"/>
        <v>-0.2886734975197636</v>
      </c>
    </row>
    <row r="461" spans="1:35" ht="12.75" outlineLevel="1">
      <c r="A461" s="1" t="s">
        <v>1057</v>
      </c>
      <c r="B461" s="16" t="s">
        <v>1058</v>
      </c>
      <c r="C461" s="1" t="s">
        <v>1382</v>
      </c>
      <c r="E461" s="5">
        <v>0</v>
      </c>
      <c r="G461" s="5">
        <v>0</v>
      </c>
      <c r="I461" s="9">
        <f t="shared" si="144"/>
        <v>0</v>
      </c>
      <c r="K461" s="21">
        <f t="shared" si="145"/>
        <v>0</v>
      </c>
      <c r="M461" s="9">
        <v>0</v>
      </c>
      <c r="O461" s="9">
        <v>-39334.38</v>
      </c>
      <c r="Q461" s="9">
        <f t="shared" si="146"/>
        <v>39334.38</v>
      </c>
      <c r="S461" s="21" t="str">
        <f t="shared" si="147"/>
        <v>N.M.</v>
      </c>
      <c r="U461" s="9">
        <v>0</v>
      </c>
      <c r="W461" s="9">
        <v>0</v>
      </c>
      <c r="Y461" s="9">
        <f t="shared" si="148"/>
        <v>0</v>
      </c>
      <c r="AA461" s="21">
        <f t="shared" si="149"/>
        <v>0</v>
      </c>
      <c r="AC461" s="9">
        <v>916371.14</v>
      </c>
      <c r="AE461" s="9">
        <v>-116034.15</v>
      </c>
      <c r="AG461" s="9">
        <f t="shared" si="150"/>
        <v>1032405.29</v>
      </c>
      <c r="AI461" s="21">
        <f t="shared" si="151"/>
        <v>8.897426231846401</v>
      </c>
    </row>
    <row r="462" spans="1:53" s="16" customFormat="1" ht="12.75">
      <c r="A462" s="16" t="s">
        <v>48</v>
      </c>
      <c r="C462" s="16" t="s">
        <v>1383</v>
      </c>
      <c r="D462" s="9"/>
      <c r="E462" s="9">
        <v>-80870.91799999999</v>
      </c>
      <c r="F462" s="9"/>
      <c r="G462" s="9">
        <v>-107493.89600000001</v>
      </c>
      <c r="H462" s="9"/>
      <c r="I462" s="9">
        <f aca="true" t="shared" si="152" ref="I462:I468">+E462-G462</f>
        <v>26622.978000000017</v>
      </c>
      <c r="J462" s="37" t="str">
        <f>IF((+E462-G462)=(I462),"  ",$AO$515)</f>
        <v>  </v>
      </c>
      <c r="K462" s="38">
        <f aca="true" t="shared" si="153" ref="K462:K468">IF(G462&lt;0,IF(I462=0,0,IF(OR(G462=0,E462=0),"N.M.",IF(ABS(I462/G462)&gt;=10,"N.M.",I462/(-G462)))),IF(I462=0,0,IF(OR(G462=0,E462=0),"N.M.",IF(ABS(I462/G462)&gt;=10,"N.M.",I462/G462))))</f>
        <v>0.24766967233190632</v>
      </c>
      <c r="L462" s="39"/>
      <c r="M462" s="9">
        <v>-1018135.6579999999</v>
      </c>
      <c r="N462" s="9"/>
      <c r="O462" s="9">
        <v>-970181.433</v>
      </c>
      <c r="P462" s="9"/>
      <c r="Q462" s="9">
        <f aca="true" t="shared" si="154" ref="Q462:Q468">+M462-O462</f>
        <v>-47954.22499999998</v>
      </c>
      <c r="R462" s="37" t="str">
        <f>IF((+M462-O462)=(Q462),"  ",$AO$515)</f>
        <v>  </v>
      </c>
      <c r="S462" s="38">
        <f aca="true" t="shared" si="155" ref="S462:S468">IF(O462&lt;0,IF(Q462=0,0,IF(OR(O462=0,M462=0),"N.M.",IF(ABS(Q462/O462)&gt;=10,"N.M.",Q462/(-O462)))),IF(Q462=0,0,IF(OR(O462=0,M462=0),"N.M.",IF(ABS(Q462/O462)&gt;=10,"N.M.",Q462/O462))))</f>
        <v>-0.04942810011496064</v>
      </c>
      <c r="T462" s="39"/>
      <c r="U462" s="9">
        <v>-80870.91799999999</v>
      </c>
      <c r="V462" s="9"/>
      <c r="W462" s="9">
        <v>-107493.89600000001</v>
      </c>
      <c r="X462" s="9"/>
      <c r="Y462" s="9">
        <f aca="true" t="shared" si="156" ref="Y462:Y468">+U462-W462</f>
        <v>26622.978000000017</v>
      </c>
      <c r="Z462" s="37" t="str">
        <f>IF((+U462-W462)=(Y462),"  ",$AO$515)</f>
        <v>  </v>
      </c>
      <c r="AA462" s="38">
        <f aca="true" t="shared" si="157" ref="AA462:AA468">IF(W462&lt;0,IF(Y462=0,0,IF(OR(W462=0,U462=0),"N.M.",IF(ABS(Y462/W462)&gt;=10,"N.M.",Y462/(-W462)))),IF(Y462=0,0,IF(OR(W462=0,U462=0),"N.M.",IF(ABS(Y462/W462)&gt;=10,"N.M.",Y462/W462))))</f>
        <v>0.24766967233190632</v>
      </c>
      <c r="AB462" s="39"/>
      <c r="AC462" s="9">
        <v>-1621163.12</v>
      </c>
      <c r="AD462" s="9"/>
      <c r="AE462" s="9">
        <v>-2171754.7040000004</v>
      </c>
      <c r="AF462" s="9"/>
      <c r="AG462" s="9">
        <f aca="true" t="shared" si="158" ref="AG462:AG468">+AC462-AE462</f>
        <v>550591.5840000003</v>
      </c>
      <c r="AH462" s="37" t="str">
        <f>IF((+AC462-AE462)=(AG462),"  ",$AO$515)</f>
        <v>  </v>
      </c>
      <c r="AI462" s="38">
        <f aca="true" t="shared" si="159" ref="AI462:AI468">IF(AE462&lt;0,IF(AG462=0,0,IF(OR(AE462=0,AC462=0),"N.M.",IF(ABS(AG462/AE462)&gt;=10,"N.M.",AG462/(-AE462)))),IF(AG462=0,0,IF(OR(AE462=0,AC462=0),"N.M.",IF(ABS(AG462/AE462)&gt;=10,"N.M.",AG462/AE462))))</f>
        <v>0.2535238362720729</v>
      </c>
      <c r="AJ462" s="39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</row>
    <row r="463" spans="1:35" ht="12.75" outlineLevel="1">
      <c r="A463" s="1" t="s">
        <v>1059</v>
      </c>
      <c r="B463" s="16" t="s">
        <v>1060</v>
      </c>
      <c r="C463" s="1" t="s">
        <v>1384</v>
      </c>
      <c r="E463" s="5">
        <v>-44872.61</v>
      </c>
      <c r="G463" s="5">
        <v>449766.66</v>
      </c>
      <c r="I463" s="9">
        <f t="shared" si="152"/>
        <v>-494639.26999999996</v>
      </c>
      <c r="K463" s="21">
        <f t="shared" si="153"/>
        <v>-1.0997686444788948</v>
      </c>
      <c r="M463" s="9">
        <v>166090.56</v>
      </c>
      <c r="O463" s="9">
        <v>-1360603.61</v>
      </c>
      <c r="Q463" s="9">
        <f t="shared" si="154"/>
        <v>1526694.1700000002</v>
      </c>
      <c r="S463" s="21">
        <f t="shared" si="155"/>
        <v>1.1220712327817506</v>
      </c>
      <c r="U463" s="9">
        <v>-44872.61</v>
      </c>
      <c r="W463" s="9">
        <v>449766.66</v>
      </c>
      <c r="Y463" s="9">
        <f t="shared" si="156"/>
        <v>-494639.26999999996</v>
      </c>
      <c r="AA463" s="21">
        <f t="shared" si="157"/>
        <v>-1.0997686444788948</v>
      </c>
      <c r="AC463" s="9">
        <v>-197648.59</v>
      </c>
      <c r="AE463" s="9">
        <v>276396.53</v>
      </c>
      <c r="AG463" s="9">
        <f t="shared" si="158"/>
        <v>-474045.12</v>
      </c>
      <c r="AI463" s="21">
        <f t="shared" si="159"/>
        <v>-1.7150907068189314</v>
      </c>
    </row>
    <row r="464" spans="1:35" ht="12.75" outlineLevel="1">
      <c r="A464" s="1" t="s">
        <v>1061</v>
      </c>
      <c r="B464" s="16" t="s">
        <v>1062</v>
      </c>
      <c r="C464" s="1" t="s">
        <v>1385</v>
      </c>
      <c r="E464" s="5">
        <v>-10053.75</v>
      </c>
      <c r="G464" s="5">
        <v>-698990.6</v>
      </c>
      <c r="I464" s="9">
        <f t="shared" si="152"/>
        <v>688936.85</v>
      </c>
      <c r="K464" s="21">
        <f t="shared" si="153"/>
        <v>0.9856167593670072</v>
      </c>
      <c r="M464" s="9">
        <v>-542495.1</v>
      </c>
      <c r="O464" s="9">
        <v>-1309683.42</v>
      </c>
      <c r="Q464" s="9">
        <f t="shared" si="154"/>
        <v>767188.32</v>
      </c>
      <c r="S464" s="21">
        <f t="shared" si="155"/>
        <v>0.5857815013035745</v>
      </c>
      <c r="U464" s="9">
        <v>-10053.75</v>
      </c>
      <c r="W464" s="9">
        <v>-698990.6</v>
      </c>
      <c r="Y464" s="9">
        <f t="shared" si="156"/>
        <v>688936.85</v>
      </c>
      <c r="AA464" s="21">
        <f t="shared" si="157"/>
        <v>0.9856167593670072</v>
      </c>
      <c r="AC464" s="9">
        <v>-3501544.95</v>
      </c>
      <c r="AE464" s="9">
        <v>-5142822.51</v>
      </c>
      <c r="AG464" s="9">
        <f t="shared" si="158"/>
        <v>1641277.5599999996</v>
      </c>
      <c r="AI464" s="21">
        <f t="shared" si="159"/>
        <v>0.31913945247159614</v>
      </c>
    </row>
    <row r="465" spans="1:35" ht="12.75" outlineLevel="1">
      <c r="A465" s="1" t="s">
        <v>1063</v>
      </c>
      <c r="B465" s="16" t="s">
        <v>1064</v>
      </c>
      <c r="C465" s="1" t="s">
        <v>1386</v>
      </c>
      <c r="E465" s="5">
        <v>10964.8</v>
      </c>
      <c r="G465" s="5">
        <v>300342</v>
      </c>
      <c r="I465" s="9">
        <f t="shared" si="152"/>
        <v>-289377.2</v>
      </c>
      <c r="K465" s="21">
        <f t="shared" si="153"/>
        <v>-0.9634922854612409</v>
      </c>
      <c r="M465" s="9">
        <v>548801.75</v>
      </c>
      <c r="O465" s="9">
        <v>2992221.75</v>
      </c>
      <c r="Q465" s="9">
        <f t="shared" si="154"/>
        <v>-2443420</v>
      </c>
      <c r="S465" s="21">
        <f t="shared" si="155"/>
        <v>-0.8165905484778994</v>
      </c>
      <c r="U465" s="9">
        <v>10964.8</v>
      </c>
      <c r="W465" s="9">
        <v>300342</v>
      </c>
      <c r="Y465" s="9">
        <f t="shared" si="156"/>
        <v>-289377.2</v>
      </c>
      <c r="AA465" s="21">
        <f t="shared" si="157"/>
        <v>-0.9634922854612409</v>
      </c>
      <c r="AC465" s="9">
        <v>3643616.5</v>
      </c>
      <c r="AE465" s="9">
        <v>5445076.12</v>
      </c>
      <c r="AG465" s="9">
        <f t="shared" si="158"/>
        <v>-1801459.62</v>
      </c>
      <c r="AI465" s="21">
        <f t="shared" si="159"/>
        <v>-0.3308419534087248</v>
      </c>
    </row>
    <row r="466" spans="1:35" ht="12.75" outlineLevel="1">
      <c r="A466" s="1" t="s">
        <v>1065</v>
      </c>
      <c r="B466" s="16" t="s">
        <v>1066</v>
      </c>
      <c r="C466" s="1" t="s">
        <v>1387</v>
      </c>
      <c r="E466" s="5">
        <v>0</v>
      </c>
      <c r="G466" s="5">
        <v>0</v>
      </c>
      <c r="I466" s="9">
        <f t="shared" si="152"/>
        <v>0</v>
      </c>
      <c r="K466" s="21">
        <f t="shared" si="153"/>
        <v>0</v>
      </c>
      <c r="M466" s="9">
        <v>0</v>
      </c>
      <c r="O466" s="9">
        <v>63089</v>
      </c>
      <c r="Q466" s="9">
        <f t="shared" si="154"/>
        <v>-63089</v>
      </c>
      <c r="S466" s="21" t="str">
        <f t="shared" si="155"/>
        <v>N.M.</v>
      </c>
      <c r="U466" s="9">
        <v>0</v>
      </c>
      <c r="W466" s="9">
        <v>0</v>
      </c>
      <c r="Y466" s="9">
        <f t="shared" si="156"/>
        <v>0</v>
      </c>
      <c r="AA466" s="21">
        <f t="shared" si="157"/>
        <v>0</v>
      </c>
      <c r="AC466" s="9">
        <v>-44855</v>
      </c>
      <c r="AE466" s="9">
        <v>63089</v>
      </c>
      <c r="AG466" s="9">
        <f t="shared" si="158"/>
        <v>-107944</v>
      </c>
      <c r="AI466" s="21">
        <f t="shared" si="159"/>
        <v>-1.7109797270522595</v>
      </c>
    </row>
    <row r="467" spans="1:53" s="16" customFormat="1" ht="12.75">
      <c r="A467" s="16" t="s">
        <v>49</v>
      </c>
      <c r="C467" s="16" t="s">
        <v>1388</v>
      </c>
      <c r="D467" s="9"/>
      <c r="E467" s="9">
        <v>-43961.56</v>
      </c>
      <c r="F467" s="9"/>
      <c r="G467" s="9">
        <v>51118.060000000056</v>
      </c>
      <c r="H467" s="9"/>
      <c r="I467" s="9">
        <f t="shared" si="152"/>
        <v>-95079.62000000005</v>
      </c>
      <c r="J467" s="37" t="str">
        <f>IF((+E467-G467)=(I467),"  ",$AO$515)</f>
        <v>  </v>
      </c>
      <c r="K467" s="38">
        <f t="shared" si="153"/>
        <v>-1.8600005555766386</v>
      </c>
      <c r="L467" s="39"/>
      <c r="M467" s="9">
        <v>172397.21</v>
      </c>
      <c r="N467" s="9"/>
      <c r="O467" s="9">
        <v>385023.72</v>
      </c>
      <c r="P467" s="9"/>
      <c r="Q467" s="9">
        <f t="shared" si="154"/>
        <v>-212626.50999999998</v>
      </c>
      <c r="R467" s="37" t="str">
        <f>IF((+M467-O467)=(Q467),"  ",$AO$515)</f>
        <v>  </v>
      </c>
      <c r="S467" s="38">
        <f t="shared" si="155"/>
        <v>-0.5522426254673348</v>
      </c>
      <c r="T467" s="39"/>
      <c r="U467" s="9">
        <v>-43961.56</v>
      </c>
      <c r="V467" s="9"/>
      <c r="W467" s="9">
        <v>51118.060000000056</v>
      </c>
      <c r="X467" s="9"/>
      <c r="Y467" s="9">
        <f t="shared" si="156"/>
        <v>-95079.62000000005</v>
      </c>
      <c r="Z467" s="37" t="str">
        <f>IF((+U467-W467)=(Y467),"  ",$AO$515)</f>
        <v>  </v>
      </c>
      <c r="AA467" s="38">
        <f t="shared" si="157"/>
        <v>-1.8600005555766386</v>
      </c>
      <c r="AB467" s="39"/>
      <c r="AC467" s="9">
        <v>-100432.04</v>
      </c>
      <c r="AD467" s="9"/>
      <c r="AE467" s="9">
        <v>641739.14</v>
      </c>
      <c r="AF467" s="9"/>
      <c r="AG467" s="9">
        <f t="shared" si="158"/>
        <v>-742171.18</v>
      </c>
      <c r="AH467" s="37" t="str">
        <f>IF((+AC467-AE467)=(AG467),"  ",$AO$515)</f>
        <v>  </v>
      </c>
      <c r="AI467" s="38">
        <f t="shared" si="159"/>
        <v>-1.1564997889952606</v>
      </c>
      <c r="AJ467" s="39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1:53" s="16" customFormat="1" ht="12.75">
      <c r="A468" s="77" t="s">
        <v>50</v>
      </c>
      <c r="C468" s="17" t="s">
        <v>51</v>
      </c>
      <c r="D468" s="18"/>
      <c r="E468" s="18">
        <v>197449.41199999995</v>
      </c>
      <c r="F468" s="18"/>
      <c r="G468" s="18">
        <v>-111143.30600000001</v>
      </c>
      <c r="H468" s="18"/>
      <c r="I468" s="18">
        <f t="shared" si="152"/>
        <v>308592.718</v>
      </c>
      <c r="J468" s="37" t="str">
        <f>IF((+E468-G468)=(I468),"  ",$AO$515)</f>
        <v>  </v>
      </c>
      <c r="K468" s="40">
        <f t="shared" si="153"/>
        <v>2.776529951340479</v>
      </c>
      <c r="L468" s="39"/>
      <c r="M468" s="18">
        <v>27563.892000000124</v>
      </c>
      <c r="N468" s="18"/>
      <c r="O468" s="18">
        <v>-472202.10300000006</v>
      </c>
      <c r="P468" s="18"/>
      <c r="Q468" s="18">
        <f t="shared" si="154"/>
        <v>499765.99500000017</v>
      </c>
      <c r="R468" s="37" t="str">
        <f>IF((+M468-O468)=(Q468),"  ",$AO$515)</f>
        <v>  </v>
      </c>
      <c r="S468" s="40">
        <f t="shared" si="155"/>
        <v>1.058373081832717</v>
      </c>
      <c r="T468" s="39"/>
      <c r="U468" s="18">
        <v>197449.41199999995</v>
      </c>
      <c r="V468" s="18"/>
      <c r="W468" s="18">
        <v>-111143.30600000001</v>
      </c>
      <c r="X468" s="18"/>
      <c r="Y468" s="18">
        <f t="shared" si="156"/>
        <v>308592.718</v>
      </c>
      <c r="Z468" s="37" t="str">
        <f>IF((+U468-W468)=(Y468),"  ",$AO$515)</f>
        <v>  </v>
      </c>
      <c r="AA468" s="40">
        <f t="shared" si="157"/>
        <v>2.776529951340479</v>
      </c>
      <c r="AB468" s="39"/>
      <c r="AC468" s="18">
        <v>-542751.33</v>
      </c>
      <c r="AD468" s="18"/>
      <c r="AE468" s="18">
        <v>-881417.2010000004</v>
      </c>
      <c r="AF468" s="18"/>
      <c r="AG468" s="18">
        <f t="shared" si="158"/>
        <v>338665.8710000004</v>
      </c>
      <c r="AH468" s="37" t="str">
        <f>IF((+AC468-AE468)=(AG468),"  ",$AO$515)</f>
        <v>  </v>
      </c>
      <c r="AI468" s="40">
        <f t="shared" si="159"/>
        <v>0.3842287972321977</v>
      </c>
      <c r="AJ468" s="39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4:53" s="16" customFormat="1" ht="12.75">
      <c r="D469" s="9"/>
      <c r="E469" s="43" t="str">
        <f>IF(ABS(+E451+E462+E467-E468)&gt;$AO$511,$AO$514," ")</f>
        <v> </v>
      </c>
      <c r="F469" s="28"/>
      <c r="G469" s="43" t="str">
        <f>IF(ABS(+G451+G462+G467-G468)&gt;$AO$511,$AO$514," ")</f>
        <v> </v>
      </c>
      <c r="H469" s="42"/>
      <c r="I469" s="43" t="str">
        <f>IF(ABS(+I451+I462+I467-I468)&gt;$AO$511,$AO$514," ")</f>
        <v> </v>
      </c>
      <c r="J469" s="9"/>
      <c r="K469" s="21"/>
      <c r="L469" s="11"/>
      <c r="M469" s="43" t="str">
        <f>IF(ABS(+M451+M462+M467-M468)&gt;$AO$511,$AO$514," ")</f>
        <v> </v>
      </c>
      <c r="N469" s="42"/>
      <c r="O469" s="43" t="str">
        <f>IF(ABS(+O451+O462+O467-O468)&gt;$AO$511,$AO$514," ")</f>
        <v> </v>
      </c>
      <c r="P469" s="28"/>
      <c r="Q469" s="43" t="str">
        <f>IF(ABS(+Q451+Q462+Q467-Q468)&gt;$AO$511,$AO$514," ")</f>
        <v> </v>
      </c>
      <c r="R469" s="9"/>
      <c r="S469" s="21"/>
      <c r="T469" s="9"/>
      <c r="U469" s="43" t="str">
        <f>IF(ABS(+U451+U462+U467-U468)&gt;$AO$511,$AO$514," ")</f>
        <v> </v>
      </c>
      <c r="V469" s="28"/>
      <c r="W469" s="43" t="str">
        <f>IF(ABS(+W451+W462+W467-W468)&gt;$AO$511,$AO$514," ")</f>
        <v> </v>
      </c>
      <c r="X469" s="28"/>
      <c r="Y469" s="43" t="str">
        <f>IF(ABS(+Y451+Y462+Y467-Y468)&gt;$AO$511,$AO$514," ")</f>
        <v> </v>
      </c>
      <c r="Z469" s="9"/>
      <c r="AA469" s="21"/>
      <c r="AB469" s="9"/>
      <c r="AC469" s="43" t="str">
        <f>IF(ABS(+AC451+AC462+AC467-AC468)&gt;$AO$511,$AO$514," ")</f>
        <v> </v>
      </c>
      <c r="AD469" s="28"/>
      <c r="AE469" s="43" t="str">
        <f>IF(ABS(+AE451+AE462+AE467-AE468)&gt;$AO$511,$AO$514," ")</f>
        <v> </v>
      </c>
      <c r="AF469" s="42"/>
      <c r="AG469" s="43" t="str">
        <f>IF(ABS(+AG451+AG462+AG467-AG468)&gt;$AO$511,$AO$514," ")</f>
        <v> </v>
      </c>
      <c r="AH469" s="9"/>
      <c r="AI469" s="2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1:53" s="16" customFormat="1" ht="12.75">
      <c r="A470" s="77" t="s">
        <v>52</v>
      </c>
      <c r="C470" s="17" t="s">
        <v>53</v>
      </c>
      <c r="D470" s="18"/>
      <c r="E470" s="18">
        <v>7207071.917000007</v>
      </c>
      <c r="F470" s="18"/>
      <c r="G470" s="18">
        <v>8199039.985999991</v>
      </c>
      <c r="H470" s="18"/>
      <c r="I470" s="18">
        <f>+E470-G470</f>
        <v>-991968.0689999843</v>
      </c>
      <c r="J470" s="37" t="str">
        <f>IF((+E470-G470)=(I470),"  ",$AO$515)</f>
        <v>  </v>
      </c>
      <c r="K470" s="40">
        <f>IF(G470&lt;0,IF(I470=0,0,IF(OR(G470=0,E470=0),"N.M.",IF(ABS(I470/G470)&gt;=10,"N.M.",I470/(-G470)))),IF(I470=0,0,IF(OR(G470=0,E470=0),"N.M.",IF(ABS(I470/G470)&gt;=10,"N.M.",I470/G470))))</f>
        <v>-0.12098588013886842</v>
      </c>
      <c r="L470" s="39"/>
      <c r="M470" s="18">
        <v>21089403.27900003</v>
      </c>
      <c r="N470" s="18"/>
      <c r="O470" s="18">
        <v>21517843.713</v>
      </c>
      <c r="P470" s="18"/>
      <c r="Q470" s="18">
        <f>+M470-O470</f>
        <v>-428440.43399997056</v>
      </c>
      <c r="R470" s="37" t="str">
        <f>IF((+M470-O470)=(Q470),"  ",$AO$515)</f>
        <v>  </v>
      </c>
      <c r="S470" s="40">
        <f>IF(O470&lt;0,IF(Q470=0,0,IF(OR(O470=0,M470=0),"N.M.",IF(ABS(Q470/O470)&gt;=10,"N.M.",Q470/(-O470)))),IF(Q470=0,0,IF(OR(O470=0,M470=0),"N.M.",IF(ABS(Q470/O470)&gt;=10,"N.M.",Q470/O470))))</f>
        <v>-0.019910937160544966</v>
      </c>
      <c r="T470" s="39"/>
      <c r="U470" s="18">
        <v>7207071.917000007</v>
      </c>
      <c r="V470" s="18"/>
      <c r="W470" s="18">
        <v>8199039.985999991</v>
      </c>
      <c r="X470" s="18"/>
      <c r="Y470" s="18">
        <f>+U470-W470</f>
        <v>-991968.0689999843</v>
      </c>
      <c r="Z470" s="37" t="str">
        <f>IF((+U470-W470)=(Y470),"  ",$AO$515)</f>
        <v>  </v>
      </c>
      <c r="AA470" s="40">
        <f>IF(W470&lt;0,IF(Y470=0,0,IF(OR(W470=0,U470=0),"N.M.",IF(ABS(Y470/W470)&gt;=10,"N.M.",Y470/(-W470)))),IF(Y470=0,0,IF(OR(W470=0,U470=0),"N.M.",IF(ABS(Y470/W470)&gt;=10,"N.M.",Y470/W470))))</f>
        <v>-0.12098588013886842</v>
      </c>
      <c r="AB470" s="39"/>
      <c r="AC470" s="18">
        <v>59991439.508999996</v>
      </c>
      <c r="AD470" s="18"/>
      <c r="AE470" s="18">
        <v>64188272.890999995</v>
      </c>
      <c r="AF470" s="18"/>
      <c r="AG470" s="18">
        <f>+AC470-AE470</f>
        <v>-4196833.381999999</v>
      </c>
      <c r="AH470" s="37" t="str">
        <f>IF((+AC470-AE470)=(AG470),"  ",$AO$515)</f>
        <v>  </v>
      </c>
      <c r="AI470" s="40">
        <f>IF(AE470&lt;0,IF(AG470=0,0,IF(OR(AE470=0,AC470=0),"N.M.",IF(ABS(AG470/AE470)&gt;=10,"N.M.",AG470/(-AE470)))),IF(AG470=0,0,IF(OR(AE470=0,AC470=0),"N.M.",IF(ABS(AG470/AE470)&gt;=10,"N.M.",AG470/AE470))))</f>
        <v>-0.06538317971456821</v>
      </c>
      <c r="AJ470" s="39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4:53" s="16" customFormat="1" ht="12.75">
      <c r="D471" s="9"/>
      <c r="E471" s="43" t="str">
        <f>IF(ABS(E415+E468-E470)&gt;$AO$511,$AO$514," ")</f>
        <v> </v>
      </c>
      <c r="F471" s="28"/>
      <c r="G471" s="43" t="str">
        <f>IF(ABS(G415+G468-G470)&gt;$AO$511,$AO$514," ")</f>
        <v> </v>
      </c>
      <c r="H471" s="42"/>
      <c r="I471" s="43" t="str">
        <f>IF(ABS(I415+I468-I470)&gt;$AO$511,$AO$514," ")</f>
        <v> </v>
      </c>
      <c r="J471" s="9"/>
      <c r="K471" s="21"/>
      <c r="L471" s="11"/>
      <c r="M471" s="43" t="str">
        <f>IF(ABS(M415+M468-M470)&gt;$AO$511,$AO$514," ")</f>
        <v> </v>
      </c>
      <c r="N471" s="42"/>
      <c r="O471" s="43" t="str">
        <f>IF(ABS(O415+O468-O470)&gt;$AO$511,$AO$514," ")</f>
        <v> </v>
      </c>
      <c r="P471" s="28"/>
      <c r="Q471" s="43" t="str">
        <f>IF(ABS(Q415+Q468-Q470)&gt;$AO$511,$AO$514," ")</f>
        <v> </v>
      </c>
      <c r="R471" s="9"/>
      <c r="S471" s="21"/>
      <c r="T471" s="9"/>
      <c r="U471" s="43" t="str">
        <f>IF(ABS(U415+U468-U470)&gt;$AO$511,$AO$514," ")</f>
        <v> </v>
      </c>
      <c r="V471" s="28"/>
      <c r="W471" s="43" t="str">
        <f>IF(ABS(W415+W468-W470)&gt;$AO$511,$AO$514," ")</f>
        <v> </v>
      </c>
      <c r="X471" s="28"/>
      <c r="Y471" s="43" t="str">
        <f>IF(ABS(Y415+Y468-Y470)&gt;$AO$511,$AO$514," ")</f>
        <v> </v>
      </c>
      <c r="Z471" s="9"/>
      <c r="AA471" s="21"/>
      <c r="AB471" s="9"/>
      <c r="AC471" s="43" t="str">
        <f>IF(ABS(AC415+AC468-AC470)&gt;$AO$511,$AO$514," ")</f>
        <v> </v>
      </c>
      <c r="AD471" s="28"/>
      <c r="AE471" s="43" t="str">
        <f>IF(ABS(AE415+AE468-AE470)&gt;$AO$511,$AO$514," ")</f>
        <v> </v>
      </c>
      <c r="AF471" s="42"/>
      <c r="AG471" s="43" t="str">
        <f>IF(ABS(AG415+AG468-AG470)&gt;$AO$511,$AO$514," ")</f>
        <v> </v>
      </c>
      <c r="AH471" s="9"/>
      <c r="AI471" s="2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3:53" s="16" customFormat="1" ht="12.75">
      <c r="C472" s="17" t="s">
        <v>54</v>
      </c>
      <c r="D472" s="18"/>
      <c r="E472" s="9"/>
      <c r="F472" s="9"/>
      <c r="G472" s="9"/>
      <c r="H472" s="9"/>
      <c r="I472" s="9"/>
      <c r="J472" s="9"/>
      <c r="K472" s="21"/>
      <c r="L472" s="11"/>
      <c r="M472" s="9"/>
      <c r="N472" s="9"/>
      <c r="O472" s="9"/>
      <c r="P472" s="9"/>
      <c r="Q472" s="9"/>
      <c r="R472" s="9"/>
      <c r="S472" s="21"/>
      <c r="T472" s="9"/>
      <c r="U472" s="9"/>
      <c r="V472" s="9"/>
      <c r="W472" s="9"/>
      <c r="X472" s="9"/>
      <c r="Y472" s="9"/>
      <c r="Z472" s="9"/>
      <c r="AA472" s="21"/>
      <c r="AB472" s="9"/>
      <c r="AC472" s="9"/>
      <c r="AD472" s="9"/>
      <c r="AE472" s="9"/>
      <c r="AF472" s="9"/>
      <c r="AG472" s="9"/>
      <c r="AH472" s="9"/>
      <c r="AI472" s="2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</row>
    <row r="473" spans="1:35" ht="12.75" outlineLevel="1">
      <c r="A473" s="1" t="s">
        <v>1067</v>
      </c>
      <c r="B473" s="16" t="s">
        <v>1068</v>
      </c>
      <c r="C473" s="1" t="s">
        <v>1389</v>
      </c>
      <c r="E473" s="5">
        <v>2145558.85</v>
      </c>
      <c r="G473" s="5">
        <v>1972836.32</v>
      </c>
      <c r="I473" s="9">
        <f>(+E473-G473)</f>
        <v>172722.53000000003</v>
      </c>
      <c r="K473" s="21">
        <f>IF(G473&lt;0,IF(I473=0,0,IF(OR(G473=0,E473=0),"N.M.",IF(ABS(I473/G473)&gt;=10,"N.M.",I473/(-G473)))),IF(I473=0,0,IF(OR(G473=0,E473=0),"N.M.",IF(ABS(I473/G473)&gt;=10,"N.M.",I473/G473))))</f>
        <v>0.08755035998120717</v>
      </c>
      <c r="M473" s="9">
        <v>6897175.73</v>
      </c>
      <c r="O473" s="9">
        <v>5927701.89</v>
      </c>
      <c r="Q473" s="9">
        <f>(+M473-O473)</f>
        <v>969473.8400000008</v>
      </c>
      <c r="S473" s="21">
        <f>IF(O473&lt;0,IF(Q473=0,0,IF(OR(O473=0,M473=0),"N.M.",IF(ABS(Q473/O473)&gt;=10,"N.M.",Q473/(-O473)))),IF(Q473=0,0,IF(OR(O473=0,M473=0),"N.M.",IF(ABS(Q473/O473)&gt;=10,"N.M.",Q473/O473))))</f>
        <v>0.16354969564773456</v>
      </c>
      <c r="U473" s="9">
        <v>2145558.85</v>
      </c>
      <c r="W473" s="9">
        <v>1972836.32</v>
      </c>
      <c r="Y473" s="9">
        <f>(+U473-W473)</f>
        <v>172722.53000000003</v>
      </c>
      <c r="AA473" s="21">
        <f>IF(W473&lt;0,IF(Y473=0,0,IF(OR(W473=0,U473=0),"N.M.",IF(ABS(Y473/W473)&gt;=10,"N.M.",Y473/(-W473)))),IF(Y473=0,0,IF(OR(W473=0,U473=0),"N.M.",IF(ABS(Y473/W473)&gt;=10,"N.M.",Y473/W473))))</f>
        <v>0.08755035998120717</v>
      </c>
      <c r="AC473" s="9">
        <v>24372711.03</v>
      </c>
      <c r="AE473" s="9">
        <v>23504326.240000002</v>
      </c>
      <c r="AG473" s="9">
        <f>(+AC473-AE473)</f>
        <v>868384.7899999991</v>
      </c>
      <c r="AI473" s="21">
        <f>IF(AE473&lt;0,IF(AG473=0,0,IF(OR(AE473=0,AC473=0),"N.M.",IF(ABS(AG473/AE473)&gt;=10,"N.M.",AG473/(-AE473)))),IF(AG473=0,0,IF(OR(AE473=0,AC473=0),"N.M.",IF(ABS(AG473/AE473)&gt;=10,"N.M.",AG473/AE473))))</f>
        <v>0.036945742717022424</v>
      </c>
    </row>
    <row r="474" spans="1:35" ht="12.75" outlineLevel="1">
      <c r="A474" s="1" t="s">
        <v>1069</v>
      </c>
      <c r="B474" s="16" t="s">
        <v>1070</v>
      </c>
      <c r="C474" s="1" t="s">
        <v>1390</v>
      </c>
      <c r="E474" s="5">
        <v>0</v>
      </c>
      <c r="G474" s="5">
        <v>0</v>
      </c>
      <c r="I474" s="9">
        <f>(+E474-G474)</f>
        <v>0</v>
      </c>
      <c r="K474" s="21">
        <f>IF(G474&lt;0,IF(I474=0,0,IF(OR(G474=0,E474=0),"N.M.",IF(ABS(I474/G474)&gt;=10,"N.M.",I474/(-G474)))),IF(I474=0,0,IF(OR(G474=0,E474=0),"N.M.",IF(ABS(I474/G474)&gt;=10,"N.M.",I474/G474))))</f>
        <v>0</v>
      </c>
      <c r="M474" s="9">
        <v>0</v>
      </c>
      <c r="O474" s="9">
        <v>0</v>
      </c>
      <c r="Q474" s="9">
        <f>(+M474-O474)</f>
        <v>0</v>
      </c>
      <c r="S474" s="21">
        <f>IF(O474&lt;0,IF(Q474=0,0,IF(OR(O474=0,M474=0),"N.M.",IF(ABS(Q474/O474)&gt;=10,"N.M.",Q474/(-O474)))),IF(Q474=0,0,IF(OR(O474=0,M474=0),"N.M.",IF(ABS(Q474/O474)&gt;=10,"N.M.",Q474/O474))))</f>
        <v>0</v>
      </c>
      <c r="U474" s="9">
        <v>0</v>
      </c>
      <c r="W474" s="9">
        <v>0</v>
      </c>
      <c r="Y474" s="9">
        <f>(+U474-W474)</f>
        <v>0</v>
      </c>
      <c r="AA474" s="21">
        <f>IF(W474&lt;0,IF(Y474=0,0,IF(OR(W474=0,U474=0),"N.M.",IF(ABS(Y474/W474)&gt;=10,"N.M.",Y474/(-W474)))),IF(Y474=0,0,IF(OR(W474=0,U474=0),"N.M.",IF(ABS(Y474/W474)&gt;=10,"N.M.",Y474/W474))))</f>
        <v>0</v>
      </c>
      <c r="AC474" s="9">
        <v>0</v>
      </c>
      <c r="AE474" s="9">
        <v>-304200</v>
      </c>
      <c r="AG474" s="9">
        <f>(+AC474-AE474)</f>
        <v>304200</v>
      </c>
      <c r="AI474" s="21" t="str">
        <f>IF(AE474&lt;0,IF(AG474=0,0,IF(OR(AE474=0,AC474=0),"N.M.",IF(ABS(AG474/AE474)&gt;=10,"N.M.",AG474/(-AE474)))),IF(AG474=0,0,IF(OR(AE474=0,AC474=0),"N.M.",IF(ABS(AG474/AE474)&gt;=10,"N.M.",AG474/AE474))))</f>
        <v>N.M.</v>
      </c>
    </row>
    <row r="475" spans="1:35" ht="12.75" outlineLevel="1">
      <c r="A475" s="1" t="s">
        <v>1071</v>
      </c>
      <c r="B475" s="16" t="s">
        <v>1072</v>
      </c>
      <c r="C475" s="1" t="s">
        <v>1391</v>
      </c>
      <c r="E475" s="5">
        <v>87500</v>
      </c>
      <c r="G475" s="5">
        <v>87500</v>
      </c>
      <c r="I475" s="9">
        <f>(+E475-G475)</f>
        <v>0</v>
      </c>
      <c r="K475" s="21">
        <f>IF(G475&lt;0,IF(I475=0,0,IF(OR(G475=0,E475=0),"N.M.",IF(ABS(I475/G475)&gt;=10,"N.M.",I475/(-G475)))),IF(I475=0,0,IF(OR(G475=0,E475=0),"N.M.",IF(ABS(I475/G475)&gt;=10,"N.M.",I475/G475))))</f>
        <v>0</v>
      </c>
      <c r="M475" s="9">
        <v>262500</v>
      </c>
      <c r="O475" s="9">
        <v>262500</v>
      </c>
      <c r="Q475" s="9">
        <f>(+M475-O475)</f>
        <v>0</v>
      </c>
      <c r="S475" s="21">
        <f>IF(O475&lt;0,IF(Q475=0,0,IF(OR(O475=0,M475=0),"N.M.",IF(ABS(Q475/O475)&gt;=10,"N.M.",Q475/(-O475)))),IF(Q475=0,0,IF(OR(O475=0,M475=0),"N.M.",IF(ABS(Q475/O475)&gt;=10,"N.M.",Q475/O475))))</f>
        <v>0</v>
      </c>
      <c r="U475" s="9">
        <v>87500</v>
      </c>
      <c r="W475" s="9">
        <v>87500</v>
      </c>
      <c r="Y475" s="9">
        <f>(+U475-W475)</f>
        <v>0</v>
      </c>
      <c r="AA475" s="21">
        <f>IF(W475&lt;0,IF(Y475=0,0,IF(OR(W475=0,U475=0),"N.M.",IF(ABS(Y475/W475)&gt;=10,"N.M.",Y475/(-W475)))),IF(Y475=0,0,IF(OR(W475=0,U475=0),"N.M.",IF(ABS(Y475/W475)&gt;=10,"N.M.",Y475/W475))))</f>
        <v>0</v>
      </c>
      <c r="AC475" s="9">
        <v>1050000</v>
      </c>
      <c r="AE475" s="9">
        <v>2112650.02</v>
      </c>
      <c r="AG475" s="9">
        <f>(+AC475-AE475)</f>
        <v>-1062650.02</v>
      </c>
      <c r="AI475" s="21">
        <f>IF(AE475&lt;0,IF(AG475=0,0,IF(OR(AE475=0,AC475=0),"N.M.",IF(ABS(AG475/AE475)&gt;=10,"N.M.",AG475/(-AE475)))),IF(AG475=0,0,IF(OR(AE475=0,AC475=0),"N.M.",IF(ABS(AG475/AE475)&gt;=10,"N.M.",AG475/AE475))))</f>
        <v>-0.5029938749627826</v>
      </c>
    </row>
    <row r="476" spans="1:53" s="16" customFormat="1" ht="12.75">
      <c r="A476" s="16" t="s">
        <v>55</v>
      </c>
      <c r="C476" s="16" t="s">
        <v>1392</v>
      </c>
      <c r="D476" s="9"/>
      <c r="E476" s="9">
        <v>2233058.85</v>
      </c>
      <c r="F476" s="9"/>
      <c r="G476" s="9">
        <v>2060336.32</v>
      </c>
      <c r="H476" s="9"/>
      <c r="I476" s="9">
        <f aca="true" t="shared" si="160" ref="I476:I493">(+E476-G476)</f>
        <v>172722.53000000003</v>
      </c>
      <c r="J476" s="37" t="str">
        <f aca="true" t="shared" si="161" ref="J476:J493">IF((+E476-G476)=(I476),"  ",$AO$515)</f>
        <v>  </v>
      </c>
      <c r="K476" s="38">
        <f aca="true" t="shared" si="162" ref="K476:K493">IF(G476&lt;0,IF(I476=0,0,IF(OR(G476=0,E476=0),"N.M.",IF(ABS(I476/G476)&gt;=10,"N.M.",I476/(-G476)))),IF(I476=0,0,IF(OR(G476=0,E476=0),"N.M.",IF(ABS(I476/G476)&gt;=10,"N.M.",I476/G476))))</f>
        <v>0.08383220172520185</v>
      </c>
      <c r="L476" s="39"/>
      <c r="M476" s="9">
        <v>7159675.73</v>
      </c>
      <c r="N476" s="9"/>
      <c r="O476" s="9">
        <v>6190201.89</v>
      </c>
      <c r="P476" s="9"/>
      <c r="Q476" s="9">
        <f aca="true" t="shared" si="163" ref="Q476:Q493">(+M476-O476)</f>
        <v>969473.8400000008</v>
      </c>
      <c r="R476" s="37" t="str">
        <f aca="true" t="shared" si="164" ref="R476:R493">IF((+M476-O476)=(Q476),"  ",$AO$515)</f>
        <v>  </v>
      </c>
      <c r="S476" s="38">
        <f aca="true" t="shared" si="165" ref="S476:S493">IF(O476&lt;0,IF(Q476=0,0,IF(OR(O476=0,M476=0),"N.M.",IF(ABS(Q476/O476)&gt;=10,"N.M.",Q476/(-O476)))),IF(Q476=0,0,IF(OR(O476=0,M476=0),"N.M.",IF(ABS(Q476/O476)&gt;=10,"N.M.",Q476/O476))))</f>
        <v>0.1566142522049472</v>
      </c>
      <c r="T476" s="39"/>
      <c r="U476" s="9">
        <v>2233058.85</v>
      </c>
      <c r="V476" s="9"/>
      <c r="W476" s="9">
        <v>2060336.32</v>
      </c>
      <c r="X476" s="9"/>
      <c r="Y476" s="9">
        <f aca="true" t="shared" si="166" ref="Y476:Y493">(+U476-W476)</f>
        <v>172722.53000000003</v>
      </c>
      <c r="Z476" s="37" t="str">
        <f aca="true" t="shared" si="167" ref="Z476:Z493">IF((+U476-W476)=(Y476),"  ",$AO$515)</f>
        <v>  </v>
      </c>
      <c r="AA476" s="38">
        <f aca="true" t="shared" si="168" ref="AA476:AA493">IF(W476&lt;0,IF(Y476=0,0,IF(OR(W476=0,U476=0),"N.M.",IF(ABS(Y476/W476)&gt;=10,"N.M.",Y476/(-W476)))),IF(Y476=0,0,IF(OR(W476=0,U476=0),"N.M.",IF(ABS(Y476/W476)&gt;=10,"N.M.",Y476/W476))))</f>
        <v>0.08383220172520185</v>
      </c>
      <c r="AB476" s="39"/>
      <c r="AC476" s="9">
        <v>25422711.03</v>
      </c>
      <c r="AD476" s="9"/>
      <c r="AE476" s="9">
        <v>25312776.26</v>
      </c>
      <c r="AF476" s="9"/>
      <c r="AG476" s="9">
        <f aca="true" t="shared" si="169" ref="AG476:AG493">(+AC476-AE476)</f>
        <v>109934.76999999955</v>
      </c>
      <c r="AH476" s="37" t="str">
        <f aca="true" t="shared" si="170" ref="AH476:AH493">IF((+AC476-AE476)=(AG476),"  ",$AO$515)</f>
        <v>  </v>
      </c>
      <c r="AI476" s="38">
        <f aca="true" t="shared" si="171" ref="AI476:AI493">IF(AE476&lt;0,IF(AG476=0,0,IF(OR(AE476=0,AC476=0),"N.M.",IF(ABS(AG476/AE476)&gt;=10,"N.M.",AG476/(-AE476)))),IF(AG476=0,0,IF(OR(AE476=0,AC476=0),"N.M.",IF(ABS(AG476/AE476)&gt;=10,"N.M.",AG476/AE476))))</f>
        <v>0.004343054624700402</v>
      </c>
      <c r="AJ476" s="39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</row>
    <row r="477" spans="1:35" ht="12.75" outlineLevel="1">
      <c r="A477" s="1" t="s">
        <v>1073</v>
      </c>
      <c r="B477" s="16" t="s">
        <v>1074</v>
      </c>
      <c r="C477" s="1" t="s">
        <v>1393</v>
      </c>
      <c r="E477" s="5">
        <v>87466.57</v>
      </c>
      <c r="G477" s="5">
        <v>186561.2</v>
      </c>
      <c r="I477" s="9">
        <f>(+E477-G477)</f>
        <v>-99094.63</v>
      </c>
      <c r="K477" s="21">
        <f>IF(G477&lt;0,IF(I477=0,0,IF(OR(G477=0,E477=0),"N.M.",IF(ABS(I477/G477)&gt;=10,"N.M.",I477/(-G477)))),IF(I477=0,0,IF(OR(G477=0,E477=0),"N.M.",IF(ABS(I477/G477)&gt;=10,"N.M.",I477/G477))))</f>
        <v>-0.5311641970570515</v>
      </c>
      <c r="M477" s="9">
        <v>147360.18</v>
      </c>
      <c r="O477" s="9">
        <v>406657.18</v>
      </c>
      <c r="Q477" s="9">
        <f>(+M477-O477)</f>
        <v>-259297</v>
      </c>
      <c r="S477" s="21">
        <f>IF(O477&lt;0,IF(Q477=0,0,IF(OR(O477=0,M477=0),"N.M.",IF(ABS(Q477/O477)&gt;=10,"N.M.",Q477/(-O477)))),IF(Q477=0,0,IF(OR(O477=0,M477=0),"N.M.",IF(ABS(Q477/O477)&gt;=10,"N.M.",Q477/O477))))</f>
        <v>-0.6376304483299667</v>
      </c>
      <c r="U477" s="9">
        <v>87466.57</v>
      </c>
      <c r="W477" s="9">
        <v>186561.2</v>
      </c>
      <c r="Y477" s="9">
        <f>(+U477-W477)</f>
        <v>-99094.63</v>
      </c>
      <c r="AA477" s="21">
        <f>IF(W477&lt;0,IF(Y477=0,0,IF(OR(W477=0,U477=0),"N.M.",IF(ABS(Y477/W477)&gt;=10,"N.M.",Y477/(-W477)))),IF(Y477=0,0,IF(OR(W477=0,U477=0),"N.M.",IF(ABS(Y477/W477)&gt;=10,"N.M.",Y477/W477))))</f>
        <v>-0.5311641970570515</v>
      </c>
      <c r="AC477" s="9">
        <v>2406882.06</v>
      </c>
      <c r="AE477" s="9">
        <v>1207648.08</v>
      </c>
      <c r="AG477" s="9">
        <f>(+AC477-AE477)</f>
        <v>1199233.98</v>
      </c>
      <c r="AI477" s="21">
        <f>IF(AE477&lt;0,IF(AG477=0,0,IF(OR(AE477=0,AC477=0),"N.M.",IF(ABS(AG477/AE477)&gt;=10,"N.M.",AG477/(-AE477)))),IF(AG477=0,0,IF(OR(AE477=0,AC477=0),"N.M.",IF(ABS(AG477/AE477)&gt;=10,"N.M.",AG477/AE477))))</f>
        <v>0.9930326556723379</v>
      </c>
    </row>
    <row r="478" spans="1:53" s="16" customFormat="1" ht="12.75" customHeight="1">
      <c r="A478" s="16" t="s">
        <v>85</v>
      </c>
      <c r="C478" s="16" t="s">
        <v>1394</v>
      </c>
      <c r="D478" s="9"/>
      <c r="E478" s="9">
        <v>87466.57</v>
      </c>
      <c r="F478" s="9"/>
      <c r="G478" s="9">
        <v>186561.2</v>
      </c>
      <c r="H478" s="9"/>
      <c r="I478" s="9">
        <f>(+E478-G478)</f>
        <v>-99094.63</v>
      </c>
      <c r="J478" s="37" t="str">
        <f>IF((+E478-G478)=(I478),"  ",$AO$515)</f>
        <v>  </v>
      </c>
      <c r="K478" s="38">
        <f>IF(G478&lt;0,IF(I478=0,0,IF(OR(G478=0,E478=0),"N.M.",IF(ABS(I478/G478)&gt;=10,"N.M.",I478/(-G478)))),IF(I478=0,0,IF(OR(G478=0,E478=0),"N.M.",IF(ABS(I478/G478)&gt;=10,"N.M.",I478/G478))))</f>
        <v>-0.5311641970570515</v>
      </c>
      <c r="L478" s="39"/>
      <c r="M478" s="9">
        <v>147360.18</v>
      </c>
      <c r="N478" s="9"/>
      <c r="O478" s="9">
        <v>406657.18</v>
      </c>
      <c r="P478" s="9"/>
      <c r="Q478" s="9">
        <f>(+M478-O478)</f>
        <v>-259297</v>
      </c>
      <c r="R478" s="37" t="str">
        <f>IF((+M478-O478)=(Q478),"  ",$AO$515)</f>
        <v>  </v>
      </c>
      <c r="S478" s="38">
        <f>IF(O478&lt;0,IF(Q478=0,0,IF(OR(O478=0,M478=0),"N.M.",IF(ABS(Q478/O478)&gt;=10,"N.M.",Q478/(-O478)))),IF(Q478=0,0,IF(OR(O478=0,M478=0),"N.M.",IF(ABS(Q478/O478)&gt;=10,"N.M.",Q478/O478))))</f>
        <v>-0.6376304483299667</v>
      </c>
      <c r="T478" s="39"/>
      <c r="U478" s="9">
        <v>87466.57</v>
      </c>
      <c r="V478" s="9"/>
      <c r="W478" s="9">
        <v>186561.2</v>
      </c>
      <c r="X478" s="9"/>
      <c r="Y478" s="9">
        <f>(+U478-W478)</f>
        <v>-99094.63</v>
      </c>
      <c r="Z478" s="37" t="str">
        <f>IF((+U478-W478)=(Y478),"  ",$AO$515)</f>
        <v>  </v>
      </c>
      <c r="AA478" s="38">
        <f>IF(W478&lt;0,IF(Y478=0,0,IF(OR(W478=0,U478=0),"N.M.",IF(ABS(Y478/W478)&gt;=10,"N.M.",Y478/(-W478)))),IF(Y478=0,0,IF(OR(W478=0,U478=0),"N.M.",IF(ABS(Y478/W478)&gt;=10,"N.M.",Y478/W478))))</f>
        <v>-0.5311641970570515</v>
      </c>
      <c r="AB478" s="39"/>
      <c r="AC478" s="9">
        <v>2406882.06</v>
      </c>
      <c r="AD478" s="9"/>
      <c r="AE478" s="9">
        <v>1207648.08</v>
      </c>
      <c r="AF478" s="9"/>
      <c r="AG478" s="9">
        <f>(+AC478-AE478)</f>
        <v>1199233.98</v>
      </c>
      <c r="AH478" s="37" t="str">
        <f>IF((+AC478-AE478)=(AG478),"  ",$AO$515)</f>
        <v>  </v>
      </c>
      <c r="AI478" s="38">
        <f>IF(AE478&lt;0,IF(AG478=0,0,IF(OR(AE478=0,AC478=0),"N.M.",IF(ABS(AG478/AE478)&gt;=10,"N.M.",AG478/(-AE478)))),IF(AG478=0,0,IF(OR(AE478=0,AC478=0),"N.M.",IF(ABS(AG478/AE478)&gt;=10,"N.M.",AG478/AE478))))</f>
        <v>0.9930326556723379</v>
      </c>
      <c r="AJ478" s="39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</row>
    <row r="479" spans="1:35" ht="12.75" outlineLevel="1">
      <c r="A479" s="1" t="s">
        <v>1075</v>
      </c>
      <c r="B479" s="16" t="s">
        <v>1076</v>
      </c>
      <c r="C479" s="1" t="s">
        <v>1395</v>
      </c>
      <c r="E479" s="5">
        <v>4778.75</v>
      </c>
      <c r="G479" s="5">
        <v>5756.24</v>
      </c>
      <c r="I479" s="9">
        <f>(+E479-G479)</f>
        <v>-977.4899999999998</v>
      </c>
      <c r="K479" s="21">
        <f>IF(G479&lt;0,IF(I479=0,0,IF(OR(G479=0,E479=0),"N.M.",IF(ABS(I479/G479)&gt;=10,"N.M.",I479/(-G479)))),IF(I479=0,0,IF(OR(G479=0,E479=0),"N.M.",IF(ABS(I479/G479)&gt;=10,"N.M.",I479/G479))))</f>
        <v>-0.1698139757897516</v>
      </c>
      <c r="M479" s="9">
        <v>59927.92</v>
      </c>
      <c r="O479" s="9">
        <v>60235.83</v>
      </c>
      <c r="Q479" s="9">
        <f>(+M479-O479)</f>
        <v>-307.9100000000035</v>
      </c>
      <c r="S479" s="21">
        <f>IF(O479&lt;0,IF(Q479=0,0,IF(OR(O479=0,M479=0),"N.M.",IF(ABS(Q479/O479)&gt;=10,"N.M.",Q479/(-O479)))),IF(Q479=0,0,IF(OR(O479=0,M479=0),"N.M.",IF(ABS(Q479/O479)&gt;=10,"N.M.",Q479/O479))))</f>
        <v>-0.0051117416328454925</v>
      </c>
      <c r="U479" s="9">
        <v>4778.75</v>
      </c>
      <c r="W479" s="9">
        <v>5756.24</v>
      </c>
      <c r="Y479" s="9">
        <f>(+U479-W479)</f>
        <v>-977.4899999999998</v>
      </c>
      <c r="AA479" s="21">
        <f>IF(W479&lt;0,IF(Y479=0,0,IF(OR(W479=0,U479=0),"N.M.",IF(ABS(Y479/W479)&gt;=10,"N.M.",Y479/(-W479)))),IF(Y479=0,0,IF(OR(W479=0,U479=0),"N.M.",IF(ABS(Y479/W479)&gt;=10,"N.M.",Y479/W479))))</f>
        <v>-0.1698139757897516</v>
      </c>
      <c r="AC479" s="9">
        <v>189810.65</v>
      </c>
      <c r="AE479" s="9">
        <v>301634.8</v>
      </c>
      <c r="AG479" s="9">
        <f>(+AC479-AE479)</f>
        <v>-111824.15</v>
      </c>
      <c r="AI479" s="21">
        <f>IF(AE479&lt;0,IF(AG479=0,0,IF(OR(AE479=0,AC479=0),"N.M.",IF(ABS(AG479/AE479)&gt;=10,"N.M.",AG479/(-AE479)))),IF(AG479=0,0,IF(OR(AE479=0,AC479=0),"N.M.",IF(ABS(AG479/AE479)&gt;=10,"N.M.",AG479/AE479))))</f>
        <v>-0.3707269519299497</v>
      </c>
    </row>
    <row r="480" spans="1:53" s="16" customFormat="1" ht="12.75" customHeight="1">
      <c r="A480" s="16" t="s">
        <v>86</v>
      </c>
      <c r="C480" s="16" t="s">
        <v>1396</v>
      </c>
      <c r="D480" s="9"/>
      <c r="E480" s="9">
        <v>4778.75</v>
      </c>
      <c r="F480" s="9"/>
      <c r="G480" s="9">
        <v>5756.24</v>
      </c>
      <c r="H480" s="9"/>
      <c r="I480" s="9">
        <f t="shared" si="160"/>
        <v>-977.4899999999998</v>
      </c>
      <c r="J480" s="85" t="str">
        <f t="shared" si="161"/>
        <v>  </v>
      </c>
      <c r="K480" s="38">
        <f t="shared" si="162"/>
        <v>-0.1698139757897516</v>
      </c>
      <c r="L480" s="39"/>
      <c r="M480" s="9">
        <v>59927.92</v>
      </c>
      <c r="N480" s="9"/>
      <c r="O480" s="9">
        <v>60235.83</v>
      </c>
      <c r="P480" s="9"/>
      <c r="Q480" s="9">
        <f t="shared" si="163"/>
        <v>-307.9100000000035</v>
      </c>
      <c r="R480" s="85" t="str">
        <f t="shared" si="164"/>
        <v>  </v>
      </c>
      <c r="S480" s="38">
        <f t="shared" si="165"/>
        <v>-0.0051117416328454925</v>
      </c>
      <c r="T480" s="39"/>
      <c r="U480" s="9">
        <v>4778.75</v>
      </c>
      <c r="V480" s="9"/>
      <c r="W480" s="9">
        <v>5756.24</v>
      </c>
      <c r="X480" s="9"/>
      <c r="Y480" s="9">
        <f t="shared" si="166"/>
        <v>-977.4899999999998</v>
      </c>
      <c r="Z480" s="85" t="str">
        <f t="shared" si="167"/>
        <v>  </v>
      </c>
      <c r="AA480" s="38">
        <f t="shared" si="168"/>
        <v>-0.1698139757897516</v>
      </c>
      <c r="AB480" s="39"/>
      <c r="AC480" s="9">
        <v>189810.65</v>
      </c>
      <c r="AD480" s="9"/>
      <c r="AE480" s="9">
        <v>301634.8</v>
      </c>
      <c r="AF480" s="9"/>
      <c r="AG480" s="9">
        <f t="shared" si="169"/>
        <v>-111824.15</v>
      </c>
      <c r="AH480" s="85" t="str">
        <f t="shared" si="170"/>
        <v>  </v>
      </c>
      <c r="AI480" s="38">
        <f t="shared" si="171"/>
        <v>-0.3707269519299497</v>
      </c>
      <c r="AJ480" s="39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</row>
    <row r="481" spans="1:35" ht="12.75" outlineLevel="1">
      <c r="A481" s="1" t="s">
        <v>1077</v>
      </c>
      <c r="B481" s="16" t="s">
        <v>1078</v>
      </c>
      <c r="C481" s="1" t="s">
        <v>1397</v>
      </c>
      <c r="E481" s="5">
        <v>37668.65</v>
      </c>
      <c r="G481" s="5">
        <v>92396.03</v>
      </c>
      <c r="I481" s="9">
        <f>(+E481-G481)</f>
        <v>-54727.38</v>
      </c>
      <c r="K481" s="21">
        <f>IF(G481&lt;0,IF(I481=0,0,IF(OR(G481=0,E481=0),"N.M.",IF(ABS(I481/G481)&gt;=10,"N.M.",I481/(-G481)))),IF(I481=0,0,IF(OR(G481=0,E481=0),"N.M.",IF(ABS(I481/G481)&gt;=10,"N.M.",I481/G481))))</f>
        <v>-0.5923131112884396</v>
      </c>
      <c r="M481" s="9">
        <v>145223.87</v>
      </c>
      <c r="O481" s="9">
        <v>277188.09</v>
      </c>
      <c r="Q481" s="9">
        <f>(+M481-O481)</f>
        <v>-131964.22000000003</v>
      </c>
      <c r="S481" s="21">
        <f>IF(O481&lt;0,IF(Q481=0,0,IF(OR(O481=0,M481=0),"N.M.",IF(ABS(Q481/O481)&gt;=10,"N.M.",Q481/(-O481)))),IF(Q481=0,0,IF(OR(O481=0,M481=0),"N.M.",IF(ABS(Q481/O481)&gt;=10,"N.M.",Q481/O481))))</f>
        <v>-0.4760818547434705</v>
      </c>
      <c r="U481" s="9">
        <v>37668.65</v>
      </c>
      <c r="W481" s="9">
        <v>92396.03</v>
      </c>
      <c r="Y481" s="9">
        <f>(+U481-W481)</f>
        <v>-54727.38</v>
      </c>
      <c r="AA481" s="21">
        <f>IF(W481&lt;0,IF(Y481=0,0,IF(OR(W481=0,U481=0),"N.M.",IF(ABS(Y481/W481)&gt;=10,"N.M.",Y481/(-W481)))),IF(Y481=0,0,IF(OR(W481=0,U481=0),"N.M.",IF(ABS(Y481/W481)&gt;=10,"N.M.",Y481/W481))))</f>
        <v>-0.5923131112884396</v>
      </c>
      <c r="AC481" s="9">
        <v>965705.88</v>
      </c>
      <c r="AE481" s="9">
        <v>1108752.36</v>
      </c>
      <c r="AG481" s="9">
        <f>(+AC481-AE481)</f>
        <v>-143046.4800000001</v>
      </c>
      <c r="AI481" s="21">
        <f>IF(AE481&lt;0,IF(AG481=0,0,IF(OR(AE481=0,AC481=0),"N.M.",IF(ABS(AG481/AE481)&gt;=10,"N.M.",AG481/(-AE481)))),IF(AG481=0,0,IF(OR(AE481=0,AC481=0),"N.M.",IF(ABS(AG481/AE481)&gt;=10,"N.M.",AG481/AE481))))</f>
        <v>-0.1290157163679003</v>
      </c>
    </row>
    <row r="482" spans="1:53" s="16" customFormat="1" ht="12.75">
      <c r="A482" s="16" t="s">
        <v>56</v>
      </c>
      <c r="C482" s="16" t="s">
        <v>1398</v>
      </c>
      <c r="D482" s="9"/>
      <c r="E482" s="9">
        <v>37668.65</v>
      </c>
      <c r="F482" s="9"/>
      <c r="G482" s="9">
        <v>92396.03</v>
      </c>
      <c r="H482" s="9"/>
      <c r="I482" s="9">
        <f t="shared" si="160"/>
        <v>-54727.38</v>
      </c>
      <c r="J482" s="37" t="str">
        <f t="shared" si="161"/>
        <v>  </v>
      </c>
      <c r="K482" s="38">
        <f t="shared" si="162"/>
        <v>-0.5923131112884396</v>
      </c>
      <c r="L482" s="39"/>
      <c r="M482" s="9">
        <v>145223.87</v>
      </c>
      <c r="N482" s="9"/>
      <c r="O482" s="9">
        <v>277188.09</v>
      </c>
      <c r="P482" s="9"/>
      <c r="Q482" s="9">
        <f t="shared" si="163"/>
        <v>-131964.22000000003</v>
      </c>
      <c r="R482" s="37" t="str">
        <f t="shared" si="164"/>
        <v>  </v>
      </c>
      <c r="S482" s="38">
        <f t="shared" si="165"/>
        <v>-0.4760818547434705</v>
      </c>
      <c r="T482" s="39"/>
      <c r="U482" s="9">
        <v>37668.65</v>
      </c>
      <c r="V482" s="9"/>
      <c r="W482" s="9">
        <v>92396.03</v>
      </c>
      <c r="X482" s="9"/>
      <c r="Y482" s="9">
        <f t="shared" si="166"/>
        <v>-54727.38</v>
      </c>
      <c r="Z482" s="37" t="str">
        <f t="shared" si="167"/>
        <v>  </v>
      </c>
      <c r="AA482" s="38">
        <f t="shared" si="168"/>
        <v>-0.5923131112884396</v>
      </c>
      <c r="AB482" s="39"/>
      <c r="AC482" s="9">
        <v>965705.88</v>
      </c>
      <c r="AD482" s="9"/>
      <c r="AE482" s="9">
        <v>1108752.36</v>
      </c>
      <c r="AF482" s="9"/>
      <c r="AG482" s="9">
        <f t="shared" si="169"/>
        <v>-143046.4800000001</v>
      </c>
      <c r="AH482" s="37" t="str">
        <f t="shared" si="170"/>
        <v>  </v>
      </c>
      <c r="AI482" s="38">
        <f t="shared" si="171"/>
        <v>-0.1290157163679003</v>
      </c>
      <c r="AJ482" s="39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</row>
    <row r="483" spans="1:35" ht="12.75" outlineLevel="1">
      <c r="A483" s="1" t="s">
        <v>1079</v>
      </c>
      <c r="B483" s="16" t="s">
        <v>1080</v>
      </c>
      <c r="C483" s="1" t="s">
        <v>1399</v>
      </c>
      <c r="E483" s="5">
        <v>0</v>
      </c>
      <c r="G483" s="5">
        <v>2811.83</v>
      </c>
      <c r="I483" s="9">
        <f>(+E483-G483)</f>
        <v>-2811.83</v>
      </c>
      <c r="K483" s="21" t="str">
        <f>IF(G483&lt;0,IF(I483=0,0,IF(OR(G483=0,E483=0),"N.M.",IF(ABS(I483/G483)&gt;=10,"N.M.",I483/(-G483)))),IF(I483=0,0,IF(OR(G483=0,E483=0),"N.M.",IF(ABS(I483/G483)&gt;=10,"N.M.",I483/G483))))</f>
        <v>N.M.</v>
      </c>
      <c r="M483" s="9">
        <v>0</v>
      </c>
      <c r="O483" s="9">
        <v>8435.35</v>
      </c>
      <c r="Q483" s="9">
        <f>(+M483-O483)</f>
        <v>-8435.35</v>
      </c>
      <c r="S483" s="21" t="str">
        <f>IF(O483&lt;0,IF(Q483=0,0,IF(OR(O483=0,M483=0),"N.M.",IF(ABS(Q483/O483)&gt;=10,"N.M.",Q483/(-O483)))),IF(Q483=0,0,IF(OR(O483=0,M483=0),"N.M.",IF(ABS(Q483/O483)&gt;=10,"N.M.",Q483/O483))))</f>
        <v>N.M.</v>
      </c>
      <c r="U483" s="9">
        <v>0</v>
      </c>
      <c r="W483" s="9">
        <v>2811.83</v>
      </c>
      <c r="Y483" s="9">
        <f>(+U483-W483)</f>
        <v>-2811.83</v>
      </c>
      <c r="AA483" s="21" t="str">
        <f>IF(W483&lt;0,IF(Y483=0,0,IF(OR(W483=0,U483=0),"N.M.",IF(ABS(Y483/W483)&gt;=10,"N.M.",Y483/(-W483)))),IF(Y483=0,0,IF(OR(W483=0,U483=0),"N.M.",IF(ABS(Y483/W483)&gt;=10,"N.M.",Y483/W483))))</f>
        <v>N.M.</v>
      </c>
      <c r="AC483" s="9">
        <v>14058.77</v>
      </c>
      <c r="AE483" s="9">
        <v>33740.97</v>
      </c>
      <c r="AG483" s="9">
        <f>(+AC483-AE483)</f>
        <v>-19682.2</v>
      </c>
      <c r="AI483" s="21">
        <f>IF(AE483&lt;0,IF(AG483=0,0,IF(OR(AE483=0,AC483=0),"N.M.",IF(ABS(AG483/AE483)&gt;=10,"N.M.",AG483/(-AE483)))),IF(AG483=0,0,IF(OR(AE483=0,AC483=0),"N.M.",IF(ABS(AG483/AE483)&gt;=10,"N.M.",AG483/AE483))))</f>
        <v>-0.5833323701126554</v>
      </c>
    </row>
    <row r="484" spans="1:35" ht="12.75" outlineLevel="1">
      <c r="A484" s="1" t="s">
        <v>1081</v>
      </c>
      <c r="B484" s="16" t="s">
        <v>1082</v>
      </c>
      <c r="C484" s="1" t="s">
        <v>1400</v>
      </c>
      <c r="E484" s="5">
        <v>2804.04</v>
      </c>
      <c r="G484" s="5">
        <v>2804.06</v>
      </c>
      <c r="I484" s="9">
        <f>(+E484-G484)</f>
        <v>-0.01999999999998181</v>
      </c>
      <c r="K484" s="21">
        <f>IF(G484&lt;0,IF(I484=0,0,IF(OR(G484=0,E484=0),"N.M.",IF(ABS(I484/G484)&gt;=10,"N.M.",I484/(-G484)))),IF(I484=0,0,IF(OR(G484=0,E484=0),"N.M.",IF(ABS(I484/G484)&gt;=10,"N.M.",I484/G484))))</f>
        <v>-7.132514996106292E-06</v>
      </c>
      <c r="M484" s="9">
        <v>8412.15</v>
      </c>
      <c r="O484" s="9">
        <v>8412.18</v>
      </c>
      <c r="Q484" s="9">
        <f>(+M484-O484)</f>
        <v>-0.030000000000654836</v>
      </c>
      <c r="S484" s="21">
        <f>IF(O484&lt;0,IF(Q484=0,0,IF(OR(O484=0,M484=0),"N.M.",IF(ABS(Q484/O484)&gt;=10,"N.M.",Q484/(-O484)))),IF(Q484=0,0,IF(OR(O484=0,M484=0),"N.M.",IF(ABS(Q484/O484)&gt;=10,"N.M.",Q484/O484))))</f>
        <v>-3.5662574981342334E-06</v>
      </c>
      <c r="U484" s="9">
        <v>2804.04</v>
      </c>
      <c r="W484" s="9">
        <v>2804.06</v>
      </c>
      <c r="Y484" s="9">
        <f>(+U484-W484)</f>
        <v>-0.01999999999998181</v>
      </c>
      <c r="AA484" s="21">
        <f>IF(W484&lt;0,IF(Y484=0,0,IF(OR(W484=0,U484=0),"N.M.",IF(ABS(Y484/W484)&gt;=10,"N.M.",Y484/(-W484)))),IF(Y484=0,0,IF(OR(W484=0,U484=0),"N.M.",IF(ABS(Y484/W484)&gt;=10,"N.M.",Y484/W484))))</f>
        <v>-7.132514996106292E-06</v>
      </c>
      <c r="AC484" s="9">
        <v>33648.64</v>
      </c>
      <c r="AE484" s="9">
        <v>33648.72</v>
      </c>
      <c r="AG484" s="9">
        <f>(+AC484-AE484)</f>
        <v>-0.08000000000174623</v>
      </c>
      <c r="AI484" s="21">
        <f>IF(AE484&lt;0,IF(AG484=0,0,IF(OR(AE484=0,AC484=0),"N.M.",IF(ABS(AG484/AE484)&gt;=10,"N.M.",AG484/(-AE484)))),IF(AG484=0,0,IF(OR(AE484=0,AC484=0),"N.M.",IF(ABS(AG484/AE484)&gt;=10,"N.M.",AG484/AE484))))</f>
        <v>-2.3775049987561554E-06</v>
      </c>
    </row>
    <row r="485" spans="1:36" s="16" customFormat="1" ht="12.75">
      <c r="A485" s="16" t="s">
        <v>57</v>
      </c>
      <c r="C485" s="16" t="s">
        <v>1401</v>
      </c>
      <c r="D485" s="9"/>
      <c r="E485" s="9">
        <v>2804.04</v>
      </c>
      <c r="F485" s="9"/>
      <c r="G485" s="9">
        <v>5615.89</v>
      </c>
      <c r="H485" s="9"/>
      <c r="I485" s="9">
        <f t="shared" si="160"/>
        <v>-2811.8500000000004</v>
      </c>
      <c r="J485" s="37" t="str">
        <f t="shared" si="161"/>
        <v>  </v>
      </c>
      <c r="K485" s="38">
        <f t="shared" si="162"/>
        <v>-0.5006953483775501</v>
      </c>
      <c r="L485" s="39"/>
      <c r="M485" s="9">
        <v>8412.15</v>
      </c>
      <c r="N485" s="9"/>
      <c r="O485" s="9">
        <v>16847.53</v>
      </c>
      <c r="P485" s="9"/>
      <c r="Q485" s="9">
        <f t="shared" si="163"/>
        <v>-8435.38</v>
      </c>
      <c r="R485" s="37" t="str">
        <f t="shared" si="164"/>
        <v>  </v>
      </c>
      <c r="S485" s="38">
        <f t="shared" si="165"/>
        <v>-0.5006894185675882</v>
      </c>
      <c r="T485" s="39"/>
      <c r="U485" s="9">
        <v>2804.04</v>
      </c>
      <c r="V485" s="9"/>
      <c r="W485" s="9">
        <v>5615.89</v>
      </c>
      <c r="X485" s="9"/>
      <c r="Y485" s="9">
        <f t="shared" si="166"/>
        <v>-2811.8500000000004</v>
      </c>
      <c r="Z485" s="37" t="str">
        <f t="shared" si="167"/>
        <v>  </v>
      </c>
      <c r="AA485" s="38">
        <f t="shared" si="168"/>
        <v>-0.5006953483775501</v>
      </c>
      <c r="AB485" s="39"/>
      <c r="AC485" s="9">
        <v>47707.41</v>
      </c>
      <c r="AD485" s="9"/>
      <c r="AE485" s="9">
        <v>67389.69</v>
      </c>
      <c r="AF485" s="9"/>
      <c r="AG485" s="9">
        <f t="shared" si="169"/>
        <v>-19682.28</v>
      </c>
      <c r="AH485" s="37" t="str">
        <f t="shared" si="170"/>
        <v>  </v>
      </c>
      <c r="AI485" s="38">
        <f t="shared" si="171"/>
        <v>-0.29206663511881414</v>
      </c>
      <c r="AJ485" s="39"/>
    </row>
    <row r="486" spans="1:36" s="16" customFormat="1" ht="12.75">
      <c r="A486" s="16" t="s">
        <v>58</v>
      </c>
      <c r="C486" s="16" t="s">
        <v>1402</v>
      </c>
      <c r="D486" s="9"/>
      <c r="E486" s="9">
        <v>0</v>
      </c>
      <c r="F486" s="9"/>
      <c r="G486" s="9">
        <v>0</v>
      </c>
      <c r="H486" s="9"/>
      <c r="I486" s="9">
        <f t="shared" si="160"/>
        <v>0</v>
      </c>
      <c r="J486" s="37" t="str">
        <f t="shared" si="161"/>
        <v>  </v>
      </c>
      <c r="K486" s="38">
        <f t="shared" si="162"/>
        <v>0</v>
      </c>
      <c r="L486" s="39"/>
      <c r="M486" s="9">
        <v>0</v>
      </c>
      <c r="N486" s="9"/>
      <c r="O486" s="9">
        <v>0</v>
      </c>
      <c r="P486" s="9"/>
      <c r="Q486" s="9">
        <f t="shared" si="163"/>
        <v>0</v>
      </c>
      <c r="R486" s="37" t="str">
        <f t="shared" si="164"/>
        <v>  </v>
      </c>
      <c r="S486" s="38">
        <f t="shared" si="165"/>
        <v>0</v>
      </c>
      <c r="T486" s="39"/>
      <c r="U486" s="9">
        <v>0</v>
      </c>
      <c r="V486" s="9"/>
      <c r="W486" s="9">
        <v>0</v>
      </c>
      <c r="X486" s="9"/>
      <c r="Y486" s="9">
        <f t="shared" si="166"/>
        <v>0</v>
      </c>
      <c r="Z486" s="37" t="str">
        <f t="shared" si="167"/>
        <v>  </v>
      </c>
      <c r="AA486" s="38">
        <f t="shared" si="168"/>
        <v>0</v>
      </c>
      <c r="AB486" s="39"/>
      <c r="AC486" s="9">
        <v>0</v>
      </c>
      <c r="AD486" s="9"/>
      <c r="AE486" s="9">
        <v>0</v>
      </c>
      <c r="AF486" s="9"/>
      <c r="AG486" s="9">
        <f t="shared" si="169"/>
        <v>0</v>
      </c>
      <c r="AH486" s="37" t="str">
        <f t="shared" si="170"/>
        <v>  </v>
      </c>
      <c r="AI486" s="38">
        <f t="shared" si="171"/>
        <v>0</v>
      </c>
      <c r="AJ486" s="39"/>
    </row>
    <row r="487" spans="1:35" ht="12.75" outlineLevel="1">
      <c r="A487" s="1" t="s">
        <v>1083</v>
      </c>
      <c r="B487" s="16" t="s">
        <v>1084</v>
      </c>
      <c r="C487" s="1" t="s">
        <v>1403</v>
      </c>
      <c r="E487" s="5">
        <v>61767.76</v>
      </c>
      <c r="G487" s="5">
        <v>13859.93</v>
      </c>
      <c r="I487" s="9">
        <f>(+E487-G487)</f>
        <v>47907.83</v>
      </c>
      <c r="K487" s="21">
        <f>IF(G487&lt;0,IF(I487=0,0,IF(OR(G487=0,E487=0),"N.M.",IF(ABS(I487/G487)&gt;=10,"N.M.",I487/(-G487)))),IF(I487=0,0,IF(OR(G487=0,E487=0),"N.M.",IF(ABS(I487/G487)&gt;=10,"N.M.",I487/G487))))</f>
        <v>3.4565708484819186</v>
      </c>
      <c r="M487" s="9">
        <v>-995560.77</v>
      </c>
      <c r="O487" s="9">
        <v>533362.44</v>
      </c>
      <c r="Q487" s="9">
        <f>(+M487-O487)</f>
        <v>-1528923.21</v>
      </c>
      <c r="S487" s="21">
        <f>IF(O487&lt;0,IF(Q487=0,0,IF(OR(O487=0,M487=0),"N.M.",IF(ABS(Q487/O487)&gt;=10,"N.M.",Q487/(-O487)))),IF(Q487=0,0,IF(OR(O487=0,M487=0),"N.M.",IF(ABS(Q487/O487)&gt;=10,"N.M.",Q487/O487))))</f>
        <v>-2.8665745754425456</v>
      </c>
      <c r="U487" s="9">
        <v>61767.76</v>
      </c>
      <c r="W487" s="9">
        <v>13859.93</v>
      </c>
      <c r="Y487" s="9">
        <f>(+U487-W487)</f>
        <v>47907.83</v>
      </c>
      <c r="AA487" s="21">
        <f>IF(W487&lt;0,IF(Y487=0,0,IF(OR(W487=0,U487=0),"N.M.",IF(ABS(Y487/W487)&gt;=10,"N.M.",Y487/(-W487)))),IF(Y487=0,0,IF(OR(W487=0,U487=0),"N.M.",IF(ABS(Y487/W487)&gt;=10,"N.M.",Y487/W487))))</f>
        <v>3.4565708484819186</v>
      </c>
      <c r="AC487" s="9">
        <v>-654216.45</v>
      </c>
      <c r="AE487" s="9">
        <v>813701.8380000001</v>
      </c>
      <c r="AG487" s="9">
        <f>(+AC487-AE487)</f>
        <v>-1467918.2880000002</v>
      </c>
      <c r="AI487" s="21">
        <f>IF(AE487&lt;0,IF(AG487=0,0,IF(OR(AE487=0,AC487=0),"N.M.",IF(ABS(AG487/AE487)&gt;=10,"N.M.",AG487/(-AE487)))),IF(AG487=0,0,IF(OR(AE487=0,AC487=0),"N.M.",IF(ABS(AG487/AE487)&gt;=10,"N.M.",AG487/AE487))))</f>
        <v>-1.804000211684418</v>
      </c>
    </row>
    <row r="488" spans="1:35" ht="12.75" outlineLevel="1">
      <c r="A488" s="1" t="s">
        <v>1085</v>
      </c>
      <c r="B488" s="16" t="s">
        <v>1086</v>
      </c>
      <c r="C488" s="1" t="s">
        <v>1404</v>
      </c>
      <c r="E488" s="5">
        <v>71971.67</v>
      </c>
      <c r="G488" s="5">
        <v>63450.27</v>
      </c>
      <c r="I488" s="9">
        <f>(+E488-G488)</f>
        <v>8521.400000000001</v>
      </c>
      <c r="K488" s="21">
        <f>IF(G488&lt;0,IF(I488=0,0,IF(OR(G488=0,E488=0),"N.M.",IF(ABS(I488/G488)&gt;=10,"N.M.",I488/(-G488)))),IF(I488=0,0,IF(OR(G488=0,E488=0),"N.M.",IF(ABS(I488/G488)&gt;=10,"N.M.",I488/G488))))</f>
        <v>0.13430045293739493</v>
      </c>
      <c r="M488" s="9">
        <v>211828.86</v>
      </c>
      <c r="O488" s="9">
        <v>186243.03</v>
      </c>
      <c r="Q488" s="9">
        <f>(+M488-O488)</f>
        <v>25585.829999999987</v>
      </c>
      <c r="S488" s="21">
        <f>IF(O488&lt;0,IF(Q488=0,0,IF(OR(O488=0,M488=0),"N.M.",IF(ABS(Q488/O488)&gt;=10,"N.M.",Q488/(-O488)))),IF(Q488=0,0,IF(OR(O488=0,M488=0),"N.M.",IF(ABS(Q488/O488)&gt;=10,"N.M.",Q488/O488))))</f>
        <v>0.1373787249917486</v>
      </c>
      <c r="U488" s="9">
        <v>71971.67</v>
      </c>
      <c r="W488" s="9">
        <v>63450.27</v>
      </c>
      <c r="Y488" s="9">
        <f>(+U488-W488)</f>
        <v>8521.400000000001</v>
      </c>
      <c r="AA488" s="21">
        <f>IF(W488&lt;0,IF(Y488=0,0,IF(OR(W488=0,U488=0),"N.M.",IF(ABS(Y488/W488)&gt;=10,"N.M.",Y488/(-W488)))),IF(Y488=0,0,IF(OR(W488=0,U488=0),"N.M.",IF(ABS(Y488/W488)&gt;=10,"N.M.",Y488/W488))))</f>
        <v>0.13430045293739493</v>
      </c>
      <c r="AC488" s="9">
        <v>802279.34</v>
      </c>
      <c r="AE488" s="9">
        <v>709288.84</v>
      </c>
      <c r="AG488" s="9">
        <f>(+AC488-AE488)</f>
        <v>92990.5</v>
      </c>
      <c r="AI488" s="21">
        <f>IF(AE488&lt;0,IF(AG488=0,0,IF(OR(AE488=0,AC488=0),"N.M.",IF(ABS(AG488/AE488)&gt;=10,"N.M.",AG488/(-AE488)))),IF(AG488=0,0,IF(OR(AE488=0,AC488=0),"N.M.",IF(ABS(AG488/AE488)&gt;=10,"N.M.",AG488/AE488))))</f>
        <v>0.13110385326237475</v>
      </c>
    </row>
    <row r="489" spans="1:36" s="16" customFormat="1" ht="12.75">
      <c r="A489" s="16" t="s">
        <v>59</v>
      </c>
      <c r="C489" s="16" t="s">
        <v>1405</v>
      </c>
      <c r="D489" s="9"/>
      <c r="E489" s="9">
        <v>133739.43</v>
      </c>
      <c r="F489" s="9"/>
      <c r="G489" s="9">
        <v>77310.2</v>
      </c>
      <c r="H489" s="9"/>
      <c r="I489" s="9">
        <f t="shared" si="160"/>
        <v>56429.229999999996</v>
      </c>
      <c r="J489" s="37" t="str">
        <f t="shared" si="161"/>
        <v>  </v>
      </c>
      <c r="K489" s="38">
        <f t="shared" si="162"/>
        <v>0.7299066617341566</v>
      </c>
      <c r="L489" s="39"/>
      <c r="M489" s="9">
        <v>-783731.91</v>
      </c>
      <c r="N489" s="9"/>
      <c r="O489" s="9">
        <v>719605.47</v>
      </c>
      <c r="P489" s="9"/>
      <c r="Q489" s="9">
        <f t="shared" si="163"/>
        <v>-1503337.38</v>
      </c>
      <c r="R489" s="37" t="str">
        <f t="shared" si="164"/>
        <v>  </v>
      </c>
      <c r="S489" s="38">
        <f t="shared" si="165"/>
        <v>-2.0891133303919993</v>
      </c>
      <c r="T489" s="39"/>
      <c r="U489" s="9">
        <v>133739.43</v>
      </c>
      <c r="V489" s="9"/>
      <c r="W489" s="9">
        <v>77310.2</v>
      </c>
      <c r="X489" s="9"/>
      <c r="Y489" s="9">
        <f t="shared" si="166"/>
        <v>56429.229999999996</v>
      </c>
      <c r="Z489" s="37" t="str">
        <f t="shared" si="167"/>
        <v>  </v>
      </c>
      <c r="AA489" s="38">
        <f t="shared" si="168"/>
        <v>0.7299066617341566</v>
      </c>
      <c r="AB489" s="39"/>
      <c r="AC489" s="9">
        <v>148062.89</v>
      </c>
      <c r="AD489" s="9"/>
      <c r="AE489" s="9">
        <v>1522990.678</v>
      </c>
      <c r="AF489" s="9"/>
      <c r="AG489" s="9">
        <f t="shared" si="169"/>
        <v>-1374927.7880000002</v>
      </c>
      <c r="AH489" s="37" t="str">
        <f t="shared" si="170"/>
        <v>  </v>
      </c>
      <c r="AI489" s="38">
        <f t="shared" si="171"/>
        <v>-0.9027814863617964</v>
      </c>
      <c r="AJ489" s="39"/>
    </row>
    <row r="490" spans="1:36" s="16" customFormat="1" ht="12.75">
      <c r="A490" s="77" t="s">
        <v>60</v>
      </c>
      <c r="C490" s="17" t="s">
        <v>61</v>
      </c>
      <c r="D490" s="18"/>
      <c r="E490" s="18">
        <v>2499516.29</v>
      </c>
      <c r="F490" s="18"/>
      <c r="G490" s="18">
        <v>2427975.88</v>
      </c>
      <c r="H490" s="18"/>
      <c r="I490" s="18">
        <f t="shared" si="160"/>
        <v>71540.41000000015</v>
      </c>
      <c r="J490" s="37" t="str">
        <f t="shared" si="161"/>
        <v>  </v>
      </c>
      <c r="K490" s="40">
        <f t="shared" si="162"/>
        <v>0.02946504147314682</v>
      </c>
      <c r="L490" s="39"/>
      <c r="M490" s="18">
        <v>6736867.94</v>
      </c>
      <c r="N490" s="18"/>
      <c r="O490" s="18">
        <v>7670735.99</v>
      </c>
      <c r="P490" s="18"/>
      <c r="Q490" s="18">
        <f t="shared" si="163"/>
        <v>-933868.0499999998</v>
      </c>
      <c r="R490" s="37" t="str">
        <f t="shared" si="164"/>
        <v>  </v>
      </c>
      <c r="S490" s="40">
        <f t="shared" si="165"/>
        <v>-0.12174425651168837</v>
      </c>
      <c r="T490" s="39"/>
      <c r="U490" s="18">
        <v>2499516.29</v>
      </c>
      <c r="V490" s="18"/>
      <c r="W490" s="18">
        <v>2427975.88</v>
      </c>
      <c r="X490" s="18"/>
      <c r="Y490" s="18">
        <f t="shared" si="166"/>
        <v>71540.41000000015</v>
      </c>
      <c r="Z490" s="37" t="str">
        <f t="shared" si="167"/>
        <v>  </v>
      </c>
      <c r="AA490" s="40">
        <f t="shared" si="168"/>
        <v>0.02946504147314682</v>
      </c>
      <c r="AB490" s="39"/>
      <c r="AC490" s="18">
        <v>29180879.92</v>
      </c>
      <c r="AD490" s="18"/>
      <c r="AE490" s="18">
        <v>29521191.867999997</v>
      </c>
      <c r="AF490" s="18"/>
      <c r="AG490" s="18">
        <f t="shared" si="169"/>
        <v>-340311.9479999952</v>
      </c>
      <c r="AH490" s="37" t="str">
        <f t="shared" si="170"/>
        <v>  </v>
      </c>
      <c r="AI490" s="40">
        <f t="shared" si="171"/>
        <v>-0.011527717089528563</v>
      </c>
      <c r="AJ490" s="39"/>
    </row>
    <row r="491" spans="1:35" ht="12.75" outlineLevel="1">
      <c r="A491" s="1" t="s">
        <v>1087</v>
      </c>
      <c r="B491" s="16" t="s">
        <v>1088</v>
      </c>
      <c r="C491" s="1" t="s">
        <v>1406</v>
      </c>
      <c r="E491" s="5">
        <v>-75781.75</v>
      </c>
      <c r="G491" s="5">
        <v>-66468.94</v>
      </c>
      <c r="I491" s="9">
        <f>(+E491-G491)</f>
        <v>-9312.809999999998</v>
      </c>
      <c r="K491" s="21">
        <f>IF(G491&lt;0,IF(I491=0,0,IF(OR(G491=0,E491=0),"N.M.",IF(ABS(I491/G491)&gt;=10,"N.M.",I491/(-G491)))),IF(I491=0,0,IF(OR(G491=0,E491=0),"N.M.",IF(ABS(I491/G491)&gt;=10,"N.M.",I491/G491))))</f>
        <v>-0.14010769541382784</v>
      </c>
      <c r="M491" s="9">
        <v>-202863.63</v>
      </c>
      <c r="O491" s="9">
        <v>-167039.55</v>
      </c>
      <c r="Q491" s="9">
        <f>(+M491-O491)</f>
        <v>-35824.080000000016</v>
      </c>
      <c r="S491" s="21">
        <f>IF(O491&lt;0,IF(Q491=0,0,IF(OR(O491=0,M491=0),"N.M.",IF(ABS(Q491/O491)&gt;=10,"N.M.",Q491/(-O491)))),IF(Q491=0,0,IF(OR(O491=0,M491=0),"N.M.",IF(ABS(Q491/O491)&gt;=10,"N.M.",Q491/O491))))</f>
        <v>-0.21446465822016414</v>
      </c>
      <c r="U491" s="9">
        <v>-75781.75</v>
      </c>
      <c r="W491" s="9">
        <v>-66468.94</v>
      </c>
      <c r="Y491" s="9">
        <f>(+U491-W491)</f>
        <v>-9312.809999999998</v>
      </c>
      <c r="AA491" s="21">
        <f>IF(W491&lt;0,IF(Y491=0,0,IF(OR(W491=0,U491=0),"N.M.",IF(ABS(Y491/W491)&gt;=10,"N.M.",Y491/(-W491)))),IF(Y491=0,0,IF(OR(W491=0,U491=0),"N.M.",IF(ABS(Y491/W491)&gt;=10,"N.M.",Y491/W491))))</f>
        <v>-0.14010769541382784</v>
      </c>
      <c r="AC491" s="9">
        <v>-604801.26</v>
      </c>
      <c r="AE491" s="9">
        <v>-694078.97</v>
      </c>
      <c r="AG491" s="9">
        <f>(+AC491-AE491)</f>
        <v>89277.70999999996</v>
      </c>
      <c r="AI491" s="21">
        <f>IF(AE491&lt;0,IF(AG491=0,0,IF(OR(AE491=0,AC491=0),"N.M.",IF(ABS(AG491/AE491)&gt;=10,"N.M.",AG491/(-AE491)))),IF(AG491=0,0,IF(OR(AE491=0,AC491=0),"N.M.",IF(ABS(AG491/AE491)&gt;=10,"N.M.",AG491/AE491))))</f>
        <v>0.1286275969433276</v>
      </c>
    </row>
    <row r="492" spans="1:36" s="16" customFormat="1" ht="12.75">
      <c r="A492" s="16" t="s">
        <v>62</v>
      </c>
      <c r="C492" s="16" t="s">
        <v>1407</v>
      </c>
      <c r="D492" s="9"/>
      <c r="E492" s="9">
        <v>-75781.75</v>
      </c>
      <c r="F492" s="9"/>
      <c r="G492" s="9">
        <v>-66468.94</v>
      </c>
      <c r="H492" s="9"/>
      <c r="I492" s="9">
        <f t="shared" si="160"/>
        <v>-9312.809999999998</v>
      </c>
      <c r="J492" s="37" t="str">
        <f t="shared" si="161"/>
        <v>  </v>
      </c>
      <c r="K492" s="38">
        <f t="shared" si="162"/>
        <v>-0.14010769541382784</v>
      </c>
      <c r="L492" s="39"/>
      <c r="M492" s="9">
        <v>-202863.63</v>
      </c>
      <c r="N492" s="9"/>
      <c r="O492" s="9">
        <v>-167039.55</v>
      </c>
      <c r="P492" s="9"/>
      <c r="Q492" s="9">
        <f t="shared" si="163"/>
        <v>-35824.080000000016</v>
      </c>
      <c r="R492" s="37" t="str">
        <f t="shared" si="164"/>
        <v>  </v>
      </c>
      <c r="S492" s="38">
        <f t="shared" si="165"/>
        <v>-0.21446465822016414</v>
      </c>
      <c r="T492" s="39"/>
      <c r="U492" s="9">
        <v>-75781.75</v>
      </c>
      <c r="V492" s="9"/>
      <c r="W492" s="9">
        <v>-66468.94</v>
      </c>
      <c r="X492" s="9"/>
      <c r="Y492" s="9">
        <f t="shared" si="166"/>
        <v>-9312.809999999998</v>
      </c>
      <c r="Z492" s="37" t="str">
        <f t="shared" si="167"/>
        <v>  </v>
      </c>
      <c r="AA492" s="38">
        <f t="shared" si="168"/>
        <v>-0.14010769541382784</v>
      </c>
      <c r="AB492" s="39"/>
      <c r="AC492" s="9">
        <v>-604801.26</v>
      </c>
      <c r="AD492" s="9"/>
      <c r="AE492" s="9">
        <v>-694078.97</v>
      </c>
      <c r="AF492" s="9"/>
      <c r="AG492" s="9">
        <f t="shared" si="169"/>
        <v>89277.70999999996</v>
      </c>
      <c r="AH492" s="37" t="str">
        <f t="shared" si="170"/>
        <v>  </v>
      </c>
      <c r="AI492" s="38">
        <f t="shared" si="171"/>
        <v>0.1286275969433276</v>
      </c>
      <c r="AJ492" s="39"/>
    </row>
    <row r="493" spans="1:44" s="16" customFormat="1" ht="12.75">
      <c r="A493" s="77" t="s">
        <v>63</v>
      </c>
      <c r="C493" s="17" t="s">
        <v>64</v>
      </c>
      <c r="D493" s="18"/>
      <c r="E493" s="18">
        <v>2423734.54</v>
      </c>
      <c r="F493" s="18"/>
      <c r="G493" s="18">
        <v>2361506.94</v>
      </c>
      <c r="H493" s="18"/>
      <c r="I493" s="18">
        <f t="shared" si="160"/>
        <v>62227.60000000009</v>
      </c>
      <c r="J493" s="37" t="str">
        <f t="shared" si="161"/>
        <v>  </v>
      </c>
      <c r="K493" s="40">
        <f t="shared" si="162"/>
        <v>0.02635080123880563</v>
      </c>
      <c r="L493" s="39"/>
      <c r="M493" s="18">
        <v>6534004.310000001</v>
      </c>
      <c r="N493" s="18"/>
      <c r="O493" s="18">
        <v>7503696.44</v>
      </c>
      <c r="P493" s="18"/>
      <c r="Q493" s="18">
        <f t="shared" si="163"/>
        <v>-969692.129999999</v>
      </c>
      <c r="R493" s="37" t="str">
        <f t="shared" si="164"/>
        <v>  </v>
      </c>
      <c r="S493" s="40">
        <f t="shared" si="165"/>
        <v>-0.12922859256817149</v>
      </c>
      <c r="T493" s="39"/>
      <c r="U493" s="18">
        <v>2423734.54</v>
      </c>
      <c r="V493" s="18"/>
      <c r="W493" s="18">
        <v>2361506.94</v>
      </c>
      <c r="X493" s="18"/>
      <c r="Y493" s="18">
        <f t="shared" si="166"/>
        <v>62227.60000000009</v>
      </c>
      <c r="Z493" s="37" t="str">
        <f t="shared" si="167"/>
        <v>  </v>
      </c>
      <c r="AA493" s="40">
        <f t="shared" si="168"/>
        <v>0.02635080123880563</v>
      </c>
      <c r="AB493" s="39"/>
      <c r="AC493" s="18">
        <v>28576078.659999996</v>
      </c>
      <c r="AD493" s="18"/>
      <c r="AE493" s="18">
        <v>28827112.897999994</v>
      </c>
      <c r="AF493" s="18"/>
      <c r="AG493" s="18">
        <f t="shared" si="169"/>
        <v>-251034.23799999803</v>
      </c>
      <c r="AH493" s="37" t="str">
        <f t="shared" si="170"/>
        <v>  </v>
      </c>
      <c r="AI493" s="40">
        <f t="shared" si="171"/>
        <v>-0.00870826845852519</v>
      </c>
      <c r="AJ493" s="39"/>
      <c r="AL493" s="1"/>
      <c r="AM493" s="1"/>
      <c r="AN493" s="1"/>
      <c r="AO493" s="1"/>
      <c r="AP493" s="1"/>
      <c r="AQ493" s="1"/>
      <c r="AR493" s="1"/>
    </row>
    <row r="494" spans="4:44" s="16" customFormat="1" ht="12.75">
      <c r="D494" s="9"/>
      <c r="E494" s="43" t="str">
        <f>IF(ABS(E476+E478+E480+E482+E485+E486+E489+E490+E492-E490-E493)&gt;$AO$511,$AO$514," ")</f>
        <v> </v>
      </c>
      <c r="F494" s="28"/>
      <c r="G494" s="43" t="str">
        <f>IF(ABS(G476+G478+G480+G482+G485+G486+G489+G490+G492-G490-G493)&gt;$AO$511,$AO$514," ")</f>
        <v> </v>
      </c>
      <c r="H494" s="42"/>
      <c r="I494" s="43" t="str">
        <f>IF(ABS(I476+I478+I480+I482+I485+I486+I489+I490+I492-I490-I493)&gt;$AO$511,$AO$514," ")</f>
        <v> </v>
      </c>
      <c r="J494" s="9"/>
      <c r="K494" s="21"/>
      <c r="L494" s="11"/>
      <c r="M494" s="43" t="str">
        <f>IF(ABS(M476+M478+M480+M482+M485+M486+M489+M490+M492-M490-M493)&gt;$AO$511,$AO$514," ")</f>
        <v> </v>
      </c>
      <c r="N494" s="42"/>
      <c r="O494" s="43" t="str">
        <f>IF(ABS(O476+O478+O480+O482+O485+O486+O489+O490+O492-O490-O493)&gt;$AO$511,$AO$514," ")</f>
        <v> </v>
      </c>
      <c r="P494" s="28"/>
      <c r="Q494" s="43" t="str">
        <f>IF(ABS(Q476+Q478+Q480+Q482+Q485+Q486+Q489+Q490+Q492-Q490-Q493)&gt;$AO$511,$AO$514," ")</f>
        <v> </v>
      </c>
      <c r="R494" s="9"/>
      <c r="S494" s="21"/>
      <c r="T494" s="9"/>
      <c r="U494" s="43" t="str">
        <f>IF(ABS(U476+U478+U480+U482+U485+U486+U489+U490+U492-U490-U493)&gt;$AO$511,$AO$514," ")</f>
        <v> </v>
      </c>
      <c r="V494" s="28"/>
      <c r="W494" s="43" t="str">
        <f>IF(ABS(W476+W478+W480+W482+W485+W486+W489+W490+W492-W490-W493)&gt;$AO$511,$AO$514," ")</f>
        <v> </v>
      </c>
      <c r="X494" s="28"/>
      <c r="Y494" s="43" t="str">
        <f>IF(ABS(Y476+Y478+Y480+Y482+Y485+Y486+Y489+Y490+Y492-Y490-Y493)&gt;$AO$511,$AO$514," ")</f>
        <v> </v>
      </c>
      <c r="Z494" s="9"/>
      <c r="AA494" s="21"/>
      <c r="AB494" s="9"/>
      <c r="AC494" s="43" t="str">
        <f>IF(ABS(AC476+AC478+AC480+AC482+AC485+AC486+AC489+AC490+AC492-AC490-AC493)&gt;$AO$511,$AO$514," ")</f>
        <v> </v>
      </c>
      <c r="AD494" s="28"/>
      <c r="AE494" s="43" t="str">
        <f>IF(ABS(AE476+AE478+AE480+AE482+AE485+AE486+AE489+AE490+AE492-AE490-AE493)&gt;$AO$511,$AO$514," ")</f>
        <v> </v>
      </c>
      <c r="AF494" s="42"/>
      <c r="AG494" s="43" t="str">
        <f>IF(ABS(AG476+AG478+AG480+AG482+AG485+AG486+AG489+AG490+AG492-AG490-AG493)&gt;$AO$511,$AO$514," ")</f>
        <v> </v>
      </c>
      <c r="AH494" s="9"/>
      <c r="AI494" s="21"/>
      <c r="AL494" s="1"/>
      <c r="AM494" s="1"/>
      <c r="AN494" s="1"/>
      <c r="AO494" s="1"/>
      <c r="AP494" s="1"/>
      <c r="AQ494" s="1"/>
      <c r="AR494" s="1"/>
    </row>
    <row r="495" spans="1:35" ht="12.75" outlineLevel="1">
      <c r="A495" s="1" t="s">
        <v>1089</v>
      </c>
      <c r="B495" s="16" t="s">
        <v>1090</v>
      </c>
      <c r="C495" s="1" t="s">
        <v>1408</v>
      </c>
      <c r="E495" s="5">
        <v>0</v>
      </c>
      <c r="G495" s="5">
        <v>0</v>
      </c>
      <c r="I495" s="9">
        <f>(+E495-G495)</f>
        <v>0</v>
      </c>
      <c r="K495" s="21">
        <f>IF(G495&lt;0,IF(I495=0,0,IF(OR(G495=0,E495=0),"N.M.",IF(ABS(I495/G495)&gt;=10,"N.M.",I495/(-G495)))),IF(I495=0,0,IF(OR(G495=0,E495=0),"N.M.",IF(ABS(I495/G495)&gt;=10,"N.M.",I495/G495))))</f>
        <v>0</v>
      </c>
      <c r="M495" s="9">
        <v>0</v>
      </c>
      <c r="O495" s="9">
        <v>0</v>
      </c>
      <c r="Q495" s="9">
        <f>(+M495-O495)</f>
        <v>0</v>
      </c>
      <c r="S495" s="21">
        <f>IF(O495&lt;0,IF(Q495=0,0,IF(OR(O495=0,M495=0),"N.M.",IF(ABS(Q495/O495)&gt;=10,"N.M.",Q495/(-O495)))),IF(Q495=0,0,IF(OR(O495=0,M495=0),"N.M.",IF(ABS(Q495/O495)&gt;=10,"N.M.",Q495/O495))))</f>
        <v>0</v>
      </c>
      <c r="U495" s="9">
        <v>0</v>
      </c>
      <c r="W495" s="9">
        <v>0</v>
      </c>
      <c r="Y495" s="9">
        <f>(+U495-W495)</f>
        <v>0</v>
      </c>
      <c r="AA495" s="21">
        <f>IF(W495&lt;0,IF(Y495=0,0,IF(OR(W495=0,U495=0),"N.M.",IF(ABS(Y495/W495)&gt;=10,"N.M.",Y495/(-W495)))),IF(Y495=0,0,IF(OR(W495=0,U495=0),"N.M.",IF(ABS(Y495/W495)&gt;=10,"N.M.",Y495/W495))))</f>
        <v>0</v>
      </c>
      <c r="AC495" s="9">
        <v>0</v>
      </c>
      <c r="AE495" s="9">
        <v>-17744.96</v>
      </c>
      <c r="AG495" s="9">
        <f>(+AC495-AE495)</f>
        <v>17744.96</v>
      </c>
      <c r="AI495" s="21" t="str">
        <f>IF(AE495&lt;0,IF(AG495=0,0,IF(OR(AE495=0,AC495=0),"N.M.",IF(ABS(AG495/AE495)&gt;=10,"N.M.",AG495/(-AE495)))),IF(AG495=0,0,IF(OR(AE495=0,AC495=0),"N.M.",IF(ABS(AG495/AE495)&gt;=10,"N.M.",AG495/AE495))))</f>
        <v>N.M.</v>
      </c>
    </row>
    <row r="496" spans="1:35" ht="12.75" outlineLevel="1">
      <c r="A496" s="1" t="s">
        <v>1091</v>
      </c>
      <c r="B496" s="16" t="s">
        <v>1092</v>
      </c>
      <c r="C496" s="1" t="s">
        <v>1409</v>
      </c>
      <c r="E496" s="5">
        <v>0</v>
      </c>
      <c r="G496" s="5">
        <v>0</v>
      </c>
      <c r="I496" s="9">
        <f>(+E496-G496)</f>
        <v>0</v>
      </c>
      <c r="K496" s="21">
        <f>IF(G496&lt;0,IF(I496=0,0,IF(OR(G496=0,E496=0),"N.M.",IF(ABS(I496/G496)&gt;=10,"N.M.",I496/(-G496)))),IF(I496=0,0,IF(OR(G496=0,E496=0),"N.M.",IF(ABS(I496/G496)&gt;=10,"N.M.",I496/G496))))</f>
        <v>0</v>
      </c>
      <c r="M496" s="9">
        <v>0</v>
      </c>
      <c r="O496" s="9">
        <v>0</v>
      </c>
      <c r="Q496" s="9">
        <f>(+M496-O496)</f>
        <v>0</v>
      </c>
      <c r="S496" s="21">
        <f>IF(O496&lt;0,IF(Q496=0,0,IF(OR(O496=0,M496=0),"N.M.",IF(ABS(Q496/O496)&gt;=10,"N.M.",Q496/(-O496)))),IF(Q496=0,0,IF(OR(O496=0,M496=0),"N.M.",IF(ABS(Q496/O496)&gt;=10,"N.M.",Q496/O496))))</f>
        <v>0</v>
      </c>
      <c r="U496" s="9">
        <v>0</v>
      </c>
      <c r="W496" s="9">
        <v>0</v>
      </c>
      <c r="Y496" s="9">
        <f>(+U496-W496)</f>
        <v>0</v>
      </c>
      <c r="AA496" s="21">
        <f>IF(W496&lt;0,IF(Y496=0,0,IF(OR(W496=0,U496=0),"N.M.",IF(ABS(Y496/W496)&gt;=10,"N.M.",Y496/(-W496)))),IF(Y496=0,0,IF(OR(W496=0,U496=0),"N.M.",IF(ABS(Y496/W496)&gt;=10,"N.M.",Y496/W496))))</f>
        <v>0</v>
      </c>
      <c r="AC496" s="9">
        <v>0</v>
      </c>
      <c r="AE496" s="9">
        <v>50699.88</v>
      </c>
      <c r="AG496" s="9">
        <f>(+AC496-AE496)</f>
        <v>-50699.88</v>
      </c>
      <c r="AI496" s="21" t="str">
        <f>IF(AE496&lt;0,IF(AG496=0,0,IF(OR(AE496=0,AC496=0),"N.M.",IF(ABS(AG496/AE496)&gt;=10,"N.M.",AG496/(-AE496)))),IF(AG496=0,0,IF(OR(AE496=0,AC496=0),"N.M.",IF(ABS(AG496/AE496)&gt;=10,"N.M.",AG496/AE496))))</f>
        <v>N.M.</v>
      </c>
    </row>
    <row r="497" spans="1:44" s="16" customFormat="1" ht="12.75">
      <c r="A497" s="77" t="s">
        <v>84</v>
      </c>
      <c r="C497" s="17" t="s">
        <v>83</v>
      </c>
      <c r="D497" s="9"/>
      <c r="E497" s="18">
        <v>0</v>
      </c>
      <c r="F497" s="18"/>
      <c r="G497" s="18">
        <v>0</v>
      </c>
      <c r="H497" s="18"/>
      <c r="I497" s="18">
        <f>(+E497-G497)</f>
        <v>0</v>
      </c>
      <c r="J497" s="37" t="str">
        <f>IF((+E497-G497)=(I497),"  ",$AO$515)</f>
        <v>  </v>
      </c>
      <c r="K497" s="40">
        <f>IF(G497&lt;0,IF(I497=0,0,IF(OR(G497=0,E497=0),"N.M.",IF(ABS(I497/G497)&gt;=10,"N.M.",I497/(-G497)))),IF(I497=0,0,IF(OR(G497=0,E497=0),"N.M.",IF(ABS(I497/G497)&gt;=10,"N.M.",I497/G497))))</f>
        <v>0</v>
      </c>
      <c r="L497" s="39"/>
      <c r="M497" s="18">
        <v>0</v>
      </c>
      <c r="N497" s="18"/>
      <c r="O497" s="18">
        <v>0</v>
      </c>
      <c r="P497" s="18"/>
      <c r="Q497" s="18">
        <f>(+M497-O497)</f>
        <v>0</v>
      </c>
      <c r="R497" s="37" t="str">
        <f>IF((+M497-O497)=(Q497),"  ",$AO$515)</f>
        <v>  </v>
      </c>
      <c r="S497" s="40">
        <f>IF(O497&lt;0,IF(Q497=0,0,IF(OR(O497=0,M497=0),"N.M.",IF(ABS(Q497/O497)&gt;=10,"N.M.",Q497/(-O497)))),IF(Q497=0,0,IF(OR(O497=0,M497=0),"N.M.",IF(ABS(Q497/O497)&gt;=10,"N.M.",Q497/O497))))</f>
        <v>0</v>
      </c>
      <c r="T497" s="39"/>
      <c r="U497" s="18">
        <v>0</v>
      </c>
      <c r="V497" s="18"/>
      <c r="W497" s="18">
        <v>0</v>
      </c>
      <c r="X497" s="18"/>
      <c r="Y497" s="18">
        <f>(+U497-W497)</f>
        <v>0</v>
      </c>
      <c r="Z497" s="37" t="str">
        <f>IF((+U497-W497)=(Y497),"  ",$AO$515)</f>
        <v>  </v>
      </c>
      <c r="AA497" s="40">
        <f>IF(W497&lt;0,IF(Y497=0,0,IF(OR(W497=0,U497=0),"N.M.",IF(ABS(Y497/W497)&gt;=10,"N.M.",Y497/(-W497)))),IF(Y497=0,0,IF(OR(W497=0,U497=0),"N.M.",IF(ABS(Y497/W497)&gt;=10,"N.M.",Y497/W497))))</f>
        <v>0</v>
      </c>
      <c r="AB497" s="39"/>
      <c r="AC497" s="18">
        <v>0</v>
      </c>
      <c r="AD497" s="18"/>
      <c r="AE497" s="18">
        <v>32954.92</v>
      </c>
      <c r="AF497" s="18"/>
      <c r="AG497" s="18">
        <f>(+AC497-AE497)</f>
        <v>-32954.92</v>
      </c>
      <c r="AH497" s="37" t="str">
        <f>IF((+AC497-AE497)=(AG497),"  ",$AO$515)</f>
        <v>  </v>
      </c>
      <c r="AI497" s="40" t="str">
        <f>IF(AE497&lt;0,IF(AG497=0,0,IF(OR(AE497=0,AC497=0),"N.M.",IF(ABS(AG497/AE497)&gt;=10,"N.M.",AG497/(-AE497)))),IF(AG497=0,0,IF(OR(AE497=0,AC497=0),"N.M.",IF(ABS(AG497/AE497)&gt;=10,"N.M.",AG497/AE497))))</f>
        <v>N.M.</v>
      </c>
      <c r="AL497" s="1"/>
      <c r="AM497" s="1"/>
      <c r="AN497" s="1"/>
      <c r="AO497" s="1"/>
      <c r="AP497" s="1"/>
      <c r="AQ497" s="1"/>
      <c r="AR497" s="1"/>
    </row>
    <row r="498" spans="4:44" s="16" customFormat="1" ht="12.75">
      <c r="D498" s="9"/>
      <c r="E498" s="43"/>
      <c r="F498" s="28"/>
      <c r="G498" s="43"/>
      <c r="H498" s="42"/>
      <c r="I498" s="43"/>
      <c r="J498" s="9"/>
      <c r="K498" s="21"/>
      <c r="L498" s="11"/>
      <c r="M498" s="43"/>
      <c r="N498" s="42"/>
      <c r="O498" s="43"/>
      <c r="P498" s="28"/>
      <c r="Q498" s="43"/>
      <c r="R498" s="9"/>
      <c r="S498" s="21"/>
      <c r="T498" s="9"/>
      <c r="U498" s="43"/>
      <c r="V498" s="28"/>
      <c r="W498" s="43"/>
      <c r="X498" s="28"/>
      <c r="Y498" s="43"/>
      <c r="Z498" s="9"/>
      <c r="AA498" s="21"/>
      <c r="AB498" s="9"/>
      <c r="AC498" s="43"/>
      <c r="AD498" s="28"/>
      <c r="AE498" s="43"/>
      <c r="AF498" s="42"/>
      <c r="AG498" s="43"/>
      <c r="AH498" s="9"/>
      <c r="AI498" s="21"/>
      <c r="AL498" s="1"/>
      <c r="AM498" s="1"/>
      <c r="AN498" s="1"/>
      <c r="AO498" s="1"/>
      <c r="AP498" s="1"/>
      <c r="AQ498" s="1"/>
      <c r="AR498" s="1"/>
    </row>
    <row r="499" spans="1:37" ht="12.75">
      <c r="A499" s="77" t="s">
        <v>65</v>
      </c>
      <c r="B499" s="16"/>
      <c r="C499" s="17" t="s">
        <v>66</v>
      </c>
      <c r="D499" s="18"/>
      <c r="E499" s="18">
        <v>4783337.37700001</v>
      </c>
      <c r="F499" s="18"/>
      <c r="G499" s="18">
        <v>5837533.046000001</v>
      </c>
      <c r="H499" s="18"/>
      <c r="I499" s="18">
        <f>+E499-G499</f>
        <v>-1054195.6689999914</v>
      </c>
      <c r="J499" s="37" t="str">
        <f>IF((+E499-G499)=(I499),"  ",$AO$515)</f>
        <v>  </v>
      </c>
      <c r="K499" s="40">
        <f>IF(G499&lt;0,IF(I499=0,0,IF(OR(G499=0,E499=0),"N.M.",IF(ABS(I499/G499)&gt;=10,"N.M.",I499/(-G499)))),IF(I499=0,0,IF(OR(G499=0,E499=0),"N.M.",IF(ABS(I499/G499)&gt;=10,"N.M.",I499/G499))))</f>
        <v>-0.1805892421837934</v>
      </c>
      <c r="L499" s="39"/>
      <c r="M499" s="18">
        <v>14555398.96900001</v>
      </c>
      <c r="N499" s="18"/>
      <c r="O499" s="18">
        <v>14014147.272999965</v>
      </c>
      <c r="P499" s="18"/>
      <c r="Q499" s="18">
        <f>+M499-O499</f>
        <v>541251.6960000452</v>
      </c>
      <c r="R499" s="37" t="str">
        <f>IF((+M499-O499)=(Q499),"  ",$AO$515)</f>
        <v>  </v>
      </c>
      <c r="S499" s="40">
        <f>IF(O499&lt;0,IF(Q499=0,0,IF(OR(O499=0,M499=0),"N.M.",IF(ABS(Q499/O499)&gt;=10,"N.M.",Q499/(-O499)))),IF(Q499=0,0,IF(OR(O499=0,M499=0),"N.M.",IF(ABS(Q499/O499)&gt;=10,"N.M.",Q499/O499))))</f>
        <v>0.03862180733913331</v>
      </c>
      <c r="T499" s="39"/>
      <c r="U499" s="18">
        <v>4783337.37700001</v>
      </c>
      <c r="V499" s="18"/>
      <c r="W499" s="18">
        <v>5837533.046000001</v>
      </c>
      <c r="X499" s="18"/>
      <c r="Y499" s="18">
        <f>+U499-W499</f>
        <v>-1054195.6689999914</v>
      </c>
      <c r="Z499" s="37" t="str">
        <f>IF((+U499-W499)=(Y499),"  ",$AO$515)</f>
        <v>  </v>
      </c>
      <c r="AA499" s="40">
        <f>IF(W499&lt;0,IF(Y499=0,0,IF(OR(W499=0,U499=0),"N.M.",IF(ABS(Y499/W499)&gt;=10,"N.M.",Y499/(-W499)))),IF(Y499=0,0,IF(OR(W499=0,U499=0),"N.M.",IF(ABS(Y499/W499)&gt;=10,"N.M.",Y499/W499))))</f>
        <v>-0.1805892421837934</v>
      </c>
      <c r="AB499" s="39"/>
      <c r="AC499" s="18">
        <v>31415360.84900003</v>
      </c>
      <c r="AD499" s="18"/>
      <c r="AE499" s="18">
        <v>35394114.91300001</v>
      </c>
      <c r="AF499" s="18"/>
      <c r="AG499" s="18">
        <f>+AC499-AE499</f>
        <v>-3978754.0639999807</v>
      </c>
      <c r="AH499" s="37" t="str">
        <f>IF((+AC499-AE499)=(AG499),"  ",$AO$515)</f>
        <v>  </v>
      </c>
      <c r="AI499" s="40">
        <f>IF(AE499&lt;0,IF(AG499=0,0,IF(OR(AE499=0,AC499=0),"N.M.",IF(ABS(AG499/AE499)&gt;=10,"N.M.",AG499/(-AE499)))),IF(AG499=0,0,IF(OR(AE499=0,AC499=0),"N.M.",IF(ABS(AG499/AE499)&gt;=10,"N.M.",AG499/AE499))))</f>
        <v>-0.11241287072101956</v>
      </c>
      <c r="AJ499" s="39"/>
      <c r="AK499" s="39"/>
    </row>
    <row r="500" spans="1:36" ht="12.75">
      <c r="A500" s="1" t="s">
        <v>67</v>
      </c>
      <c r="C500" s="1" t="s">
        <v>1410</v>
      </c>
      <c r="E500" s="5">
        <v>0</v>
      </c>
      <c r="G500" s="5">
        <v>0</v>
      </c>
      <c r="I500" s="9">
        <f>+E500-G500</f>
        <v>0</v>
      </c>
      <c r="J500" s="44" t="str">
        <f>IF((+E500-G500)=(I500),"  ",$AO$515)</f>
        <v>  </v>
      </c>
      <c r="K500" s="38">
        <f>IF(G500&lt;0,IF(I500=0,0,IF(OR(G500=0,E500=0),"N.M.",IF(ABS(I500/G500)&gt;=10,"N.M.",I500/(-G500)))),IF(I500=0,0,IF(OR(G500=0,E500=0),"N.M.",IF(ABS(I500/G500)&gt;=10,"N.M.",I500/G500))))</f>
        <v>0</v>
      </c>
      <c r="L500" s="45"/>
      <c r="M500" s="5">
        <v>0</v>
      </c>
      <c r="N500" s="9"/>
      <c r="O500" s="5">
        <v>0</v>
      </c>
      <c r="P500" s="9"/>
      <c r="Q500" s="9">
        <f>+M500-O500</f>
        <v>0</v>
      </c>
      <c r="R500" s="44" t="str">
        <f>IF((+M500-O500)=(Q500),"  ",$AO$515)</f>
        <v>  </v>
      </c>
      <c r="S500" s="38">
        <f>IF(O500&lt;0,IF(Q500=0,0,IF(OR(O500=0,M500=0),"N.M.",IF(ABS(Q500/O500)&gt;=10,"N.M.",Q500/(-O500)))),IF(Q500=0,0,IF(OR(O500=0,M500=0),"N.M.",IF(ABS(Q500/O500)&gt;=10,"N.M.",Q500/O500))))</f>
        <v>0</v>
      </c>
      <c r="T500" s="45"/>
      <c r="U500" s="9">
        <v>0</v>
      </c>
      <c r="W500" s="9">
        <v>0</v>
      </c>
      <c r="Y500" s="9">
        <f>+U500-W500</f>
        <v>0</v>
      </c>
      <c r="Z500" s="44" t="str">
        <f>IF((+U500-W500)=(Y500),"  ",$AO$515)</f>
        <v>  </v>
      </c>
      <c r="AA500" s="38">
        <f>IF(W500&lt;0,IF(Y500=0,0,IF(OR(W500=0,U500=0),"N.M.",IF(ABS(Y500/W500)&gt;=10,"N.M.",Y500/(-W500)))),IF(Y500=0,0,IF(OR(W500=0,U500=0),"N.M.",IF(ABS(Y500/W500)&gt;=10,"N.M.",Y500/W500))))</f>
        <v>0</v>
      </c>
      <c r="AB500" s="45"/>
      <c r="AC500" s="9">
        <v>0</v>
      </c>
      <c r="AE500" s="9">
        <v>0</v>
      </c>
      <c r="AG500" s="9">
        <f>+AC500-AE500</f>
        <v>0</v>
      </c>
      <c r="AH500" s="44" t="str">
        <f>IF((+AC500-AE500)=(AG500),"  ",$AO$515)</f>
        <v>  </v>
      </c>
      <c r="AI500" s="38">
        <f>IF(AE500&lt;0,IF(AG500=0,0,IF(OR(AE500=0,AC500=0),"N.M.",IF(ABS(AG500/AE500)&gt;=10,"N.M.",AG500/(-AE500)))),IF(AG500=0,0,IF(OR(AE500=0,AC500=0),"N.M.",IF(ABS(AG500/AE500)&gt;=10,"N.M.",AG500/AE500))))</f>
        <v>0</v>
      </c>
      <c r="AJ500" s="45"/>
    </row>
    <row r="501" spans="3:36" ht="12.75">
      <c r="C501" s="2" t="s">
        <v>68</v>
      </c>
      <c r="D501" s="8"/>
      <c r="E501" s="8">
        <f>+E499-E500</f>
        <v>4783337.37700001</v>
      </c>
      <c r="F501" s="8"/>
      <c r="G501" s="8">
        <f>+G499-G500</f>
        <v>5837533.046000001</v>
      </c>
      <c r="H501" s="18"/>
      <c r="I501" s="18">
        <f>+E501-G501</f>
        <v>-1054195.6689999914</v>
      </c>
      <c r="J501" s="37" t="str">
        <f>IF((+E501-G501)=(I501),"  ",$AO$515)</f>
        <v>  </v>
      </c>
      <c r="K501" s="40">
        <f>IF(G501&lt;0,IF(I501=0,0,IF(OR(G501=0,E501=0),"N.M.",IF(ABS(I501/G501)&gt;=10,"N.M.",I501/(-G501)))),IF(I501=0,0,IF(OR(G501=0,E501=0),"N.M.",IF(ABS(I501/G501)&gt;=10,"N.M.",I501/G501))))</f>
        <v>-0.1805892421837934</v>
      </c>
      <c r="L501" s="39"/>
      <c r="M501" s="8">
        <f>+M499-M500</f>
        <v>14555398.96900001</v>
      </c>
      <c r="N501" s="18"/>
      <c r="O501" s="8">
        <f>+O499-O500</f>
        <v>14014147.272999965</v>
      </c>
      <c r="P501" s="18"/>
      <c r="Q501" s="18">
        <f>+M501-O501</f>
        <v>541251.6960000452</v>
      </c>
      <c r="R501" s="37" t="str">
        <f>IF((+M501-O501)=(Q501),"  ",$AO$515)</f>
        <v>  </v>
      </c>
      <c r="S501" s="40">
        <f>IF(O501&lt;0,IF(Q501=0,0,IF(OR(O501=0,M501=0),"N.M.",IF(ABS(Q501/O501)&gt;=10,"N.M.",Q501/(-O501)))),IF(Q501=0,0,IF(OR(O501=0,M501=0),"N.M.",IF(ABS(Q501/O501)&gt;=10,"N.M.",Q501/O501))))</f>
        <v>0.03862180733913331</v>
      </c>
      <c r="T501" s="39"/>
      <c r="U501" s="8">
        <f>+U499-U500</f>
        <v>4783337.37700001</v>
      </c>
      <c r="V501" s="18"/>
      <c r="W501" s="8">
        <f>+W499-W500</f>
        <v>5837533.046000001</v>
      </c>
      <c r="X501" s="18"/>
      <c r="Y501" s="18">
        <f>+U501-W501</f>
        <v>-1054195.6689999914</v>
      </c>
      <c r="Z501" s="37" t="str">
        <f>IF((+U501-W501)=(Y501),"  ",$AO$515)</f>
        <v>  </v>
      </c>
      <c r="AA501" s="40">
        <f>IF(W501&lt;0,IF(Y501=0,0,IF(OR(W501=0,U501=0),"N.M.",IF(ABS(Y501/W501)&gt;=10,"N.M.",Y501/(-W501)))),IF(Y501=0,0,IF(OR(W501=0,U501=0),"N.M.",IF(ABS(Y501/W501)&gt;=10,"N.M.",Y501/W501))))</f>
        <v>-0.1805892421837934</v>
      </c>
      <c r="AB501" s="39"/>
      <c r="AC501" s="8">
        <f>+AC499-AC500</f>
        <v>31415360.84900003</v>
      </c>
      <c r="AD501" s="18"/>
      <c r="AE501" s="8">
        <f>+AE499-AE500</f>
        <v>35394114.91300001</v>
      </c>
      <c r="AF501" s="18"/>
      <c r="AG501" s="18">
        <f>+AC501-AE501</f>
        <v>-3978754.0639999807</v>
      </c>
      <c r="AH501" s="37" t="str">
        <f>IF((+AC501-AE501)=(AG501),"  ",$AO$515)</f>
        <v>  </v>
      </c>
      <c r="AI501" s="40">
        <f>IF(AE501&lt;0,IF(AG501=0,0,IF(OR(AE501=0,AC501=0),"N.M.",IF(ABS(AG501/AE501)&gt;=10,"N.M.",AG501/(-AE501)))),IF(AG501=0,0,IF(OR(AE501=0,AC501=0),"N.M.",IF(ABS(AG501/AE501)&gt;=10,"N.M.",AG501/AE501))))</f>
        <v>-0.11241287072101956</v>
      </c>
      <c r="AJ501" s="39"/>
    </row>
    <row r="502" spans="5:37" ht="12.75">
      <c r="E502" s="41" t="str">
        <f>IF(ABS(E470-E493+E497-E499)&gt;$AO$511,$AO$514," ")</f>
        <v> </v>
      </c>
      <c r="F502" s="27"/>
      <c r="G502" s="41" t="str">
        <f>IF(ABS(G470-G493+G497-G499)&gt;$AO$511,$AO$514," ")</f>
        <v> </v>
      </c>
      <c r="H502" s="42"/>
      <c r="I502" s="41" t="str">
        <f>IF(ABS(I470-I493+I497-I499)&gt;$AO$511,$AO$514," ")</f>
        <v> </v>
      </c>
      <c r="M502" s="41" t="str">
        <f>IF(ABS(M470-M493+M497-M499)&gt;$AO$511,$AO$514," ")</f>
        <v> </v>
      </c>
      <c r="N502" s="46"/>
      <c r="O502" s="41" t="str">
        <f>IF(ABS(O470-O493+O497-O499)&gt;$AO$511,$AO$514," ")</f>
        <v> </v>
      </c>
      <c r="P502" s="29"/>
      <c r="Q502" s="41" t="str">
        <f>IF(ABS(Q470-Q493+Q497-Q499)&gt;$AO$511,$AO$514," ")</f>
        <v> </v>
      </c>
      <c r="U502" s="41" t="str">
        <f>IF(ABS(U470-U493+U497-U499)&gt;$AO$511,$AO$514," ")</f>
        <v> </v>
      </c>
      <c r="V502" s="28"/>
      <c r="W502" s="41" t="str">
        <f>IF(ABS(W470-W493+W497-W499)&gt;$AO$511,$AO$514," ")</f>
        <v> </v>
      </c>
      <c r="X502" s="28"/>
      <c r="Y502" s="41" t="str">
        <f>IF(ABS(Y470-Y493+Y497-Y499)&gt;$AO$511,$AO$514," ")</f>
        <v> </v>
      </c>
      <c r="AC502" s="41" t="str">
        <f>IF(ABS(AC470-AC493+AC497-AC499)&gt;$AO$511,$AO$514," ")</f>
        <v> </v>
      </c>
      <c r="AD502" s="28"/>
      <c r="AE502" s="41" t="str">
        <f>IF(ABS(AE470-AE493+AE497-AE499)&gt;$AO$511,$AO$514," ")</f>
        <v> </v>
      </c>
      <c r="AF502" s="42"/>
      <c r="AG502" s="41" t="str">
        <f>IF(ABS(AG470-AG493+AG497-AG499)&gt;$AO$511,$AO$514," ")</f>
        <v> </v>
      </c>
      <c r="AK502" s="31"/>
    </row>
    <row r="503" spans="3:15" ht="12.75">
      <c r="C503" s="2" t="s">
        <v>69</v>
      </c>
      <c r="M503" s="5"/>
      <c r="O503" s="5"/>
    </row>
    <row r="504" spans="5:40" ht="12.75">
      <c r="E504" s="5" t="s">
        <v>13</v>
      </c>
      <c r="O504" s="5"/>
      <c r="AK504" s="31"/>
      <c r="AL504" s="31"/>
      <c r="AM504" s="31"/>
      <c r="AN504" s="31"/>
    </row>
    <row r="505" spans="3:40" ht="12.75">
      <c r="C505" s="1" t="s">
        <v>13</v>
      </c>
      <c r="E505" s="5" t="s">
        <v>13</v>
      </c>
      <c r="O505" s="5"/>
      <c r="AK505" s="31"/>
      <c r="AL505" s="31"/>
      <c r="AM505" s="31"/>
      <c r="AN505" s="31"/>
    </row>
    <row r="506" spans="3:45" ht="12.75">
      <c r="C506" s="1" t="s">
        <v>13</v>
      </c>
      <c r="E506" s="5" t="s">
        <v>13</v>
      </c>
      <c r="AK506" s="47" t="s">
        <v>70</v>
      </c>
      <c r="AL506" s="48"/>
      <c r="AM506" s="48"/>
      <c r="AN506" s="26"/>
      <c r="AO506" s="48"/>
      <c r="AP506" s="48"/>
      <c r="AQ506" s="31"/>
      <c r="AR506" s="31"/>
      <c r="AS506" s="31"/>
    </row>
    <row r="507" spans="5:45" ht="12.75">
      <c r="E507" s="5" t="s">
        <v>13</v>
      </c>
      <c r="AK507" s="49"/>
      <c r="AL507" s="49"/>
      <c r="AM507" s="49"/>
      <c r="AN507" s="25"/>
      <c r="AO507" s="49"/>
      <c r="AP507" s="49"/>
      <c r="AQ507" s="31"/>
      <c r="AR507" s="31"/>
      <c r="AS507" s="31"/>
    </row>
    <row r="508" spans="5:53" ht="12.75">
      <c r="E508" s="5" t="s">
        <v>13</v>
      </c>
      <c r="AK508" s="50" t="s">
        <v>71</v>
      </c>
      <c r="AL508" s="49"/>
      <c r="AM508" s="49"/>
      <c r="AN508" s="49"/>
      <c r="AO508" s="119" t="s">
        <v>1412</v>
      </c>
      <c r="AP508" s="49"/>
      <c r="AQ508" s="31"/>
      <c r="AR508" s="31"/>
      <c r="AS508" s="31"/>
      <c r="AT508" s="2"/>
      <c r="AU508" s="2"/>
      <c r="AV508" s="2"/>
      <c r="AW508" s="2"/>
      <c r="AX508" s="2"/>
      <c r="AY508" s="2"/>
      <c r="AZ508" s="2"/>
      <c r="BA508" s="2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25"/>
      <c r="AL510" s="25"/>
      <c r="AM510" s="25"/>
      <c r="AN510" s="25"/>
      <c r="AO510" s="25"/>
      <c r="AP510" s="49"/>
    </row>
    <row r="511" spans="1:42" ht="12.75">
      <c r="A511" s="31"/>
      <c r="B511" s="31"/>
      <c r="C511" s="31"/>
      <c r="AK511" s="51" t="s">
        <v>72</v>
      </c>
      <c r="AL511" s="25"/>
      <c r="AM511" s="49"/>
      <c r="AN511" s="49"/>
      <c r="AO511" s="25">
        <v>0.001</v>
      </c>
      <c r="AP511" s="49"/>
    </row>
    <row r="512" spans="1:42" ht="12.75">
      <c r="A512" s="31"/>
      <c r="B512" s="31"/>
      <c r="C512" s="31"/>
      <c r="AK512" s="51"/>
      <c r="AL512" s="25"/>
      <c r="AM512" s="25"/>
      <c r="AN512" s="25"/>
      <c r="AO512" s="25"/>
      <c r="AP512" s="49"/>
    </row>
    <row r="513" spans="1:42" ht="12.75">
      <c r="A513" s="31"/>
      <c r="B513" s="31"/>
      <c r="C513" s="31"/>
      <c r="AK513" s="25"/>
      <c r="AL513" s="25"/>
      <c r="AM513" s="25"/>
      <c r="AN513" s="25"/>
      <c r="AO513" s="25"/>
      <c r="AP513" s="49"/>
    </row>
    <row r="514" spans="1:42" ht="12.75">
      <c r="A514" s="31"/>
      <c r="B514" s="31"/>
      <c r="C514" s="31"/>
      <c r="AK514" s="51" t="s">
        <v>73</v>
      </c>
      <c r="AL514" s="51"/>
      <c r="AM514" s="49"/>
      <c r="AN514" s="49"/>
      <c r="AO514" s="52" t="s">
        <v>74</v>
      </c>
      <c r="AP514" s="49"/>
    </row>
    <row r="515" spans="1:42" ht="12.75">
      <c r="A515" s="31"/>
      <c r="B515" s="31"/>
      <c r="C515" s="31"/>
      <c r="AK515" s="51" t="s">
        <v>73</v>
      </c>
      <c r="AL515" s="25"/>
      <c r="AM515" s="25"/>
      <c r="AN515" s="49"/>
      <c r="AO515" s="52" t="s">
        <v>75</v>
      </c>
      <c r="AP515" s="49"/>
    </row>
    <row r="516" spans="1:42" ht="12.75">
      <c r="A516" s="31"/>
      <c r="B516" s="31"/>
      <c r="C516" s="31"/>
      <c r="AK516" s="51"/>
      <c r="AL516" s="25"/>
      <c r="AM516" s="25"/>
      <c r="AN516" s="52"/>
      <c r="AO516" s="25"/>
      <c r="AP516" s="49"/>
    </row>
    <row r="517" spans="1:42" ht="12.75">
      <c r="A517" s="31"/>
      <c r="B517" s="31"/>
      <c r="C517" s="31"/>
      <c r="AK517" s="25"/>
      <c r="AL517" s="25"/>
      <c r="AM517" s="25"/>
      <c r="AN517" s="25"/>
      <c r="AO517" s="25"/>
      <c r="AP517" s="49"/>
    </row>
    <row r="518" spans="1:42" ht="12.75">
      <c r="A518" s="31"/>
      <c r="B518" s="31"/>
      <c r="C518" s="31"/>
      <c r="AK518" s="51" t="s">
        <v>76</v>
      </c>
      <c r="AL518" s="25"/>
      <c r="AM518" s="25"/>
      <c r="AN518" s="49"/>
      <c r="AO518" s="53">
        <f>COUNTIF($E$414:$AJ$502,+AO514)</f>
        <v>0</v>
      </c>
      <c r="AP518" s="49"/>
    </row>
    <row r="519" spans="1:42" ht="12.75">
      <c r="A519" s="31"/>
      <c r="B519" s="31"/>
      <c r="C519" s="31"/>
      <c r="AK519" s="51" t="s">
        <v>76</v>
      </c>
      <c r="AL519" s="25"/>
      <c r="AM519" s="25"/>
      <c r="AN519" s="49"/>
      <c r="AO519" s="53">
        <f>COUNTIF($E$414:$AJ$502,+AO515)</f>
        <v>0</v>
      </c>
      <c r="AP519" s="49"/>
    </row>
    <row r="520" spans="1:42" ht="12.75">
      <c r="A520" s="31"/>
      <c r="B520" s="31"/>
      <c r="C520" s="31"/>
      <c r="AK520" s="49"/>
      <c r="AL520" s="49"/>
      <c r="AM520" s="49"/>
      <c r="AN520" s="49"/>
      <c r="AO520" s="54" t="s">
        <v>77</v>
      </c>
      <c r="AP520" s="49"/>
    </row>
    <row r="521" spans="1:42" ht="12.75">
      <c r="A521" s="31"/>
      <c r="B521" s="31"/>
      <c r="C521" s="31"/>
      <c r="AK521" s="51" t="s">
        <v>78</v>
      </c>
      <c r="AL521" s="25"/>
      <c r="AM521" s="25"/>
      <c r="AN521" s="49"/>
      <c r="AO521" s="53">
        <f>SUM(AO518:AO519)</f>
        <v>0</v>
      </c>
      <c r="AP521" s="49"/>
    </row>
    <row r="522" spans="1:42" ht="12.75">
      <c r="A522" s="31"/>
      <c r="B522" s="31"/>
      <c r="C522" s="31"/>
      <c r="AK522" s="49"/>
      <c r="AL522" s="25"/>
      <c r="AM522" s="25"/>
      <c r="AN522" s="25"/>
      <c r="AO522" s="55" t="s">
        <v>79</v>
      </c>
      <c r="AP522" s="49"/>
    </row>
    <row r="523" spans="1:42" ht="12.75">
      <c r="A523" s="31"/>
      <c r="B523" s="31"/>
      <c r="C523" s="31"/>
      <c r="AK523" s="80" t="s">
        <v>80</v>
      </c>
      <c r="AL523" s="81"/>
      <c r="AM523" s="81"/>
      <c r="AN523" s="82"/>
      <c r="AO523" s="81"/>
      <c r="AP523" s="83"/>
    </row>
    <row r="524" spans="1:42" ht="12.75">
      <c r="A524" s="31"/>
      <c r="B524" s="31"/>
      <c r="C524" s="31"/>
      <c r="AK524" s="84"/>
      <c r="AL524" s="84" t="s">
        <v>81</v>
      </c>
      <c r="AM524" s="84"/>
      <c r="AN524" s="120" t="s">
        <v>1413</v>
      </c>
      <c r="AO524" s="81"/>
      <c r="AP524" s="83"/>
    </row>
    <row r="525" spans="1:42" ht="12.75">
      <c r="A525" s="31"/>
      <c r="B525" s="31"/>
      <c r="C525" s="31"/>
      <c r="AK525" s="84"/>
      <c r="AL525" s="84" t="s">
        <v>82</v>
      </c>
      <c r="AM525" s="84"/>
      <c r="AN525" s="120" t="s">
        <v>1414</v>
      </c>
      <c r="AO525" s="81"/>
      <c r="AP525" s="83"/>
    </row>
    <row r="526" spans="1:42" ht="12.75">
      <c r="A526" s="31"/>
      <c r="B526" s="31"/>
      <c r="C526" s="31"/>
      <c r="AK526" s="87" t="s">
        <v>87</v>
      </c>
      <c r="AL526" s="88"/>
      <c r="AM526" s="88"/>
      <c r="AN526" s="88"/>
      <c r="AO526" s="89" t="str">
        <f>UPPER(TEXT(NvsElapsedTime,"hh:mm:ss"))</f>
        <v>00:00:28</v>
      </c>
      <c r="AP526" s="88"/>
    </row>
    <row r="527" spans="1:38" ht="12.75">
      <c r="A527" s="31"/>
      <c r="B527" s="31"/>
      <c r="C527" s="31"/>
      <c r="AL527" s="16"/>
    </row>
    <row r="528" spans="1:38" ht="12.75">
      <c r="A528" s="31"/>
      <c r="B528" s="31"/>
      <c r="C528" s="31"/>
      <c r="AL528" s="16"/>
    </row>
    <row r="529" spans="1:38" ht="12.75">
      <c r="A529" s="31"/>
      <c r="B529" s="31"/>
      <c r="C529" s="31"/>
      <c r="AL529" s="16"/>
    </row>
    <row r="530" spans="1:38" ht="12.75">
      <c r="A530" s="31"/>
      <c r="B530" s="31"/>
      <c r="C530" s="31"/>
      <c r="AL530" s="16"/>
    </row>
    <row r="531" spans="1:3" ht="12.75">
      <c r="A531" s="31"/>
      <c r="B531" s="31"/>
      <c r="C531" s="31"/>
    </row>
    <row r="532" spans="1:3" ht="12.75">
      <c r="A532" s="31"/>
      <c r="B532" s="31"/>
      <c r="C532" s="31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 ht="12.75">
      <c r="A545" s="31"/>
      <c r="B545" s="31"/>
      <c r="C545" s="31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 ht="12.75">
      <c r="A548" s="31"/>
      <c r="B548" s="31"/>
      <c r="C548" s="31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3" ht="12.75">
      <c r="A549" s="31"/>
      <c r="B549" s="31"/>
      <c r="C549" s="31"/>
    </row>
    <row r="550" spans="1:3" ht="12.75">
      <c r="A550" s="31"/>
      <c r="B550" s="31"/>
      <c r="C550" s="31"/>
    </row>
    <row r="551" spans="1:3" ht="12.75">
      <c r="A551" s="31"/>
      <c r="B551" s="31"/>
      <c r="C551" s="31"/>
    </row>
    <row r="552" spans="1:3" ht="12.75">
      <c r="A552" s="31"/>
      <c r="B552" s="31"/>
      <c r="C552" s="31"/>
    </row>
    <row r="553" spans="1:3" ht="12.75">
      <c r="A553" s="31"/>
      <c r="B553" s="31"/>
      <c r="C553" s="31"/>
    </row>
    <row r="554" spans="1:3" ht="12.75">
      <c r="A554" s="31"/>
      <c r="B554" s="31"/>
      <c r="C554" s="31"/>
    </row>
  </sheetData>
  <printOptions horizontalCentered="1"/>
  <pageMargins left="0.25" right="0.25" top="0.84" bottom="0.66" header="0.76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2012-01-25T22:56:31Z</cp:lastPrinted>
  <dcterms:created xsi:type="dcterms:W3CDTF">1997-11-19T15:48:19Z</dcterms:created>
  <dcterms:modified xsi:type="dcterms:W3CDTF">2012-01-25T22:56:33Z</dcterms:modified>
  <cp:category/>
  <cp:version/>
  <cp:contentType/>
  <cp:contentStatus/>
</cp:coreProperties>
</file>