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"V2008-12-31"</definedName>
    <definedName name="NvsAutoDrillOk">"VN"</definedName>
    <definedName name="NvsDrillHyperLink" localSheetId="0">"http://psfinweb.aepsc.com/psp/fcm90prd_newwin/EMPLOYEE/ERP/c/REPORT_BOOKS.IC_RUN_DRILLDOWN.GBL?Action=A&amp;NVS_INSTANCE=1316620_1321926"</definedName>
    <definedName name="NvsElapsedTime">0.000254629630944692</definedName>
    <definedName name="NvsEndTime">39823.6116203704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"V2008-12-31"</definedName>
    <definedName name="NvsValTbl.CURRENCY_CD">"CURRENCY_CD_TBL"</definedName>
    <definedName name="_xlnm.Print_Area" localSheetId="0">'Sheet1'!$B$2:$H$494</definedName>
    <definedName name="_xlnm.Print_Titles" localSheetId="0">'Sheet1'!$B:$C,'Sheet1'!$2:$8</definedName>
    <definedName name="Reserved_Section">'Sheet1'!$AK$498:$AP$514</definedName>
  </definedNames>
  <calcPr fullCalcOnLoad="1"/>
</workbook>
</file>

<file path=xl/sharedStrings.xml><?xml version="1.0" encoding="utf-8"?>
<sst xmlns="http://schemas.openxmlformats.org/spreadsheetml/2006/main" count="1458" uniqueCount="1394">
  <si>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</si>
  <si>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</si>
  <si>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</si>
  <si>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</si>
  <si>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</si>
  <si>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</si>
  <si>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</si>
  <si>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</si>
  <si>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</si>
  <si>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</si>
  <si>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</si>
  <si>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</si>
  <si>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</si>
  <si>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</si>
  <si>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</si>
  <si>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</si>
  <si>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</si>
  <si>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</si>
  <si>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</si>
  <si>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</si>
  <si>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</si>
  <si>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</si>
  <si>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</si>
  <si>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</si>
  <si>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</si>
  <si>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</si>
  <si>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</si>
  <si>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</si>
  <si>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</si>
  <si>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</si>
  <si>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</si>
  <si>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</si>
  <si>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</si>
  <si>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</si>
  <si>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</si>
  <si>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</si>
  <si>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</si>
  <si>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</si>
  <si>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</si>
  <si>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</si>
  <si>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</si>
  <si>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</si>
  <si>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</si>
  <si>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</si>
  <si>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</si>
  <si>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</si>
  <si>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</si>
  <si>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</si>
  <si>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</si>
  <si>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</si>
  <si>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</si>
  <si>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</si>
  <si>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</si>
  <si>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</si>
  <si>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</si>
  <si>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</si>
  <si>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</si>
  <si>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</si>
  <si>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</si>
  <si>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</si>
  <si>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</si>
  <si>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</si>
  <si>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</si>
  <si>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</si>
  <si>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</si>
  <si>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</si>
  <si>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</si>
  <si>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</si>
  <si>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</si>
  <si>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</si>
  <si>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</si>
  <si>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</si>
  <si>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</si>
  <si>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</si>
  <si>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</si>
  <si>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</si>
  <si>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</si>
  <si>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</si>
  <si>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</si>
  <si>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</si>
  <si>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</si>
  <si>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</si>
  <si>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</si>
  <si>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</si>
  <si>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</si>
  <si>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</si>
  <si>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</si>
  <si>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</si>
  <si>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</si>
  <si>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</si>
  <si>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</si>
  <si>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</si>
  <si>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</si>
  <si>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</si>
  <si>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</si>
  <si>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</si>
  <si>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</si>
  <si>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</si>
  <si>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</si>
  <si>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</si>
  <si>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</si>
  <si>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%,V4118003</t>
  </si>
  <si>
    <t>4118003</t>
  </si>
  <si>
    <t>Comp. Allow. Gains-Seas NOx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</si>
  <si>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</si>
  <si>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</si>
  <si>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</si>
  <si>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</si>
  <si>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</si>
  <si>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</si>
  <si>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</si>
  <si>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</si>
  <si>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</si>
  <si>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</si>
  <si>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</si>
  <si>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</si>
  <si>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</si>
  <si>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</si>
  <si>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</si>
  <si>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</si>
  <si>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</si>
  <si>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</si>
  <si>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</si>
  <si>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</si>
  <si>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</si>
  <si>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</si>
  <si>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</si>
  <si>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</si>
  <si>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</si>
  <si>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</si>
  <si>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</si>
  <si>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</si>
  <si>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</si>
  <si>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</si>
  <si>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</si>
  <si>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</si>
  <si>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</si>
  <si>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</si>
  <si>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</si>
  <si>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</si>
  <si>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</si>
  <si>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</si>
  <si>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</si>
  <si>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</si>
  <si>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</si>
  <si>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</si>
  <si>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</si>
  <si>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</si>
  <si>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</si>
  <si>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</si>
  <si>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</si>
  <si>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</si>
  <si>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</si>
  <si>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</si>
  <si>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</si>
  <si>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</si>
  <si>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</si>
  <si>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</si>
  <si>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</si>
  <si>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</si>
  <si>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</si>
  <si>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</si>
  <si>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</si>
  <si>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</si>
  <si>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</si>
  <si>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</si>
  <si>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</si>
  <si>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</si>
  <si>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</si>
  <si>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</si>
  <si>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</si>
  <si>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</si>
  <si>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</si>
  <si>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</si>
  <si>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</si>
  <si>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</si>
  <si>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</si>
  <si>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</si>
  <si>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</si>
  <si>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</si>
  <si>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</si>
  <si>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</si>
  <si>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</si>
  <si>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</si>
  <si>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</si>
  <si>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</si>
  <si>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</si>
  <si>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</si>
  <si>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</si>
  <si>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</si>
  <si>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</si>
  <si>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</si>
  <si>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</si>
  <si>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</si>
  <si>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</si>
  <si>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</si>
  <si>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</si>
  <si>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</si>
  <si>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</si>
  <si>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</si>
  <si>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</si>
  <si>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</si>
  <si>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</si>
  <si>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</si>
  <si>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</si>
  <si>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</si>
  <si>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</si>
  <si>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</si>
  <si>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</si>
  <si>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</si>
  <si>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</si>
  <si>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</si>
  <si>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</si>
  <si>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</si>
  <si>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</si>
  <si>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</si>
  <si>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</si>
  <si>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</si>
  <si>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</si>
  <si>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</si>
  <si>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</si>
  <si>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</si>
  <si>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</si>
  <si>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</si>
  <si>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</si>
  <si>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</si>
  <si>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</si>
  <si>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</si>
  <si>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</si>
  <si>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</si>
  <si>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</si>
  <si>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</si>
  <si>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</si>
  <si>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</si>
  <si>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</si>
  <si>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</si>
  <si>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</si>
  <si>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</si>
  <si>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</si>
  <si>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</si>
  <si>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</si>
  <si>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</si>
  <si>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</si>
  <si>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</si>
  <si>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</si>
  <si>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</si>
  <si>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</si>
  <si>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</si>
  <si>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</si>
  <si>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</si>
  <si>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</si>
  <si>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</si>
  <si>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</si>
  <si>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</si>
  <si>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</si>
  <si>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</si>
  <si>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</si>
  <si>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</si>
  <si>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</si>
  <si>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</si>
  <si>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</si>
  <si>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</si>
  <si>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</si>
  <si>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</si>
  <si>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</si>
  <si>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</si>
  <si>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</si>
  <si>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</si>
  <si>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</si>
  <si>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</si>
  <si>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</si>
  <si>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</si>
  <si>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</si>
  <si>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</si>
  <si>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</si>
  <si>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</si>
  <si>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</si>
  <si>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</si>
  <si>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</si>
  <si>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</si>
  <si>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</si>
  <si>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</si>
  <si>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</si>
  <si>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</si>
  <si>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</si>
  <si>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</si>
  <si>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</si>
  <si>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</si>
  <si>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</si>
  <si>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</si>
  <si>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</si>
  <si>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</si>
  <si>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</si>
  <si>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</si>
  <si>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</si>
  <si>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</si>
  <si>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</si>
  <si>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</si>
  <si>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</si>
  <si>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</si>
  <si>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</si>
  <si>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</si>
  <si>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</si>
  <si>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</si>
  <si>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</si>
  <si>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</si>
  <si>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</si>
  <si>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</si>
  <si>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</si>
  <si>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</si>
  <si>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</si>
  <si>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</si>
  <si>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</si>
  <si>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</si>
  <si>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</si>
  <si>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</si>
  <si>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</si>
  <si>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</si>
  <si>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</si>
  <si>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</si>
  <si>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</si>
  <si>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</si>
  <si>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</si>
  <si>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</si>
  <si>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</si>
  <si>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</si>
  <si>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</si>
  <si>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</si>
  <si>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</si>
  <si>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</si>
  <si>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</si>
  <si>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</si>
  <si>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</si>
  <si>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</si>
  <si>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</si>
  <si>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</si>
  <si>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</si>
  <si>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</si>
  <si>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</si>
  <si>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</si>
  <si>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</si>
  <si>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</si>
  <si>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</si>
  <si>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</si>
  <si>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</si>
  <si>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</si>
  <si>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</si>
  <si>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</si>
  <si>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</si>
  <si>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</si>
  <si>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</si>
  <si>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</si>
  <si>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</si>
  <si>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</si>
  <si>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</si>
  <si>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</si>
  <si>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</si>
  <si>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</si>
  <si>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</si>
  <si>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</si>
  <si>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</si>
  <si>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</si>
  <si>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</si>
  <si>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</si>
  <si>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</si>
  <si>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</si>
  <si>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</si>
  <si>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</si>
  <si>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</si>
  <si>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</si>
  <si>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</si>
  <si>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</si>
  <si>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</si>
  <si>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</si>
  <si>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</si>
  <si>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</si>
  <si>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</si>
  <si>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</si>
  <si>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</si>
  <si>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</si>
  <si>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</si>
  <si>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</si>
  <si>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</si>
  <si>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</si>
  <si>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</si>
  <si>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</si>
  <si>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%,V4560109</t>
  </si>
  <si>
    <t>4560109</t>
  </si>
  <si>
    <t>Interest Rate Swaps-Coal</t>
  </si>
  <si>
    <t>%,V4560111</t>
  </si>
  <si>
    <t>4560111</t>
  </si>
  <si>
    <t>MTM Aff GL Coal Trading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</si>
  <si>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</si>
  <si>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</si>
  <si>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</si>
  <si>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</si>
  <si>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</si>
  <si>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</si>
  <si>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</si>
  <si>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</si>
  <si>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</si>
  <si>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</si>
  <si>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</si>
  <si>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</si>
  <si>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</si>
  <si>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</si>
  <si>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</si>
  <si>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</si>
  <si>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</si>
  <si>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</si>
  <si>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</si>
  <si>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</si>
  <si>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</si>
  <si>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</si>
  <si>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</si>
  <si>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</si>
  <si>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</si>
  <si>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</si>
  <si>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</si>
  <si>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</si>
  <si>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</si>
  <si>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</si>
  <si>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%,V4491003</t>
  </si>
  <si>
    <t>4491003</t>
  </si>
  <si>
    <t>Prov Rate Refund - Retail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</si>
  <si>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</si>
  <si>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</si>
  <si>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</si>
  <si>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</si>
  <si>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</si>
  <si>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</si>
  <si>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</si>
  <si>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</si>
  <si>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</si>
  <si>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</si>
  <si>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</si>
  <si>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</si>
  <si>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</si>
  <si>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</si>
  <si>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</si>
  <si>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</si>
  <si>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</si>
  <si>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</si>
  <si>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</si>
  <si>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</si>
  <si>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</si>
  <si>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</si>
  <si>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</si>
  <si>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</si>
  <si>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</si>
  <si>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</si>
  <si>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</si>
  <si>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</si>
  <si>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</si>
  <si>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</si>
  <si>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</si>
  <si>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</si>
  <si>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</si>
  <si>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</si>
  <si>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</si>
  <si>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</si>
  <si>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</si>
  <si>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</si>
  <si>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</si>
  <si>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</si>
  <si>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</si>
  <si>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</si>
  <si>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</si>
  <si>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</si>
  <si>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</si>
  <si>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</si>
  <si>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</si>
  <si>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</si>
  <si>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</si>
  <si>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</si>
  <si>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</si>
  <si>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</si>
  <si>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</si>
  <si>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</si>
  <si>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</si>
  <si>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</si>
  <si>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</si>
  <si>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</si>
  <si>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</si>
  <si>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</si>
  <si>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</si>
  <si>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</si>
  <si>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</si>
  <si>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</si>
  <si>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</si>
  <si>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</si>
  <si>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</si>
  <si>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</si>
  <si>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</si>
  <si>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</si>
  <si>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</si>
  <si>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</si>
  <si>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</si>
  <si>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</si>
  <si>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</si>
  <si>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</si>
  <si>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%,V4117000</t>
  </si>
  <si>
    <t>4117000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</si>
  <si>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</si>
  <si>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</si>
  <si>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</si>
  <si>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</si>
  <si>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</si>
  <si>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</si>
  <si>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</si>
  <si>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</si>
  <si>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</si>
  <si>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</si>
  <si>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</si>
  <si>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</si>
  <si>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%,V5020004</t>
  </si>
  <si>
    <t>5020004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</si>
  <si>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</si>
  <si>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</si>
  <si>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</si>
  <si>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</si>
  <si>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</si>
  <si>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</si>
  <si>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</si>
  <si>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</si>
  <si>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</si>
  <si>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</si>
  <si>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</si>
  <si>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</si>
  <si>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</si>
  <si>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</si>
  <si>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</si>
  <si>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</si>
  <si>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</si>
  <si>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</si>
  <si>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</si>
  <si>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</si>
  <si>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</si>
  <si>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</si>
  <si>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</si>
  <si>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</si>
  <si>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</si>
  <si>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</si>
  <si>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</si>
  <si>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</si>
  <si>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</si>
  <si>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</si>
  <si>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</si>
  <si>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</si>
  <si>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</si>
  <si>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</si>
  <si>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</si>
  <si>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</si>
  <si>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</si>
  <si>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</si>
  <si>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</si>
  <si>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</si>
  <si>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</si>
  <si>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</si>
  <si>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</si>
  <si>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</si>
  <si>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</si>
  <si>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</si>
  <si>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</si>
  <si>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</si>
  <si>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</si>
  <si>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</si>
  <si>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</si>
  <si>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</si>
  <si>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</si>
  <si>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</si>
  <si>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</si>
  <si>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</si>
  <si>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</si>
  <si>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</si>
  <si>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</si>
  <si>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</si>
  <si>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</si>
  <si>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</si>
  <si>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</si>
  <si>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</si>
  <si>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</si>
  <si>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</si>
  <si>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</si>
  <si>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</si>
  <si>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</si>
  <si>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</si>
  <si>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</si>
  <si>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</si>
  <si>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</si>
  <si>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</si>
  <si>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</si>
  <si>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</si>
  <si>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</si>
  <si>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</si>
  <si>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</si>
  <si>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</si>
  <si>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</si>
  <si>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</si>
  <si>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</si>
  <si>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</si>
  <si>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</si>
  <si>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</si>
  <si>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</si>
  <si>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</si>
  <si>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</si>
  <si>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</si>
  <si>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</si>
  <si>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</si>
  <si>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</si>
  <si>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</si>
  <si>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</si>
  <si>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</si>
  <si>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</si>
  <si>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</si>
  <si>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</si>
  <si>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</si>
  <si>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</si>
  <si>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</si>
  <si>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</si>
  <si>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</si>
  <si>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</si>
  <si>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</si>
  <si>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</si>
  <si>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</si>
  <si>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</si>
  <si>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</si>
  <si>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</si>
  <si>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</si>
  <si>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</si>
  <si>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</si>
  <si>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</si>
  <si>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</si>
  <si>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</si>
  <si>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</si>
  <si>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</si>
  <si>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</si>
  <si>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</si>
  <si>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</si>
  <si>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</si>
  <si>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</si>
  <si>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</si>
  <si>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</si>
  <si>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</si>
  <si>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</si>
  <si>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</si>
  <si>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</si>
  <si>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</si>
  <si>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</si>
  <si>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</si>
  <si>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</si>
  <si>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</si>
  <si>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</si>
  <si>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</si>
  <si>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</si>
  <si>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</si>
  <si>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</si>
  <si>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</si>
  <si>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</si>
  <si>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</si>
  <si>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</si>
  <si>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</si>
  <si>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</si>
  <si>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</si>
  <si>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</si>
  <si>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</si>
  <si>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</si>
  <si>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</si>
  <si>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</si>
  <si>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</si>
  <si>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</si>
  <si>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</si>
  <si>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</si>
  <si>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</si>
  <si>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</si>
  <si>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</si>
  <si>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</si>
  <si>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</si>
  <si>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</si>
  <si>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</si>
  <si>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</si>
  <si>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</si>
  <si>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</si>
  <si>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</si>
  <si>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</si>
  <si>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</si>
  <si>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</si>
  <si>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</si>
  <si>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</si>
  <si>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</si>
  <si>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</si>
  <si>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</si>
  <si>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</si>
  <si>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</si>
  <si>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</si>
  <si>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</si>
  <si>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</si>
  <si>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</si>
  <si>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</si>
  <si>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</si>
  <si>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</si>
  <si>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</si>
  <si>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</si>
  <si>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</si>
  <si>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</si>
  <si>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</si>
  <si>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</si>
  <si>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</si>
  <si>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</si>
  <si>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</si>
  <si>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</si>
  <si>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</si>
  <si>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</si>
  <si>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</si>
  <si>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</si>
  <si>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</si>
  <si>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</si>
  <si>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</si>
  <si>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</si>
  <si>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</si>
  <si>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</si>
  <si>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</si>
  <si>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</si>
  <si>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</si>
  <si>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</si>
  <si>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</si>
  <si>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</si>
  <si>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</si>
  <si>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</si>
  <si>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</si>
  <si>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</si>
  <si>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</si>
  <si>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</si>
  <si>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</si>
  <si>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</si>
  <si>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</si>
  <si>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</si>
  <si>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</si>
  <si>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</si>
  <si>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</si>
  <si>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</si>
  <si>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</si>
  <si>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</si>
  <si>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</si>
  <si>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</si>
  <si>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</si>
  <si>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</si>
  <si>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</si>
  <si>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</si>
  <si>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</si>
  <si>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</si>
  <si>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</si>
  <si>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</si>
  <si>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</si>
  <si>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</si>
  <si>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</si>
  <si>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</si>
  <si>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</si>
  <si>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</si>
  <si>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</si>
  <si>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</si>
  <si>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</si>
  <si>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</si>
  <si>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</si>
  <si>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</si>
  <si>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</si>
  <si>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</si>
  <si>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</si>
  <si>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</si>
  <si>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</si>
  <si>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</si>
  <si>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</si>
  <si>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</si>
  <si>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</si>
  <si>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</si>
  <si>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</si>
  <si>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</si>
  <si>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</si>
  <si>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</si>
  <si>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</si>
  <si>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</si>
  <si>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</si>
  <si>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</si>
  <si>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</si>
  <si>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</si>
  <si>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</si>
  <si>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</si>
  <si>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</si>
  <si>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</si>
  <si>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</si>
  <si>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</si>
  <si>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</si>
  <si>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</si>
  <si>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</si>
  <si>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</si>
  <si>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</si>
  <si>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</si>
  <si>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</si>
  <si>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</si>
  <si>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</si>
  <si>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</si>
  <si>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</si>
  <si>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</si>
  <si>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</si>
  <si>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</si>
  <si>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</si>
  <si>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</si>
  <si>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</si>
  <si>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</si>
  <si>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</si>
  <si>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</si>
  <si>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</si>
  <si>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</si>
  <si>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</si>
  <si>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</si>
  <si>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</si>
  <si>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</si>
  <si>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</si>
  <si>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</si>
  <si>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</si>
  <si>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</si>
  <si>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</si>
  <si>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</si>
  <si>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</si>
  <si>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</si>
  <si>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</si>
  <si>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</si>
  <si>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</si>
  <si>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</si>
  <si>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</si>
  <si>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</si>
  <si>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</si>
  <si>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</si>
  <si>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</si>
  <si>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</si>
  <si>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</si>
  <si>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</si>
  <si>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</si>
  <si>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</si>
  <si>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</si>
  <si>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</si>
  <si>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</si>
  <si>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</si>
  <si>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</si>
  <si>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</si>
  <si>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</si>
  <si>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</si>
  <si>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</si>
  <si>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</si>
  <si>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</si>
  <si>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</si>
  <si>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</si>
  <si>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</si>
  <si>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</si>
  <si>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</si>
  <si>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</si>
  <si>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</si>
  <si>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</si>
  <si>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</si>
  <si>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</si>
  <si>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</si>
  <si>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</si>
  <si>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</si>
  <si>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</si>
  <si>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</si>
  <si>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</si>
  <si>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</si>
  <si>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</si>
  <si>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</si>
  <si>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</si>
  <si>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</si>
  <si>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</si>
  <si>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</si>
  <si>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</si>
  <si>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</si>
  <si>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</si>
  <si>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</si>
  <si>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</si>
  <si>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</si>
  <si>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</si>
  <si>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</si>
  <si>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</si>
  <si>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</si>
  <si>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</si>
  <si>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</si>
  <si>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</si>
  <si>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</si>
  <si>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</si>
  <si>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</si>
  <si>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</si>
  <si>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</si>
  <si>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</si>
  <si>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</si>
  <si>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</si>
  <si>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</si>
  <si>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</si>
  <si>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</si>
  <si>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</si>
  <si>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</si>
  <si>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</si>
  <si>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</si>
  <si>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</si>
  <si>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</si>
  <si>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</si>
  <si>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</si>
  <si>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</si>
  <si>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</si>
  <si>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</si>
  <si>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</si>
  <si>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</si>
  <si>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</si>
  <si>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%,V408101408</t>
  </si>
  <si>
    <t>408101408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</si>
  <si>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</si>
  <si>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</si>
  <si>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</si>
  <si>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</si>
  <si>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</si>
  <si>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</si>
  <si>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</si>
  <si>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</si>
  <si>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%,V408101808</t>
  </si>
  <si>
    <t>408101808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</si>
  <si>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</si>
  <si>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</si>
  <si>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</si>
  <si>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</si>
  <si>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</si>
  <si>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</si>
  <si>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</si>
  <si>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</si>
  <si>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</si>
  <si>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</si>
  <si>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</si>
  <si>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</si>
  <si>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</si>
  <si>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</si>
  <si>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</si>
  <si>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</si>
  <si>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</si>
  <si>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</si>
  <si>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</si>
  <si>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</si>
  <si>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</si>
  <si>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</si>
  <si>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</si>
  <si>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</si>
  <si>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</si>
  <si>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</si>
  <si>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</si>
  <si>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</si>
  <si>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</si>
  <si>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</si>
  <si>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</si>
  <si>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</si>
  <si>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</si>
  <si>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</si>
  <si>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</si>
  <si>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</si>
  <si>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</si>
  <si>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</si>
  <si>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</si>
  <si>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</si>
  <si>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</si>
  <si>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</si>
  <si>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</si>
  <si>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</si>
  <si>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</si>
  <si>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</si>
  <si>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</si>
  <si>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</si>
  <si>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</si>
  <si>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</si>
  <si>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</si>
  <si>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</si>
  <si>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</si>
  <si>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</si>
  <si>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</si>
  <si>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</si>
  <si>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</si>
  <si>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</si>
  <si>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</si>
  <si>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</si>
  <si>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</si>
  <si>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</si>
  <si>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</si>
  <si>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</si>
  <si>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</si>
  <si>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</si>
  <si>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</si>
  <si>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</si>
  <si>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</si>
  <si>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</si>
  <si>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</si>
  <si>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</si>
  <si>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%,V4210021</t>
  </si>
  <si>
    <t>4210021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</si>
  <si>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</si>
  <si>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</si>
  <si>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</si>
  <si>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</si>
  <si>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</si>
  <si>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</si>
  <si>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</si>
  <si>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</si>
  <si>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</si>
  <si>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</si>
  <si>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</si>
  <si>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</si>
  <si>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</si>
  <si>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</si>
  <si>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</si>
  <si>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</si>
  <si>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</si>
  <si>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</si>
  <si>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</si>
  <si>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</si>
  <si>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</si>
  <si>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</si>
  <si>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</si>
  <si>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</si>
  <si>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</si>
  <si>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</si>
  <si>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</si>
  <si>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</si>
  <si>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</si>
  <si>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</si>
  <si>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</si>
  <si>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</si>
  <si>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</si>
  <si>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</si>
  <si>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</si>
  <si>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</si>
  <si>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</si>
  <si>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</si>
  <si>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</si>
  <si>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</si>
  <si>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</si>
  <si>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</si>
  <si>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</si>
  <si>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</si>
  <si>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</si>
  <si>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</si>
  <si>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</si>
  <si>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</si>
  <si>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</si>
  <si>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</si>
  <si>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</si>
  <si>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</si>
  <si>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</si>
  <si>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</si>
  <si>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</si>
  <si>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</si>
  <si>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</si>
  <si>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</si>
  <si>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</si>
  <si>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</si>
  <si>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</si>
  <si>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</si>
  <si>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</si>
  <si>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</si>
  <si>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</si>
  <si>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</si>
  <si>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</si>
  <si>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</si>
  <si>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</si>
  <si>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</si>
  <si>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</si>
  <si>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</si>
  <si>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</si>
  <si>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</si>
  <si>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</si>
  <si>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</si>
  <si>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</si>
  <si>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</si>
  <si>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</si>
  <si>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</si>
  <si>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</si>
  <si>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</si>
  <si>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</si>
  <si>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</si>
  <si>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</si>
  <si>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</si>
  <si>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</si>
  <si>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</si>
  <si>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</si>
  <si>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</si>
  <si>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</si>
  <si>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</si>
  <si>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</si>
  <si>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</si>
  <si>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Purch Pwr-NonTrading-Nonassoc</t>
  </si>
  <si>
    <t>Gas-Conversion-Mone Plant</t>
  </si>
  <si>
    <t>PJM 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</si>
  <si>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</si>
  <si>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</si>
  <si>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</si>
  <si>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</si>
  <si>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</si>
  <si>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</si>
  <si>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</si>
  <si>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</si>
  <si>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</si>
  <si>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</si>
  <si>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</si>
  <si>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</si>
  <si>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</si>
  <si>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</si>
  <si>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PJM 30m Suppl Rserv Charge LSE</t>
  </si>
  <si>
    <t>Peak Hour Avail charge - LSE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</si>
  <si>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</si>
  <si>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</si>
  <si>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</si>
  <si>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</si>
  <si>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</si>
  <si>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</si>
  <si>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</si>
  <si>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</si>
  <si>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</si>
  <si>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Loss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</si>
  <si>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</si>
  <si>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</si>
  <si>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</si>
  <si>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</si>
  <si>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</si>
  <si>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</si>
  <si>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Limestone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</si>
  <si>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</si>
  <si>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</si>
  <si>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</si>
  <si>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</si>
  <si>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</si>
  <si>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</si>
  <si>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</si>
  <si>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</si>
  <si>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</si>
  <si>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</si>
  <si>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</si>
  <si>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</si>
  <si>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</si>
  <si>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</si>
  <si>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</si>
  <si>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</si>
  <si>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</si>
  <si>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</si>
  <si>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</si>
  <si>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</si>
  <si>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</si>
  <si>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</si>
  <si>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</si>
  <si>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</si>
  <si>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</si>
  <si>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</si>
  <si>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</si>
  <si>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</si>
  <si>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</si>
  <si>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</si>
  <si>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</si>
  <si>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</si>
  <si>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</si>
  <si>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</si>
  <si>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</si>
  <si>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</si>
  <si>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</si>
  <si>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</si>
  <si>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</si>
  <si>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</si>
  <si>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</si>
  <si>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</si>
  <si>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</si>
  <si>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</si>
  <si>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</si>
  <si>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</si>
  <si>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</si>
  <si>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</si>
  <si>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</si>
  <si>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</si>
  <si>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</si>
  <si>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</si>
  <si>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</si>
  <si>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</si>
  <si>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</si>
  <si>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</si>
  <si>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</si>
  <si>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</si>
  <si>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</si>
  <si>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</si>
  <si>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</si>
  <si>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</si>
  <si>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</si>
  <si>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</si>
  <si>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</si>
  <si>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</si>
  <si>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</si>
  <si>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</si>
  <si>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</si>
  <si>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</si>
  <si>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</si>
  <si>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</si>
  <si>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</si>
  <si>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</si>
  <si>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</si>
  <si>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</si>
  <si>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</si>
  <si>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</si>
  <si>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</si>
  <si>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</si>
  <si>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</si>
  <si>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</si>
  <si>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</si>
  <si>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</si>
  <si>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</si>
  <si>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</si>
  <si>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</si>
  <si>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</si>
  <si>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</si>
  <si>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</si>
  <si>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</si>
  <si>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</si>
  <si>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</si>
  <si>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</si>
  <si>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</si>
  <si>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</si>
  <si>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</si>
  <si>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</si>
  <si>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</si>
  <si>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</si>
  <si>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</si>
  <si>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</si>
  <si>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</si>
  <si>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</si>
  <si>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</si>
  <si>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</si>
  <si>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</si>
  <si>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</si>
  <si>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</si>
  <si>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</si>
  <si>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</si>
  <si>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</si>
  <si>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</si>
  <si>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</si>
  <si>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</si>
  <si>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</si>
  <si>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</si>
  <si>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</si>
  <si>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</si>
  <si>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</si>
  <si>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</si>
  <si>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</si>
  <si>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</si>
  <si>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</si>
  <si>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</si>
  <si>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</si>
  <si>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</si>
  <si>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</si>
  <si>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</si>
  <si>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</si>
  <si>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</si>
  <si>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</si>
  <si>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</si>
  <si>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</si>
  <si>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</si>
  <si>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</si>
  <si>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</si>
  <si>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</si>
  <si>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</si>
  <si>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</si>
  <si>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</si>
  <si>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</si>
  <si>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</si>
  <si>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</si>
  <si>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</si>
  <si>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</si>
  <si>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</si>
  <si>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</si>
  <si>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</si>
  <si>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</si>
  <si>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</si>
  <si>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</si>
  <si>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</si>
  <si>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</si>
  <si>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</si>
  <si>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</si>
  <si>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</si>
  <si>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</si>
  <si>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</si>
  <si>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</si>
  <si>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</si>
  <si>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</si>
  <si>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</si>
  <si>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</si>
  <si>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</si>
  <si>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</si>
  <si>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</si>
  <si>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</si>
  <si>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</si>
  <si>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</si>
  <si>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</si>
  <si>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</si>
  <si>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</si>
  <si>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</si>
  <si>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</si>
  <si>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</si>
  <si>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</si>
  <si>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</si>
  <si>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</si>
  <si>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</si>
  <si>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</si>
  <si>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</si>
  <si>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</si>
  <si>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</si>
  <si>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</si>
  <si>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</si>
  <si>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</si>
  <si>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</si>
  <si>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</si>
  <si>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</si>
  <si>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</si>
  <si>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</si>
  <si>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</si>
  <si>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</si>
  <si>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</si>
  <si>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</si>
  <si>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</si>
  <si>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</si>
  <si>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</si>
  <si>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</si>
  <si>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</si>
  <si>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</si>
  <si>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</si>
  <si>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</si>
  <si>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</si>
  <si>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</si>
  <si>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MTM Credit Reserve (B/L)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</si>
  <si>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</si>
  <si>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</si>
  <si>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</si>
  <si>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</si>
  <si>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</si>
  <si>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</si>
  <si>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</si>
  <si>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</si>
  <si>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</si>
  <si>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</si>
  <si>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</si>
  <si>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</si>
  <si>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</si>
  <si>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</si>
  <si>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</si>
  <si>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</si>
  <si>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</si>
  <si>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</si>
  <si>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</si>
  <si>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</si>
  <si>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</si>
  <si>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</si>
  <si>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</si>
  <si>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</si>
  <si>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</si>
  <si>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</si>
  <si>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</si>
  <si>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</si>
  <si>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</si>
  <si>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</si>
  <si>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</si>
  <si>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</si>
  <si>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</si>
  <si>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</si>
  <si>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</si>
  <si>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</si>
  <si>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</si>
  <si>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</si>
  <si>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</si>
  <si>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</si>
  <si>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</si>
  <si>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</si>
  <si>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</si>
  <si>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</si>
  <si>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</si>
  <si>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</si>
  <si>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</si>
  <si>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</si>
  <si>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</si>
  <si>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</si>
  <si>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</si>
  <si>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</si>
  <si>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</si>
  <si>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</si>
  <si>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</si>
  <si>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</si>
  <si>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</si>
  <si>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2008-12-31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</si>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</sst>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6"/>
  <sheetViews>
    <sheetView tabSelected="1" zoomScale="68" zoomScaleNormal="68" zoomScalePageLayoutView="0" workbookViewId="0" topLeftCell="A1">
      <pane xSplit="3" ySplit="7" topLeftCell="D459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" sqref="C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IF(AN516="error",AN517,AN516)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IF(AN516="error",AN517,AN516)</f>
        <v>KYP CORP CONSOLIDATED</v>
      </c>
      <c r="M2" s="6"/>
      <c r="N2" s="12"/>
      <c r="O2" s="10"/>
      <c r="P2" s="24"/>
      <c r="Q2" s="20"/>
      <c r="R2" s="20"/>
      <c r="S2" s="22"/>
      <c r="T2" s="79" t="str">
        <f>IF(AN516="error",AN517,AN516)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IF(AN516="error",AN517,AN516)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AO500*1</f>
        <v>39813</v>
      </c>
      <c r="C4" s="30"/>
      <c r="D4" s="7"/>
      <c r="E4" s="6"/>
      <c r="F4" s="6"/>
      <c r="G4" s="6"/>
      <c r="H4" s="10"/>
      <c r="I4" s="10"/>
      <c r="J4" s="10"/>
      <c r="K4" s="22"/>
      <c r="L4" s="19">
        <f>AO500*1</f>
        <v>39813</v>
      </c>
      <c r="M4" s="6"/>
      <c r="N4" s="12"/>
      <c r="O4" s="10"/>
      <c r="P4" s="24"/>
      <c r="Q4" s="20"/>
      <c r="R4" s="20"/>
      <c r="S4" s="22"/>
      <c r="T4" s="19">
        <f>AO500*1</f>
        <v>39813</v>
      </c>
      <c r="U4" s="30"/>
      <c r="V4" s="10"/>
      <c r="W4" s="10"/>
      <c r="X4" s="20"/>
      <c r="Y4" s="20"/>
      <c r="Z4" s="20"/>
      <c r="AA4" s="22"/>
      <c r="AB4" s="19">
        <f>AO500*1</f>
        <v>39813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1390</v>
      </c>
      <c r="C5" s="56">
        <f>IF(AO513&gt;0,"REPORT HAS "&amp;AO513&amp;"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01/10/09 14:40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01/10/09 14:40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01/10/09 14:40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01/10/09 14:40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TEXT($AO$500,"YYYY")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TEXT($AO$500,"YYYY")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TEXT($AO$500,"YYYY")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TEXT($AO$500,"YYYY")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932002.1900000001</v>
      </c>
      <c r="I10" s="9">
        <f aca="true" t="shared" si="0" ref="I10:I41">+E10-G10</f>
        <v>-932002.1900000001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-49.94</v>
      </c>
      <c r="O10" s="9">
        <v>1309445.35</v>
      </c>
      <c r="Q10" s="9">
        <f aca="true" t="shared" si="2" ref="Q10:Q41">+M10-O10</f>
        <v>-1309495.29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-1.000038138285038</v>
      </c>
      <c r="U10" s="9">
        <v>0</v>
      </c>
      <c r="W10" s="9">
        <v>3143981.73</v>
      </c>
      <c r="Y10" s="9">
        <f aca="true" t="shared" si="4" ref="Y10:Y41">+U10-W10</f>
        <v>-3143981.73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0</v>
      </c>
      <c r="AE10" s="9">
        <v>3143981.73</v>
      </c>
      <c r="AG10" s="9">
        <f aca="true" t="shared" si="6" ref="AG10:AG41">+AC10-AE10</f>
        <v>-3143981.73</v>
      </c>
      <c r="AI10" s="21" t="str">
        <f aca="true" t="shared" si="7" ref="AI10:AI41">IF(AE10&lt;0,IF(AG10=0,0,IF(OR(AE10=0,AC10=0),"N.M.",IF(ABS(AG10/AE10)&gt;=10,"N.M.",AG10/(-AE10)))),IF(AG10=0,0,IF(OR(AE10=0,AC10=0),"N.M.",IF(ABS(AG10/AE10)&gt;=10,"N.M.",AG10/AE10))))</f>
        <v>N.M.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283971.09</v>
      </c>
      <c r="O11" s="9">
        <v>0</v>
      </c>
      <c r="Q11" s="9">
        <f t="shared" si="2"/>
        <v>283971.09</v>
      </c>
      <c r="S11" s="21" t="str">
        <f t="shared" si="3"/>
        <v>N.M.</v>
      </c>
      <c r="U11" s="9">
        <v>561883.16</v>
      </c>
      <c r="W11" s="9">
        <v>0</v>
      </c>
      <c r="Y11" s="9">
        <f t="shared" si="4"/>
        <v>561883.16</v>
      </c>
      <c r="AA11" s="21" t="str">
        <f t="shared" si="5"/>
        <v>N.M.</v>
      </c>
      <c r="AC11" s="9">
        <v>561883.16</v>
      </c>
      <c r="AE11" s="9">
        <v>0</v>
      </c>
      <c r="AG11" s="9">
        <f t="shared" si="6"/>
        <v>561883.16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118500</v>
      </c>
      <c r="O12" s="9">
        <v>0</v>
      </c>
      <c r="Q12" s="9">
        <f t="shared" si="2"/>
        <v>118500</v>
      </c>
      <c r="S12" s="21" t="str">
        <f t="shared" si="3"/>
        <v>N.M.</v>
      </c>
      <c r="U12" s="9">
        <v>118500</v>
      </c>
      <c r="W12" s="9">
        <v>0</v>
      </c>
      <c r="Y12" s="9">
        <f t="shared" si="4"/>
        <v>118500</v>
      </c>
      <c r="AA12" s="21" t="str">
        <f t="shared" si="5"/>
        <v>N.M.</v>
      </c>
      <c r="AC12" s="9">
        <v>118500</v>
      </c>
      <c r="AE12" s="9">
        <v>0</v>
      </c>
      <c r="AG12" s="9">
        <f t="shared" si="6"/>
        <v>118500</v>
      </c>
      <c r="AI12" s="21" t="str">
        <f t="shared" si="7"/>
        <v>N.M.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0</v>
      </c>
      <c r="G13" s="5">
        <v>1107.95</v>
      </c>
      <c r="I13" s="9">
        <f t="shared" si="0"/>
        <v>-1107.95</v>
      </c>
      <c r="K13" s="21" t="str">
        <f t="shared" si="1"/>
        <v>N.M.</v>
      </c>
      <c r="M13" s="9">
        <v>0</v>
      </c>
      <c r="O13" s="9">
        <v>-3.69</v>
      </c>
      <c r="Q13" s="9">
        <f t="shared" si="2"/>
        <v>3.69</v>
      </c>
      <c r="S13" s="21" t="str">
        <f t="shared" si="3"/>
        <v>N.M.</v>
      </c>
      <c r="U13" s="9">
        <v>0</v>
      </c>
      <c r="W13" s="9">
        <v>-1258.88</v>
      </c>
      <c r="Y13" s="9">
        <f t="shared" si="4"/>
        <v>1258.88</v>
      </c>
      <c r="AA13" s="21" t="str">
        <f t="shared" si="5"/>
        <v>N.M.</v>
      </c>
      <c r="AC13" s="9">
        <v>0</v>
      </c>
      <c r="AE13" s="9">
        <v>-1258.88</v>
      </c>
      <c r="AG13" s="9">
        <f t="shared" si="6"/>
        <v>1258.88</v>
      </c>
      <c r="AI13" s="21" t="str">
        <f t="shared" si="7"/>
        <v>N.M.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10735430.87</v>
      </c>
      <c r="G14" s="5">
        <v>10073742.95</v>
      </c>
      <c r="I14" s="9">
        <f t="shared" si="0"/>
        <v>661687.9199999999</v>
      </c>
      <c r="K14" s="21">
        <f t="shared" si="1"/>
        <v>0.06568441574142012</v>
      </c>
      <c r="M14" s="9">
        <v>23254784.99</v>
      </c>
      <c r="O14" s="9">
        <v>21038652.91</v>
      </c>
      <c r="Q14" s="9">
        <f t="shared" si="2"/>
        <v>2216132.079999998</v>
      </c>
      <c r="S14" s="21">
        <f t="shared" si="3"/>
        <v>0.1053362156541228</v>
      </c>
      <c r="U14" s="9">
        <v>82609527.27</v>
      </c>
      <c r="W14" s="9">
        <v>80229735.7</v>
      </c>
      <c r="Y14" s="9">
        <f t="shared" si="4"/>
        <v>2379791.569999993</v>
      </c>
      <c r="AA14" s="21">
        <f t="shared" si="5"/>
        <v>0.02966221375698727</v>
      </c>
      <c r="AC14" s="9">
        <v>82609527.27</v>
      </c>
      <c r="AE14" s="9">
        <v>80229735.7</v>
      </c>
      <c r="AG14" s="9">
        <f t="shared" si="6"/>
        <v>2379791.569999993</v>
      </c>
      <c r="AI14" s="21">
        <f t="shared" si="7"/>
        <v>0.02966221375698727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4190151.73</v>
      </c>
      <c r="G15" s="5">
        <v>4176577.89</v>
      </c>
      <c r="I15" s="9">
        <f t="shared" si="0"/>
        <v>13573.839999999851</v>
      </c>
      <c r="K15" s="21">
        <f t="shared" si="1"/>
        <v>0.003249990867523328</v>
      </c>
      <c r="M15" s="9">
        <v>10507294.96</v>
      </c>
      <c r="O15" s="9">
        <v>10020095.25</v>
      </c>
      <c r="Q15" s="9">
        <f t="shared" si="2"/>
        <v>487199.7100000009</v>
      </c>
      <c r="S15" s="21">
        <f t="shared" si="3"/>
        <v>0.048622263346249216</v>
      </c>
      <c r="U15" s="9">
        <v>41176088.91</v>
      </c>
      <c r="W15" s="9">
        <v>42069879.96</v>
      </c>
      <c r="Y15" s="9">
        <f t="shared" si="4"/>
        <v>-893791.0500000045</v>
      </c>
      <c r="AA15" s="21">
        <f t="shared" si="5"/>
        <v>-0.02124539102202859</v>
      </c>
      <c r="AC15" s="9">
        <v>41176088.91</v>
      </c>
      <c r="AE15" s="9">
        <v>42069879.96</v>
      </c>
      <c r="AG15" s="9">
        <f t="shared" si="6"/>
        <v>-893791.0500000045</v>
      </c>
      <c r="AI15" s="21">
        <f t="shared" si="7"/>
        <v>-0.02124539102202859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11296764.61</v>
      </c>
      <c r="G16" s="5">
        <v>4910822.37</v>
      </c>
      <c r="I16" s="9">
        <f t="shared" si="0"/>
        <v>6385942.239999999</v>
      </c>
      <c r="K16" s="21">
        <f t="shared" si="1"/>
        <v>1.3003814348919323</v>
      </c>
      <c r="M16" s="9">
        <v>24224113.68</v>
      </c>
      <c r="O16" s="9">
        <v>10402268.2</v>
      </c>
      <c r="Q16" s="9">
        <f t="shared" si="2"/>
        <v>13821845.48</v>
      </c>
      <c r="S16" s="21">
        <f t="shared" si="3"/>
        <v>1.328733812112247</v>
      </c>
      <c r="U16" s="9">
        <v>66148008.68</v>
      </c>
      <c r="W16" s="9">
        <v>44518669.97</v>
      </c>
      <c r="Y16" s="9">
        <f t="shared" si="4"/>
        <v>21629338.71</v>
      </c>
      <c r="AA16" s="21">
        <f t="shared" si="5"/>
        <v>0.485848717506059</v>
      </c>
      <c r="AC16" s="9">
        <v>66148008.68</v>
      </c>
      <c r="AE16" s="9">
        <v>44518669.97</v>
      </c>
      <c r="AG16" s="9">
        <f t="shared" si="6"/>
        <v>21629338.71</v>
      </c>
      <c r="AI16" s="21">
        <f t="shared" si="7"/>
        <v>0.485848717506059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4414539.27</v>
      </c>
      <c r="G17" s="5">
        <v>4622609.08</v>
      </c>
      <c r="I17" s="9">
        <f t="shared" si="0"/>
        <v>-208069.81000000052</v>
      </c>
      <c r="K17" s="21">
        <f t="shared" si="1"/>
        <v>-0.04501133589258655</v>
      </c>
      <c r="M17" s="9">
        <v>13995603.38</v>
      </c>
      <c r="O17" s="9">
        <v>13930920.68</v>
      </c>
      <c r="Q17" s="9">
        <f t="shared" si="2"/>
        <v>64682.70000000112</v>
      </c>
      <c r="S17" s="21">
        <f t="shared" si="3"/>
        <v>0.004643103028564593</v>
      </c>
      <c r="U17" s="9">
        <v>55332515.84</v>
      </c>
      <c r="W17" s="9">
        <v>55019125.32</v>
      </c>
      <c r="Y17" s="9">
        <f t="shared" si="4"/>
        <v>313390.5200000033</v>
      </c>
      <c r="AA17" s="21">
        <f t="shared" si="5"/>
        <v>0.005696028756859984</v>
      </c>
      <c r="AC17" s="9">
        <v>55332515.84</v>
      </c>
      <c r="AE17" s="9">
        <v>55019125.32</v>
      </c>
      <c r="AG17" s="9">
        <f t="shared" si="6"/>
        <v>313390.5200000033</v>
      </c>
      <c r="AI17" s="21">
        <f t="shared" si="7"/>
        <v>0.005696028756859984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3845444.17</v>
      </c>
      <c r="G18" s="5">
        <v>4799647.8</v>
      </c>
      <c r="I18" s="9">
        <f t="shared" si="0"/>
        <v>-954203.6299999999</v>
      </c>
      <c r="K18" s="21">
        <f t="shared" si="1"/>
        <v>-0.19880701038105336</v>
      </c>
      <c r="M18" s="9">
        <v>12641542.09</v>
      </c>
      <c r="O18" s="9">
        <v>12252132.64</v>
      </c>
      <c r="Q18" s="9">
        <f t="shared" si="2"/>
        <v>389409.44999999925</v>
      </c>
      <c r="S18" s="21">
        <f t="shared" si="3"/>
        <v>0.03178299333200814</v>
      </c>
      <c r="U18" s="9">
        <v>48762074.72</v>
      </c>
      <c r="W18" s="9">
        <v>46717846.69</v>
      </c>
      <c r="Y18" s="9">
        <f t="shared" si="4"/>
        <v>2044228.0300000012</v>
      </c>
      <c r="AA18" s="21">
        <f t="shared" si="5"/>
        <v>0.043756897520655</v>
      </c>
      <c r="AC18" s="9">
        <v>48762074.72</v>
      </c>
      <c r="AE18" s="9">
        <v>46717846.69</v>
      </c>
      <c r="AG18" s="9">
        <f t="shared" si="6"/>
        <v>2044228.0300000012</v>
      </c>
      <c r="AI18" s="21">
        <f t="shared" si="7"/>
        <v>0.043756897520655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2817067.68</v>
      </c>
      <c r="G19" s="5">
        <v>3092726.99</v>
      </c>
      <c r="I19" s="9">
        <f t="shared" si="0"/>
        <v>-275659.31000000006</v>
      </c>
      <c r="K19" s="21">
        <f t="shared" si="1"/>
        <v>-0.08913147228685712</v>
      </c>
      <c r="M19" s="9">
        <v>9897036.65</v>
      </c>
      <c r="O19" s="9">
        <v>9262163.51</v>
      </c>
      <c r="Q19" s="9">
        <f t="shared" si="2"/>
        <v>634873.1400000006</v>
      </c>
      <c r="S19" s="21">
        <f t="shared" si="3"/>
        <v>0.06854479942127481</v>
      </c>
      <c r="U19" s="9">
        <v>35855368.06</v>
      </c>
      <c r="W19" s="9">
        <v>34917357.33</v>
      </c>
      <c r="Y19" s="9">
        <f t="shared" si="4"/>
        <v>938010.7300000042</v>
      </c>
      <c r="AA19" s="21">
        <f t="shared" si="5"/>
        <v>0.026863737743236717</v>
      </c>
      <c r="AC19" s="9">
        <v>35855368.06</v>
      </c>
      <c r="AE19" s="9">
        <v>34917357.33</v>
      </c>
      <c r="AG19" s="9">
        <f t="shared" si="6"/>
        <v>938010.7300000042</v>
      </c>
      <c r="AI19" s="21">
        <f t="shared" si="7"/>
        <v>0.026863737743236717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826219.48</v>
      </c>
      <c r="G20" s="5">
        <v>878647.79</v>
      </c>
      <c r="I20" s="9">
        <f t="shared" si="0"/>
        <v>-52428.310000000056</v>
      </c>
      <c r="K20" s="21">
        <f t="shared" si="1"/>
        <v>-0.05966931300197097</v>
      </c>
      <c r="M20" s="9">
        <v>2606961.37</v>
      </c>
      <c r="O20" s="9">
        <v>2574185.2</v>
      </c>
      <c r="Q20" s="9">
        <f t="shared" si="2"/>
        <v>32776.169999999925</v>
      </c>
      <c r="S20" s="21">
        <f t="shared" si="3"/>
        <v>0.012732638661740393</v>
      </c>
      <c r="U20" s="9">
        <v>9646925.65</v>
      </c>
      <c r="W20" s="9">
        <v>9801578.5</v>
      </c>
      <c r="Y20" s="9">
        <f t="shared" si="4"/>
        <v>-154652.84999999963</v>
      </c>
      <c r="AA20" s="21">
        <f t="shared" si="5"/>
        <v>-0.015778361617978128</v>
      </c>
      <c r="AC20" s="9">
        <v>9646925.65</v>
      </c>
      <c r="AE20" s="9">
        <v>9801578.5</v>
      </c>
      <c r="AG20" s="9">
        <f t="shared" si="6"/>
        <v>-154652.84999999963</v>
      </c>
      <c r="AI20" s="21">
        <f t="shared" si="7"/>
        <v>-0.015778361617978128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706744.41</v>
      </c>
      <c r="G21" s="5">
        <v>742233.59</v>
      </c>
      <c r="I21" s="9">
        <f t="shared" si="0"/>
        <v>-35489.179999999935</v>
      </c>
      <c r="K21" s="21">
        <f t="shared" si="1"/>
        <v>-0.04781403115965142</v>
      </c>
      <c r="M21" s="9">
        <v>2308649.26</v>
      </c>
      <c r="O21" s="9">
        <v>2296726.34</v>
      </c>
      <c r="Q21" s="9">
        <f t="shared" si="2"/>
        <v>11922.919999999925</v>
      </c>
      <c r="S21" s="21">
        <f t="shared" si="3"/>
        <v>0.005191267149398359</v>
      </c>
      <c r="U21" s="9">
        <v>9076158.8</v>
      </c>
      <c r="W21" s="9">
        <v>8847191.46</v>
      </c>
      <c r="Y21" s="9">
        <f t="shared" si="4"/>
        <v>228967.33999999985</v>
      </c>
      <c r="AA21" s="21">
        <f t="shared" si="5"/>
        <v>0.025880228887914202</v>
      </c>
      <c r="AC21" s="9">
        <v>9076158.8</v>
      </c>
      <c r="AE21" s="9">
        <v>8847191.46</v>
      </c>
      <c r="AG21" s="9">
        <f t="shared" si="6"/>
        <v>228967.33999999985</v>
      </c>
      <c r="AI21" s="21">
        <f t="shared" si="7"/>
        <v>0.025880228887914202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4292752.03</v>
      </c>
      <c r="G22" s="5">
        <v>2019801.63</v>
      </c>
      <c r="I22" s="9">
        <f t="shared" si="0"/>
        <v>2272950.4000000004</v>
      </c>
      <c r="K22" s="21">
        <f t="shared" si="1"/>
        <v>1.125333481387477</v>
      </c>
      <c r="M22" s="9">
        <v>12867751.98</v>
      </c>
      <c r="O22" s="9">
        <v>6001178.48</v>
      </c>
      <c r="Q22" s="9">
        <f t="shared" si="2"/>
        <v>6866573.5</v>
      </c>
      <c r="S22" s="21">
        <f t="shared" si="3"/>
        <v>1.1442041797097158</v>
      </c>
      <c r="U22" s="9">
        <v>38284193.56</v>
      </c>
      <c r="W22" s="9">
        <v>25803517.23</v>
      </c>
      <c r="Y22" s="9">
        <f t="shared" si="4"/>
        <v>12480676.330000002</v>
      </c>
      <c r="AA22" s="21">
        <f t="shared" si="5"/>
        <v>0.48368120588962055</v>
      </c>
      <c r="AC22" s="9">
        <v>38284193.56</v>
      </c>
      <c r="AE22" s="9">
        <v>25803517.23</v>
      </c>
      <c r="AG22" s="9">
        <f t="shared" si="6"/>
        <v>12480676.330000002</v>
      </c>
      <c r="AI22" s="21">
        <f t="shared" si="7"/>
        <v>0.48368120588962055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9569709.36</v>
      </c>
      <c r="G23" s="5">
        <v>4948441.36</v>
      </c>
      <c r="I23" s="9">
        <f t="shared" si="0"/>
        <v>4621267.999999999</v>
      </c>
      <c r="K23" s="21">
        <f t="shared" si="1"/>
        <v>0.9338835531841078</v>
      </c>
      <c r="M23" s="9">
        <v>30758212.7</v>
      </c>
      <c r="O23" s="9">
        <v>12809446.08</v>
      </c>
      <c r="Q23" s="9">
        <f t="shared" si="2"/>
        <v>17948766.619999997</v>
      </c>
      <c r="S23" s="21">
        <f t="shared" si="3"/>
        <v>1.40121333177898</v>
      </c>
      <c r="U23" s="9">
        <v>88063344.87</v>
      </c>
      <c r="W23" s="9">
        <v>57015661.92</v>
      </c>
      <c r="Y23" s="9">
        <f t="shared" si="4"/>
        <v>31047682.950000003</v>
      </c>
      <c r="AA23" s="21">
        <f t="shared" si="5"/>
        <v>0.5445465667585115</v>
      </c>
      <c r="AC23" s="9">
        <v>88063344.87</v>
      </c>
      <c r="AE23" s="9">
        <v>57015661.92</v>
      </c>
      <c r="AG23" s="9">
        <f t="shared" si="6"/>
        <v>31047682.950000003</v>
      </c>
      <c r="AI23" s="21">
        <f t="shared" si="7"/>
        <v>0.5445465667585115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86830.62</v>
      </c>
      <c r="G24" s="5">
        <v>87118.13</v>
      </c>
      <c r="I24" s="9">
        <f t="shared" si="0"/>
        <v>-287.5100000000093</v>
      </c>
      <c r="K24" s="21">
        <f t="shared" si="1"/>
        <v>-0.003300231536191253</v>
      </c>
      <c r="M24" s="9">
        <v>253371.52000000002</v>
      </c>
      <c r="O24" s="9">
        <v>249982.28</v>
      </c>
      <c r="Q24" s="9">
        <f t="shared" si="2"/>
        <v>3389.24000000002</v>
      </c>
      <c r="S24" s="21">
        <f t="shared" si="3"/>
        <v>0.013557920985439528</v>
      </c>
      <c r="U24" s="9">
        <v>1010360.65</v>
      </c>
      <c r="W24" s="9">
        <v>982915.3</v>
      </c>
      <c r="Y24" s="9">
        <f t="shared" si="4"/>
        <v>27445.349999999977</v>
      </c>
      <c r="AA24" s="21">
        <f t="shared" si="5"/>
        <v>0.027922395754751174</v>
      </c>
      <c r="AC24" s="9">
        <v>1010360.65</v>
      </c>
      <c r="AE24" s="9">
        <v>982915.3</v>
      </c>
      <c r="AG24" s="9">
        <f t="shared" si="6"/>
        <v>27445.349999999977</v>
      </c>
      <c r="AI24" s="21">
        <f t="shared" si="7"/>
        <v>0.027922395754751174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43132.4</v>
      </c>
      <c r="G25" s="5">
        <v>19713.08</v>
      </c>
      <c r="I25" s="9">
        <f t="shared" si="0"/>
        <v>23419.32</v>
      </c>
      <c r="K25" s="21">
        <f t="shared" si="1"/>
        <v>1.1880091796918593</v>
      </c>
      <c r="M25" s="9">
        <v>110498.05</v>
      </c>
      <c r="O25" s="9">
        <v>50206.590000000004</v>
      </c>
      <c r="Q25" s="9">
        <f t="shared" si="2"/>
        <v>60291.46</v>
      </c>
      <c r="S25" s="21">
        <f t="shared" si="3"/>
        <v>1.2008674558459356</v>
      </c>
      <c r="U25" s="9">
        <v>271059.63</v>
      </c>
      <c r="W25" s="9">
        <v>179183.28</v>
      </c>
      <c r="Y25" s="9">
        <f t="shared" si="4"/>
        <v>91876.35</v>
      </c>
      <c r="AA25" s="21">
        <f t="shared" si="5"/>
        <v>0.5127506874525347</v>
      </c>
      <c r="AC25" s="9">
        <v>271059.63</v>
      </c>
      <c r="AE25" s="9">
        <v>179183.28</v>
      </c>
      <c r="AG25" s="9">
        <f t="shared" si="6"/>
        <v>91876.35</v>
      </c>
      <c r="AI25" s="21">
        <f t="shared" si="7"/>
        <v>0.5127506874525347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145194.92</v>
      </c>
      <c r="G26" s="5">
        <v>1529135.74</v>
      </c>
      <c r="I26" s="9">
        <f t="shared" si="0"/>
        <v>-1383940.82</v>
      </c>
      <c r="K26" s="21">
        <f t="shared" si="1"/>
        <v>-0.9050477232322096</v>
      </c>
      <c r="M26" s="9">
        <v>1752975.73</v>
      </c>
      <c r="O26" s="9">
        <v>1529190.113</v>
      </c>
      <c r="Q26" s="9">
        <f t="shared" si="2"/>
        <v>223785.6170000001</v>
      </c>
      <c r="S26" s="21">
        <f t="shared" si="3"/>
        <v>0.14634257382227797</v>
      </c>
      <c r="U26" s="9">
        <v>25865561.79</v>
      </c>
      <c r="W26" s="9">
        <v>31458612.863</v>
      </c>
      <c r="Y26" s="9">
        <f t="shared" si="4"/>
        <v>-5593051.073000003</v>
      </c>
      <c r="AA26" s="21">
        <f t="shared" si="5"/>
        <v>-0.17779077219193795</v>
      </c>
      <c r="AC26" s="9">
        <v>25865561.79</v>
      </c>
      <c r="AE26" s="9">
        <v>31458612.863</v>
      </c>
      <c r="AG26" s="9">
        <f t="shared" si="6"/>
        <v>-5593051.073000003</v>
      </c>
      <c r="AI26" s="21">
        <f t="shared" si="7"/>
        <v>-0.17779077219193795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2407.5</v>
      </c>
      <c r="G27" s="5">
        <v>2166.29</v>
      </c>
      <c r="I27" s="9">
        <f t="shared" si="0"/>
        <v>241.21000000000004</v>
      </c>
      <c r="K27" s="21">
        <f t="shared" si="1"/>
        <v>0.11134704956400114</v>
      </c>
      <c r="M27" s="9">
        <v>7155.07</v>
      </c>
      <c r="O27" s="9">
        <v>6465.63</v>
      </c>
      <c r="Q27" s="9">
        <f t="shared" si="2"/>
        <v>689.4399999999996</v>
      </c>
      <c r="S27" s="21">
        <f t="shared" si="3"/>
        <v>0.1066315270128355</v>
      </c>
      <c r="U27" s="9">
        <v>26776.2</v>
      </c>
      <c r="W27" s="9">
        <v>24866.850000000002</v>
      </c>
      <c r="Y27" s="9">
        <f t="shared" si="4"/>
        <v>1909.3499999999985</v>
      </c>
      <c r="AA27" s="21">
        <f t="shared" si="5"/>
        <v>0.07678294597023742</v>
      </c>
      <c r="AC27" s="9">
        <v>26776.2</v>
      </c>
      <c r="AE27" s="9">
        <v>24866.850000000002</v>
      </c>
      <c r="AG27" s="9">
        <f t="shared" si="6"/>
        <v>1909.3499999999985</v>
      </c>
      <c r="AI27" s="21">
        <f t="shared" si="7"/>
        <v>0.07678294597023742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63262.5</v>
      </c>
      <c r="G28" s="5">
        <v>60671.03</v>
      </c>
      <c r="I28" s="9">
        <f t="shared" si="0"/>
        <v>2591.470000000001</v>
      </c>
      <c r="K28" s="21">
        <f t="shared" si="1"/>
        <v>0.04271346637761055</v>
      </c>
      <c r="M28" s="9">
        <v>189754.34</v>
      </c>
      <c r="O28" s="9">
        <v>182050.74</v>
      </c>
      <c r="Q28" s="9">
        <f t="shared" si="2"/>
        <v>7703.600000000006</v>
      </c>
      <c r="S28" s="21">
        <f t="shared" si="3"/>
        <v>0.04231567528920787</v>
      </c>
      <c r="U28" s="9">
        <v>745945.42</v>
      </c>
      <c r="W28" s="9">
        <v>758527.18</v>
      </c>
      <c r="Y28" s="9">
        <f t="shared" si="4"/>
        <v>-12581.76000000001</v>
      </c>
      <c r="AA28" s="21">
        <f t="shared" si="5"/>
        <v>-0.016587091842905365</v>
      </c>
      <c r="AC28" s="9">
        <v>745945.42</v>
      </c>
      <c r="AE28" s="9">
        <v>758527.18</v>
      </c>
      <c r="AG28" s="9">
        <f t="shared" si="6"/>
        <v>-12581.76000000001</v>
      </c>
      <c r="AI28" s="21">
        <f t="shared" si="7"/>
        <v>-0.016587091842905365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9641725.65</v>
      </c>
      <c r="G29" s="5">
        <v>11457066.92</v>
      </c>
      <c r="I29" s="9">
        <f t="shared" si="0"/>
        <v>-1815341.2699999996</v>
      </c>
      <c r="K29" s="21">
        <f t="shared" si="1"/>
        <v>-0.1584472956888341</v>
      </c>
      <c r="M29" s="9">
        <v>29137601.12</v>
      </c>
      <c r="O29" s="9">
        <v>34576416.24</v>
      </c>
      <c r="Q29" s="9">
        <f t="shared" si="2"/>
        <v>-5438815.120000001</v>
      </c>
      <c r="S29" s="21">
        <f t="shared" si="3"/>
        <v>-0.15729840485053118</v>
      </c>
      <c r="U29" s="9">
        <v>134329918.08</v>
      </c>
      <c r="W29" s="9">
        <v>140779093.07</v>
      </c>
      <c r="Y29" s="9">
        <f t="shared" si="4"/>
        <v>-6449174.98999998</v>
      </c>
      <c r="AA29" s="21">
        <f t="shared" si="5"/>
        <v>-0.045810601910847924</v>
      </c>
      <c r="AC29" s="9">
        <v>134329918.08</v>
      </c>
      <c r="AE29" s="9">
        <v>140779093.07</v>
      </c>
      <c r="AG29" s="9">
        <f t="shared" si="6"/>
        <v>-6449174.98999998</v>
      </c>
      <c r="AI29" s="21">
        <f t="shared" si="7"/>
        <v>-0.045810601910847924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91691.36</v>
      </c>
      <c r="Y30" s="9">
        <f t="shared" si="4"/>
        <v>-91691.36</v>
      </c>
      <c r="AA30" s="21" t="str">
        <f t="shared" si="5"/>
        <v>N.M.</v>
      </c>
      <c r="AC30" s="9">
        <v>0</v>
      </c>
      <c r="AE30" s="9">
        <v>91691.36</v>
      </c>
      <c r="AG30" s="9">
        <f t="shared" si="6"/>
        <v>-91691.36</v>
      </c>
      <c r="AI30" s="21" t="str">
        <f t="shared" si="7"/>
        <v>N.M.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-8965364.9</v>
      </c>
      <c r="G31" s="5">
        <v>-11215385.58</v>
      </c>
      <c r="I31" s="9">
        <f t="shared" si="0"/>
        <v>2250020.6799999997</v>
      </c>
      <c r="K31" s="21">
        <f t="shared" si="1"/>
        <v>0.20061911059147017</v>
      </c>
      <c r="M31" s="9">
        <v>-27392688.24</v>
      </c>
      <c r="O31" s="9">
        <v>-34157754.82</v>
      </c>
      <c r="Q31" s="9">
        <f t="shared" si="2"/>
        <v>6765066.580000002</v>
      </c>
      <c r="S31" s="21">
        <f t="shared" si="3"/>
        <v>0.19805360790396356</v>
      </c>
      <c r="U31" s="9">
        <v>-126843104.92</v>
      </c>
      <c r="W31" s="9">
        <v>-137612082.11</v>
      </c>
      <c r="Y31" s="9">
        <f t="shared" si="4"/>
        <v>10768977.190000013</v>
      </c>
      <c r="AA31" s="21">
        <f t="shared" si="5"/>
        <v>0.07825604427227434</v>
      </c>
      <c r="AC31" s="9">
        <v>-126843104.92</v>
      </c>
      <c r="AE31" s="9">
        <v>-137612082.11</v>
      </c>
      <c r="AG31" s="9">
        <f t="shared" si="6"/>
        <v>10768977.190000013</v>
      </c>
      <c r="AI31" s="21">
        <f t="shared" si="7"/>
        <v>0.07825604427227434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-46396.81</v>
      </c>
      <c r="Y32" s="9">
        <f t="shared" si="4"/>
        <v>46396.81</v>
      </c>
      <c r="AA32" s="21" t="str">
        <f t="shared" si="5"/>
        <v>N.M.</v>
      </c>
      <c r="AC32" s="9">
        <v>0</v>
      </c>
      <c r="AE32" s="9">
        <v>-46396.81</v>
      </c>
      <c r="AG32" s="9">
        <f t="shared" si="6"/>
        <v>46396.81</v>
      </c>
      <c r="AI32" s="21" t="str">
        <f t="shared" si="7"/>
        <v>N.M.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0</v>
      </c>
      <c r="G33" s="5">
        <v>-1000.3100000000001</v>
      </c>
      <c r="I33" s="9">
        <f t="shared" si="0"/>
        <v>1000.3100000000001</v>
      </c>
      <c r="K33" s="21" t="str">
        <f t="shared" si="1"/>
        <v>N.M.</v>
      </c>
      <c r="M33" s="9">
        <v>0</v>
      </c>
      <c r="O33" s="9">
        <v>-1000.3100000000001</v>
      </c>
      <c r="Q33" s="9">
        <f t="shared" si="2"/>
        <v>1000.3100000000001</v>
      </c>
      <c r="S33" s="21" t="str">
        <f t="shared" si="3"/>
        <v>N.M.</v>
      </c>
      <c r="U33" s="9">
        <v>0</v>
      </c>
      <c r="W33" s="9">
        <v>-16683.25</v>
      </c>
      <c r="Y33" s="9">
        <f t="shared" si="4"/>
        <v>16683.25</v>
      </c>
      <c r="AA33" s="21" t="str">
        <f t="shared" si="5"/>
        <v>N.M.</v>
      </c>
      <c r="AC33" s="9">
        <v>0</v>
      </c>
      <c r="AE33" s="9">
        <v>-16683.25</v>
      </c>
      <c r="AG33" s="9">
        <f t="shared" si="6"/>
        <v>16683.25</v>
      </c>
      <c r="AI33" s="21" t="str">
        <f t="shared" si="7"/>
        <v>N.M.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244711.63</v>
      </c>
      <c r="G34" s="5">
        <v>130097.28</v>
      </c>
      <c r="I34" s="9">
        <f t="shared" si="0"/>
        <v>114614.35</v>
      </c>
      <c r="K34" s="21">
        <f t="shared" si="1"/>
        <v>0.8809895948631671</v>
      </c>
      <c r="M34" s="9">
        <v>664818.373</v>
      </c>
      <c r="O34" s="9">
        <v>438293.89</v>
      </c>
      <c r="Q34" s="9">
        <f t="shared" si="2"/>
        <v>226524.483</v>
      </c>
      <c r="S34" s="21">
        <f t="shared" si="3"/>
        <v>0.5168323998310814</v>
      </c>
      <c r="U34" s="9">
        <v>2360587.073</v>
      </c>
      <c r="W34" s="9">
        <v>2011798.68</v>
      </c>
      <c r="Y34" s="9">
        <f t="shared" si="4"/>
        <v>348788.3929999999</v>
      </c>
      <c r="AA34" s="21">
        <f t="shared" si="5"/>
        <v>0.1733714195497931</v>
      </c>
      <c r="AC34" s="9">
        <v>2360587.073</v>
      </c>
      <c r="AE34" s="9">
        <v>2011798.68</v>
      </c>
      <c r="AG34" s="9">
        <f t="shared" si="6"/>
        <v>348788.3929999999</v>
      </c>
      <c r="AI34" s="21">
        <f t="shared" si="7"/>
        <v>0.1733714195497931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4075840.83</v>
      </c>
      <c r="G35" s="5">
        <v>2847236.4</v>
      </c>
      <c r="I35" s="9">
        <f t="shared" si="0"/>
        <v>1228604.4300000002</v>
      </c>
      <c r="K35" s="21">
        <f t="shared" si="1"/>
        <v>0.43150769988751203</v>
      </c>
      <c r="M35" s="9">
        <v>9436217.29</v>
      </c>
      <c r="O35" s="9">
        <v>8222104.59</v>
      </c>
      <c r="Q35" s="9">
        <f t="shared" si="2"/>
        <v>1214112.6999999993</v>
      </c>
      <c r="S35" s="21">
        <f t="shared" si="3"/>
        <v>0.14766446798507574</v>
      </c>
      <c r="U35" s="9">
        <v>31834316.85</v>
      </c>
      <c r="W35" s="9">
        <v>34126823.32</v>
      </c>
      <c r="Y35" s="9">
        <f t="shared" si="4"/>
        <v>-2292506.469999999</v>
      </c>
      <c r="AA35" s="21">
        <f t="shared" si="5"/>
        <v>-0.06717608751636948</v>
      </c>
      <c r="AC35" s="9">
        <v>31834316.85</v>
      </c>
      <c r="AE35" s="9">
        <v>34126823.32</v>
      </c>
      <c r="AG35" s="9">
        <f t="shared" si="6"/>
        <v>-2292506.469999999</v>
      </c>
      <c r="AI35" s="21">
        <f t="shared" si="7"/>
        <v>-0.06717608751636948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228472.01</v>
      </c>
      <c r="G36" s="5">
        <v>207631.31</v>
      </c>
      <c r="I36" s="9">
        <f t="shared" si="0"/>
        <v>20840.70000000001</v>
      </c>
      <c r="K36" s="21">
        <f t="shared" si="1"/>
        <v>0.10037359009101282</v>
      </c>
      <c r="M36" s="9">
        <v>591850.04</v>
      </c>
      <c r="O36" s="9">
        <v>548182.6900000001</v>
      </c>
      <c r="Q36" s="9">
        <f t="shared" si="2"/>
        <v>43667.34999999998</v>
      </c>
      <c r="S36" s="21">
        <f t="shared" si="3"/>
        <v>0.07965838906733806</v>
      </c>
      <c r="U36" s="9">
        <v>2401672.0300000003</v>
      </c>
      <c r="W36" s="9">
        <v>2380518.86</v>
      </c>
      <c r="Y36" s="9">
        <f t="shared" si="4"/>
        <v>21153.17000000039</v>
      </c>
      <c r="AA36" s="21">
        <f t="shared" si="5"/>
        <v>0.008885949342993398</v>
      </c>
      <c r="AC36" s="9">
        <v>2401672.0300000003</v>
      </c>
      <c r="AE36" s="9">
        <v>2380518.86</v>
      </c>
      <c r="AG36" s="9">
        <f t="shared" si="6"/>
        <v>21153.17000000039</v>
      </c>
      <c r="AI36" s="21">
        <f t="shared" si="7"/>
        <v>0.008885949342993398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-895567.05</v>
      </c>
      <c r="G37" s="5">
        <v>-1050822.88</v>
      </c>
      <c r="I37" s="9">
        <f t="shared" si="0"/>
        <v>155255.82999999984</v>
      </c>
      <c r="K37" s="21">
        <f t="shared" si="1"/>
        <v>0.14774690669087817</v>
      </c>
      <c r="M37" s="9">
        <v>-3450109.87</v>
      </c>
      <c r="O37" s="9">
        <v>-3831831.91</v>
      </c>
      <c r="Q37" s="9">
        <f t="shared" si="2"/>
        <v>381722.04000000004</v>
      </c>
      <c r="S37" s="21">
        <f t="shared" si="3"/>
        <v>0.09961868082047472</v>
      </c>
      <c r="U37" s="9">
        <v>-11560868.01</v>
      </c>
      <c r="W37" s="9">
        <v>-20070384.36</v>
      </c>
      <c r="Y37" s="9">
        <f t="shared" si="4"/>
        <v>8509516.35</v>
      </c>
      <c r="AA37" s="21">
        <f t="shared" si="5"/>
        <v>0.42398372633856224</v>
      </c>
      <c r="AC37" s="9">
        <v>-11560868.01</v>
      </c>
      <c r="AE37" s="9">
        <v>-20070384.36</v>
      </c>
      <c r="AG37" s="9">
        <f t="shared" si="6"/>
        <v>8509516.35</v>
      </c>
      <c r="AI37" s="21">
        <f t="shared" si="7"/>
        <v>0.42398372633856224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-6957.89</v>
      </c>
      <c r="G38" s="5">
        <v>-7997.64</v>
      </c>
      <c r="I38" s="9">
        <f t="shared" si="0"/>
        <v>1039.75</v>
      </c>
      <c r="K38" s="21">
        <f t="shared" si="1"/>
        <v>0.13000710209511807</v>
      </c>
      <c r="M38" s="9">
        <v>-22796.670000000002</v>
      </c>
      <c r="O38" s="9">
        <v>19949.96</v>
      </c>
      <c r="Q38" s="9">
        <f t="shared" si="2"/>
        <v>-42746.630000000005</v>
      </c>
      <c r="S38" s="21">
        <f t="shared" si="3"/>
        <v>-2.1426925166767257</v>
      </c>
      <c r="U38" s="9">
        <v>-103253.03</v>
      </c>
      <c r="W38" s="9">
        <v>-173143.64</v>
      </c>
      <c r="Y38" s="9">
        <f t="shared" si="4"/>
        <v>69890.61000000002</v>
      </c>
      <c r="AA38" s="21">
        <f t="shared" si="5"/>
        <v>0.4036568134988961</v>
      </c>
      <c r="AC38" s="9">
        <v>-103253.03</v>
      </c>
      <c r="AE38" s="9">
        <v>-173143.64</v>
      </c>
      <c r="AG38" s="9">
        <f t="shared" si="6"/>
        <v>69890.61000000002</v>
      </c>
      <c r="AI38" s="21">
        <f t="shared" si="7"/>
        <v>0.4036568134988961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-45044.35</v>
      </c>
      <c r="G39" s="5">
        <v>42428.67</v>
      </c>
      <c r="I39" s="9">
        <f t="shared" si="0"/>
        <v>-87473.01999999999</v>
      </c>
      <c r="K39" s="21">
        <f t="shared" si="1"/>
        <v>-2.061648880344352</v>
      </c>
      <c r="M39" s="9">
        <v>-142388.73</v>
      </c>
      <c r="O39" s="9">
        <v>292229.08</v>
      </c>
      <c r="Q39" s="9">
        <f t="shared" si="2"/>
        <v>-434617.81000000006</v>
      </c>
      <c r="S39" s="21">
        <f t="shared" si="3"/>
        <v>-1.4872503790519411</v>
      </c>
      <c r="U39" s="9">
        <v>-1638967.6600000001</v>
      </c>
      <c r="W39" s="9">
        <v>932733.85</v>
      </c>
      <c r="Y39" s="9">
        <f t="shared" si="4"/>
        <v>-2571701.5100000002</v>
      </c>
      <c r="AA39" s="21">
        <f t="shared" si="5"/>
        <v>-2.75716541219127</v>
      </c>
      <c r="AC39" s="9">
        <v>-1638967.6600000001</v>
      </c>
      <c r="AE39" s="9">
        <v>932733.85</v>
      </c>
      <c r="AG39" s="9">
        <f t="shared" si="6"/>
        <v>-2571701.5100000002</v>
      </c>
      <c r="AI39" s="21">
        <f t="shared" si="7"/>
        <v>-2.75716541219127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-789189.88</v>
      </c>
      <c r="G40" s="5">
        <v>189293.9</v>
      </c>
      <c r="I40" s="9">
        <f t="shared" si="0"/>
        <v>-978483.78</v>
      </c>
      <c r="K40" s="21">
        <f t="shared" si="1"/>
        <v>-5.169124731436143</v>
      </c>
      <c r="M40" s="9">
        <v>-2516082.91</v>
      </c>
      <c r="O40" s="9">
        <v>1051522.57</v>
      </c>
      <c r="Q40" s="9">
        <f t="shared" si="2"/>
        <v>-3567605.4800000004</v>
      </c>
      <c r="S40" s="21">
        <f t="shared" si="3"/>
        <v>-3.392799718982732</v>
      </c>
      <c r="U40" s="9">
        <v>-4547025.17</v>
      </c>
      <c r="W40" s="9">
        <v>5361761.54</v>
      </c>
      <c r="Y40" s="9">
        <f t="shared" si="4"/>
        <v>-9908786.71</v>
      </c>
      <c r="AA40" s="21">
        <f t="shared" si="5"/>
        <v>-1.8480468846065095</v>
      </c>
      <c r="AC40" s="9">
        <v>-4547025.17</v>
      </c>
      <c r="AE40" s="9">
        <v>5361761.54</v>
      </c>
      <c r="AG40" s="9">
        <f t="shared" si="6"/>
        <v>-9908786.71</v>
      </c>
      <c r="AI40" s="21">
        <f t="shared" si="7"/>
        <v>-1.8480468846065095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-96111.03</v>
      </c>
      <c r="G41" s="5">
        <v>1050704</v>
      </c>
      <c r="I41" s="9">
        <f t="shared" si="0"/>
        <v>-1146815.03</v>
      </c>
      <c r="K41" s="21">
        <f t="shared" si="1"/>
        <v>-1.0914729838279857</v>
      </c>
      <c r="M41" s="9">
        <v>199291.68</v>
      </c>
      <c r="O41" s="9">
        <v>3704628.39</v>
      </c>
      <c r="Q41" s="9">
        <f t="shared" si="2"/>
        <v>-3505336.71</v>
      </c>
      <c r="S41" s="21">
        <f t="shared" si="3"/>
        <v>-0.946204677225399</v>
      </c>
      <c r="U41" s="9">
        <v>27499382.88</v>
      </c>
      <c r="W41" s="9">
        <v>10897120.05</v>
      </c>
      <c r="Y41" s="9">
        <f t="shared" si="4"/>
        <v>16602262.829999998</v>
      </c>
      <c r="AA41" s="21">
        <f t="shared" si="5"/>
        <v>1.5235459234937947</v>
      </c>
      <c r="AC41" s="9">
        <v>27499382.88</v>
      </c>
      <c r="AE41" s="9">
        <v>10897120.05</v>
      </c>
      <c r="AG41" s="9">
        <f t="shared" si="6"/>
        <v>16602262.829999998</v>
      </c>
      <c r="AI41" s="21">
        <f t="shared" si="7"/>
        <v>1.5235459234937947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0</v>
      </c>
      <c r="G42" s="5">
        <v>12112971.11</v>
      </c>
      <c r="I42" s="9">
        <f aca="true" t="shared" si="8" ref="I42:I73">+E42-G42</f>
        <v>-12112971.11</v>
      </c>
      <c r="K42" s="21" t="str">
        <f aca="true" t="shared" si="9" ref="K42:K73">IF(G42&lt;0,IF(I42=0,0,IF(OR(G42=0,E42=0),"N.M.",IF(ABS(I42/G42)&gt;=10,"N.M.",I42/(-G42)))),IF(I42=0,0,IF(OR(G42=0,E42=0),"N.M.",IF(ABS(I42/G42)&gt;=10,"N.M.",I42/G42))))</f>
        <v>N.M.</v>
      </c>
      <c r="M42" s="9">
        <v>0</v>
      </c>
      <c r="O42" s="9">
        <v>12112614.1</v>
      </c>
      <c r="Q42" s="9">
        <f aca="true" t="shared" si="10" ref="Q42:Q73">+M42-O42</f>
        <v>-12112614.1</v>
      </c>
      <c r="S42" s="21" t="str">
        <f aca="true" t="shared" si="11" ref="S42:S73">IF(O42&lt;0,IF(Q42=0,0,IF(OR(O42=0,M42=0),"N.M.",IF(ABS(Q42/O42)&gt;=10,"N.M.",Q42/(-O42)))),IF(Q42=0,0,IF(OR(O42=0,M42=0),"N.M.",IF(ABS(Q42/O42)&gt;=10,"N.M.",Q42/O42))))</f>
        <v>N.M.</v>
      </c>
      <c r="U42" s="9">
        <v>0</v>
      </c>
      <c r="W42" s="9">
        <v>0</v>
      </c>
      <c r="Y42" s="9">
        <f aca="true" t="shared" si="12" ref="Y42:Y73">+U42-W42</f>
        <v>0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</v>
      </c>
      <c r="AC42" s="9">
        <v>0</v>
      </c>
      <c r="AE42" s="9">
        <v>0</v>
      </c>
      <c r="AG42" s="9">
        <f aca="true" t="shared" si="14" ref="AG42:AG73">+AC42-AE42</f>
        <v>0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5349.64</v>
      </c>
      <c r="G43" s="5">
        <v>-26049.690000000002</v>
      </c>
      <c r="I43" s="9">
        <f t="shared" si="8"/>
        <v>31399.33</v>
      </c>
      <c r="K43" s="21">
        <f t="shared" si="9"/>
        <v>1.2053629045105718</v>
      </c>
      <c r="M43" s="9">
        <v>7808.84</v>
      </c>
      <c r="O43" s="9">
        <v>-141769.42</v>
      </c>
      <c r="Q43" s="9">
        <f t="shared" si="10"/>
        <v>149578.26</v>
      </c>
      <c r="S43" s="21">
        <f t="shared" si="11"/>
        <v>1.0550812721107274</v>
      </c>
      <c r="U43" s="9">
        <v>-361259.45</v>
      </c>
      <c r="W43" s="9">
        <v>-382500.35000000003</v>
      </c>
      <c r="Y43" s="9">
        <f t="shared" si="12"/>
        <v>21240.900000000023</v>
      </c>
      <c r="AA43" s="21">
        <f t="shared" si="13"/>
        <v>0.055531713892549434</v>
      </c>
      <c r="AC43" s="9">
        <v>-361259.45</v>
      </c>
      <c r="AE43" s="9">
        <v>-382500.35000000003</v>
      </c>
      <c r="AG43" s="9">
        <f t="shared" si="14"/>
        <v>21240.900000000023</v>
      </c>
      <c r="AI43" s="21">
        <f t="shared" si="15"/>
        <v>0.055531713892549434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0</v>
      </c>
      <c r="G44" s="5">
        <v>0</v>
      </c>
      <c r="I44" s="9">
        <f t="shared" si="8"/>
        <v>0</v>
      </c>
      <c r="K44" s="21">
        <f t="shared" si="9"/>
        <v>0</v>
      </c>
      <c r="M44" s="9">
        <v>0</v>
      </c>
      <c r="O44" s="9">
        <v>0</v>
      </c>
      <c r="Q44" s="9">
        <f t="shared" si="10"/>
        <v>0</v>
      </c>
      <c r="S44" s="21">
        <f t="shared" si="11"/>
        <v>0</v>
      </c>
      <c r="U44" s="9">
        <v>0</v>
      </c>
      <c r="W44" s="9">
        <v>-550843.02</v>
      </c>
      <c r="Y44" s="9">
        <f t="shared" si="12"/>
        <v>550843.02</v>
      </c>
      <c r="AA44" s="21" t="str">
        <f t="shared" si="13"/>
        <v>N.M.</v>
      </c>
      <c r="AC44" s="9">
        <v>0</v>
      </c>
      <c r="AE44" s="9">
        <v>-550843.02</v>
      </c>
      <c r="AG44" s="9">
        <f t="shared" si="14"/>
        <v>550843.02</v>
      </c>
      <c r="AI44" s="21" t="str">
        <f t="shared" si="15"/>
        <v>N.M.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-552119.4</v>
      </c>
      <c r="G45" s="5">
        <v>-1057183.69</v>
      </c>
      <c r="I45" s="9">
        <f t="shared" si="8"/>
        <v>505064.2899999999</v>
      </c>
      <c r="K45" s="21">
        <f t="shared" si="9"/>
        <v>0.4777450643416566</v>
      </c>
      <c r="M45" s="9">
        <v>-1314488.24</v>
      </c>
      <c r="O45" s="9">
        <v>-2572340.85</v>
      </c>
      <c r="Q45" s="9">
        <f t="shared" si="10"/>
        <v>1257852.61</v>
      </c>
      <c r="S45" s="21">
        <f t="shared" si="11"/>
        <v>0.48899142195716405</v>
      </c>
      <c r="U45" s="9">
        <v>-7491434.43</v>
      </c>
      <c r="W45" s="9">
        <v>-8416591.66</v>
      </c>
      <c r="Y45" s="9">
        <f t="shared" si="12"/>
        <v>925157.2300000004</v>
      </c>
      <c r="AA45" s="21">
        <f t="shared" si="13"/>
        <v>0.1099206504690998</v>
      </c>
      <c r="AC45" s="9">
        <v>-7491434.43</v>
      </c>
      <c r="AE45" s="9">
        <v>-8416591.66</v>
      </c>
      <c r="AG45" s="9">
        <f t="shared" si="14"/>
        <v>925157.2300000004</v>
      </c>
      <c r="AI45" s="21">
        <f t="shared" si="15"/>
        <v>0.1099206504690998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29020.440000000002</v>
      </c>
      <c r="Y46" s="9">
        <f t="shared" si="12"/>
        <v>-29020.440000000002</v>
      </c>
      <c r="AA46" s="21" t="str">
        <f t="shared" si="13"/>
        <v>N.M.</v>
      </c>
      <c r="AC46" s="9">
        <v>0</v>
      </c>
      <c r="AE46" s="9">
        <v>29020.440000000002</v>
      </c>
      <c r="AG46" s="9">
        <f t="shared" si="14"/>
        <v>-29020.440000000002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0.66</v>
      </c>
      <c r="Y47" s="9">
        <f t="shared" si="12"/>
        <v>-0.66</v>
      </c>
      <c r="AA47" s="21" t="str">
        <f t="shared" si="13"/>
        <v>N.M.</v>
      </c>
      <c r="AC47" s="9">
        <v>0</v>
      </c>
      <c r="AE47" s="9">
        <v>0.66</v>
      </c>
      <c r="AG47" s="9">
        <f t="shared" si="14"/>
        <v>-0.66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95118.33</v>
      </c>
      <c r="G48" s="5">
        <v>27095.65</v>
      </c>
      <c r="I48" s="9">
        <f t="shared" si="8"/>
        <v>68022.68</v>
      </c>
      <c r="K48" s="21">
        <f t="shared" si="9"/>
        <v>2.5104649639333245</v>
      </c>
      <c r="M48" s="9">
        <v>314114.02</v>
      </c>
      <c r="O48" s="9">
        <v>99882.18000000001</v>
      </c>
      <c r="Q48" s="9">
        <f t="shared" si="10"/>
        <v>214231.84000000003</v>
      </c>
      <c r="S48" s="21">
        <f t="shared" si="11"/>
        <v>2.14484545691734</v>
      </c>
      <c r="U48" s="9">
        <v>709320.38</v>
      </c>
      <c r="W48" s="9">
        <v>669623.17</v>
      </c>
      <c r="Y48" s="9">
        <f t="shared" si="12"/>
        <v>39697.20999999996</v>
      </c>
      <c r="AA48" s="21">
        <f t="shared" si="13"/>
        <v>0.05928290981926441</v>
      </c>
      <c r="AC48" s="9">
        <v>709320.38</v>
      </c>
      <c r="AE48" s="9">
        <v>669623.17</v>
      </c>
      <c r="AG48" s="9">
        <f t="shared" si="14"/>
        <v>39697.20999999996</v>
      </c>
      <c r="AI48" s="21">
        <f t="shared" si="15"/>
        <v>0.05928290981926441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182602.07</v>
      </c>
      <c r="G49" s="5">
        <v>131862.7</v>
      </c>
      <c r="I49" s="9">
        <f t="shared" si="8"/>
        <v>50739.369999999995</v>
      </c>
      <c r="K49" s="21">
        <f t="shared" si="9"/>
        <v>0.38478940595028005</v>
      </c>
      <c r="M49" s="9">
        <v>587472.8</v>
      </c>
      <c r="O49" s="9">
        <v>376203.87</v>
      </c>
      <c r="Q49" s="9">
        <f t="shared" si="10"/>
        <v>211268.93000000005</v>
      </c>
      <c r="S49" s="21">
        <f t="shared" si="11"/>
        <v>0.5615809587498397</v>
      </c>
      <c r="U49" s="9">
        <v>2443192.33</v>
      </c>
      <c r="W49" s="9">
        <v>924012.4500000001</v>
      </c>
      <c r="Y49" s="9">
        <f t="shared" si="12"/>
        <v>1519179.88</v>
      </c>
      <c r="AA49" s="21">
        <f t="shared" si="13"/>
        <v>1.6441119164574025</v>
      </c>
      <c r="AC49" s="9">
        <v>2443192.33</v>
      </c>
      <c r="AE49" s="9">
        <v>924012.4500000001</v>
      </c>
      <c r="AG49" s="9">
        <f t="shared" si="14"/>
        <v>1519179.88</v>
      </c>
      <c r="AI49" s="21">
        <f t="shared" si="15"/>
        <v>1.6441119164574025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262924.83</v>
      </c>
      <c r="G50" s="5">
        <v>454164.62</v>
      </c>
      <c r="I50" s="9">
        <f t="shared" si="8"/>
        <v>-191239.78999999998</v>
      </c>
      <c r="K50" s="21">
        <f t="shared" si="9"/>
        <v>-0.4210803342629375</v>
      </c>
      <c r="M50" s="9">
        <v>858414.34</v>
      </c>
      <c r="O50" s="9">
        <v>1521837.22</v>
      </c>
      <c r="Q50" s="9">
        <f t="shared" si="10"/>
        <v>-663422.88</v>
      </c>
      <c r="S50" s="21">
        <f t="shared" si="11"/>
        <v>-0.4359355069525767</v>
      </c>
      <c r="U50" s="9">
        <v>5455993.46</v>
      </c>
      <c r="W50" s="9">
        <v>4913158.47</v>
      </c>
      <c r="Y50" s="9">
        <f t="shared" si="12"/>
        <v>542834.9900000002</v>
      </c>
      <c r="AA50" s="21">
        <f t="shared" si="13"/>
        <v>0.1104859518199095</v>
      </c>
      <c r="AC50" s="9">
        <v>5455993.46</v>
      </c>
      <c r="AE50" s="9">
        <v>4913158.47</v>
      </c>
      <c r="AG50" s="9">
        <f t="shared" si="14"/>
        <v>542834.9900000002</v>
      </c>
      <c r="AI50" s="21">
        <f t="shared" si="15"/>
        <v>0.1104859518199095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576355.09</v>
      </c>
      <c r="G51" s="5">
        <v>1198051.71</v>
      </c>
      <c r="I51" s="9">
        <f t="shared" si="8"/>
        <v>-621696.62</v>
      </c>
      <c r="K51" s="21">
        <f t="shared" si="9"/>
        <v>-0.5189230271204237</v>
      </c>
      <c r="M51" s="9">
        <v>1554693.42</v>
      </c>
      <c r="O51" s="9">
        <v>2831678.93</v>
      </c>
      <c r="Q51" s="9">
        <f t="shared" si="10"/>
        <v>-1276985.5100000002</v>
      </c>
      <c r="S51" s="21">
        <f t="shared" si="11"/>
        <v>-0.45096408935034177</v>
      </c>
      <c r="U51" s="9">
        <v>7171929.29</v>
      </c>
      <c r="W51" s="9">
        <v>8392653.96</v>
      </c>
      <c r="Y51" s="9">
        <f t="shared" si="12"/>
        <v>-1220724.6700000009</v>
      </c>
      <c r="AA51" s="21">
        <f t="shared" si="13"/>
        <v>-0.14545156702731502</v>
      </c>
      <c r="AC51" s="9">
        <v>7171929.29</v>
      </c>
      <c r="AE51" s="9">
        <v>8392653.96</v>
      </c>
      <c r="AG51" s="9">
        <f t="shared" si="14"/>
        <v>-1220724.6700000009</v>
      </c>
      <c r="AI51" s="21">
        <f t="shared" si="15"/>
        <v>-0.14545156702731502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1182868.17</v>
      </c>
      <c r="G52" s="5">
        <v>4884502.92</v>
      </c>
      <c r="I52" s="9">
        <f t="shared" si="8"/>
        <v>-3701634.75</v>
      </c>
      <c r="K52" s="21">
        <f t="shared" si="9"/>
        <v>-0.7578324367139492</v>
      </c>
      <c r="M52" s="9">
        <v>7720411.39</v>
      </c>
      <c r="O52" s="9">
        <v>13887418.25</v>
      </c>
      <c r="Q52" s="9">
        <f t="shared" si="10"/>
        <v>-6167006.86</v>
      </c>
      <c r="S52" s="21">
        <f t="shared" si="11"/>
        <v>-0.4440715148764242</v>
      </c>
      <c r="U52" s="9">
        <v>61102393.86</v>
      </c>
      <c r="W52" s="9">
        <v>54862517.34</v>
      </c>
      <c r="Y52" s="9">
        <f t="shared" si="12"/>
        <v>6239876.519999996</v>
      </c>
      <c r="AA52" s="21">
        <f t="shared" si="13"/>
        <v>0.1137366060206379</v>
      </c>
      <c r="AC52" s="9">
        <v>61102393.86</v>
      </c>
      <c r="AE52" s="9">
        <v>54862517.34</v>
      </c>
      <c r="AG52" s="9">
        <f t="shared" si="14"/>
        <v>6239876.519999996</v>
      </c>
      <c r="AI52" s="21">
        <f t="shared" si="15"/>
        <v>0.1137366060206379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-502.07</v>
      </c>
      <c r="G53" s="5">
        <v>-1119.8</v>
      </c>
      <c r="I53" s="9">
        <f t="shared" si="8"/>
        <v>617.73</v>
      </c>
      <c r="K53" s="21">
        <f t="shared" si="9"/>
        <v>0.5516431505626005</v>
      </c>
      <c r="M53" s="9">
        <v>-1963.64</v>
      </c>
      <c r="O53" s="9">
        <v>-2688.27</v>
      </c>
      <c r="Q53" s="9">
        <f t="shared" si="10"/>
        <v>724.6299999999999</v>
      </c>
      <c r="S53" s="21">
        <f t="shared" si="11"/>
        <v>0.26955253750553326</v>
      </c>
      <c r="U53" s="9">
        <v>-19353.52</v>
      </c>
      <c r="W53" s="9">
        <v>-40428.61</v>
      </c>
      <c r="Y53" s="9">
        <f t="shared" si="12"/>
        <v>21075.09</v>
      </c>
      <c r="AA53" s="21">
        <f t="shared" si="13"/>
        <v>0.5212914814533569</v>
      </c>
      <c r="AC53" s="9">
        <v>-19353.52</v>
      </c>
      <c r="AE53" s="9">
        <v>-40428.61</v>
      </c>
      <c r="AG53" s="9">
        <f t="shared" si="14"/>
        <v>21075.09</v>
      </c>
      <c r="AI53" s="21">
        <f t="shared" si="15"/>
        <v>0.5212914814533569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1.35</v>
      </c>
      <c r="G54" s="5">
        <v>-3800.48</v>
      </c>
      <c r="I54" s="9">
        <f t="shared" si="8"/>
        <v>3801.83</v>
      </c>
      <c r="K54" s="21">
        <f t="shared" si="9"/>
        <v>1.0003552182882163</v>
      </c>
      <c r="M54" s="9">
        <v>4.43</v>
      </c>
      <c r="O54" s="9">
        <v>-10989.1</v>
      </c>
      <c r="Q54" s="9">
        <f t="shared" si="10"/>
        <v>10993.53</v>
      </c>
      <c r="S54" s="21">
        <f t="shared" si="11"/>
        <v>1.0004031267346736</v>
      </c>
      <c r="U54" s="9">
        <v>162825.74</v>
      </c>
      <c r="W54" s="9">
        <v>-110503.68000000001</v>
      </c>
      <c r="Y54" s="9">
        <f t="shared" si="12"/>
        <v>273329.42</v>
      </c>
      <c r="AA54" s="21">
        <f t="shared" si="13"/>
        <v>2.4734870368118056</v>
      </c>
      <c r="AC54" s="9">
        <v>162825.74</v>
      </c>
      <c r="AE54" s="9">
        <v>-110503.68000000001</v>
      </c>
      <c r="AG54" s="9">
        <f t="shared" si="14"/>
        <v>273329.42</v>
      </c>
      <c r="AI54" s="21">
        <f t="shared" si="15"/>
        <v>2.4734870368118056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-5119.39</v>
      </c>
      <c r="G55" s="5">
        <v>76989.06</v>
      </c>
      <c r="I55" s="9">
        <f t="shared" si="8"/>
        <v>-82108.45</v>
      </c>
      <c r="K55" s="21">
        <f t="shared" si="9"/>
        <v>-1.066495031891544</v>
      </c>
      <c r="M55" s="9">
        <v>-151262.56</v>
      </c>
      <c r="O55" s="9">
        <v>124231.76000000001</v>
      </c>
      <c r="Q55" s="9">
        <f t="shared" si="10"/>
        <v>-275494.32</v>
      </c>
      <c r="S55" s="21">
        <f t="shared" si="11"/>
        <v>-2.217583651716759</v>
      </c>
      <c r="U55" s="9">
        <v>528793.98</v>
      </c>
      <c r="W55" s="9">
        <v>753601.77</v>
      </c>
      <c r="Y55" s="9">
        <f t="shared" si="12"/>
        <v>-224807.79000000004</v>
      </c>
      <c r="AA55" s="21">
        <f t="shared" si="13"/>
        <v>-0.29831112259728376</v>
      </c>
      <c r="AC55" s="9">
        <v>528793.98</v>
      </c>
      <c r="AE55" s="9">
        <v>753601.77</v>
      </c>
      <c r="AG55" s="9">
        <f t="shared" si="14"/>
        <v>-224807.79000000004</v>
      </c>
      <c r="AI55" s="21">
        <f t="shared" si="15"/>
        <v>-0.29831112259728376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-114.57000000000001</v>
      </c>
      <c r="G56" s="5">
        <v>-935.08</v>
      </c>
      <c r="I56" s="9">
        <f t="shared" si="8"/>
        <v>820.51</v>
      </c>
      <c r="K56" s="21">
        <f t="shared" si="9"/>
        <v>0.8774757240022244</v>
      </c>
      <c r="M56" s="9">
        <v>-2860.84</v>
      </c>
      <c r="O56" s="9">
        <v>7588.82</v>
      </c>
      <c r="Q56" s="9">
        <f t="shared" si="10"/>
        <v>-10449.66</v>
      </c>
      <c r="S56" s="21">
        <f t="shared" si="11"/>
        <v>-1.3769808744969574</v>
      </c>
      <c r="U56" s="9">
        <v>-42374.81</v>
      </c>
      <c r="W56" s="9">
        <v>-19848.12</v>
      </c>
      <c r="Y56" s="9">
        <f t="shared" si="12"/>
        <v>-22526.69</v>
      </c>
      <c r="AA56" s="21">
        <f t="shared" si="13"/>
        <v>-1.1349533356307802</v>
      </c>
      <c r="AC56" s="9">
        <v>-42374.81</v>
      </c>
      <c r="AE56" s="9">
        <v>-19848.12</v>
      </c>
      <c r="AG56" s="9">
        <f t="shared" si="14"/>
        <v>-22526.69</v>
      </c>
      <c r="AI56" s="21">
        <f t="shared" si="15"/>
        <v>-1.1349533356307802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1810543.29</v>
      </c>
      <c r="G57" s="5">
        <v>1301312.72</v>
      </c>
      <c r="I57" s="9">
        <f t="shared" si="8"/>
        <v>509230.57000000007</v>
      </c>
      <c r="K57" s="21">
        <f t="shared" si="9"/>
        <v>0.3913206734811599</v>
      </c>
      <c r="M57" s="9">
        <v>5826445.32</v>
      </c>
      <c r="O57" s="9">
        <v>5380608.77</v>
      </c>
      <c r="Q57" s="9">
        <f t="shared" si="10"/>
        <v>445836.55000000075</v>
      </c>
      <c r="S57" s="21">
        <f t="shared" si="11"/>
        <v>0.08285987126322897</v>
      </c>
      <c r="U57" s="9">
        <v>20726729.27</v>
      </c>
      <c r="W57" s="9">
        <v>17529137.6</v>
      </c>
      <c r="Y57" s="9">
        <f t="shared" si="12"/>
        <v>3197591.669999998</v>
      </c>
      <c r="AA57" s="21">
        <f t="shared" si="13"/>
        <v>0.18241580064954238</v>
      </c>
      <c r="AC57" s="9">
        <v>20726729.27</v>
      </c>
      <c r="AE57" s="9">
        <v>17529137.6</v>
      </c>
      <c r="AG57" s="9">
        <f t="shared" si="14"/>
        <v>3197591.669999998</v>
      </c>
      <c r="AI57" s="21">
        <f t="shared" si="15"/>
        <v>0.18241580064954238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0</v>
      </c>
      <c r="G58" s="5">
        <v>0</v>
      </c>
      <c r="I58" s="9">
        <f t="shared" si="8"/>
        <v>0</v>
      </c>
      <c r="K58" s="21">
        <f t="shared" si="9"/>
        <v>0</v>
      </c>
      <c r="M58" s="9">
        <v>0</v>
      </c>
      <c r="O58" s="9">
        <v>0</v>
      </c>
      <c r="Q58" s="9">
        <f t="shared" si="10"/>
        <v>0</v>
      </c>
      <c r="S58" s="21">
        <f t="shared" si="11"/>
        <v>0</v>
      </c>
      <c r="U58" s="9">
        <v>0</v>
      </c>
      <c r="W58" s="9">
        <v>86488.83</v>
      </c>
      <c r="Y58" s="9">
        <f t="shared" si="12"/>
        <v>-86488.83</v>
      </c>
      <c r="AA58" s="21" t="str">
        <f t="shared" si="13"/>
        <v>N.M.</v>
      </c>
      <c r="AC58" s="9">
        <v>0</v>
      </c>
      <c r="AE58" s="9">
        <v>86488.83</v>
      </c>
      <c r="AG58" s="9">
        <f t="shared" si="14"/>
        <v>-86488.83</v>
      </c>
      <c r="AI58" s="21" t="str">
        <f t="shared" si="15"/>
        <v>N.M.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-11634.97</v>
      </c>
      <c r="G59" s="5">
        <v>-15928.69</v>
      </c>
      <c r="I59" s="9">
        <f t="shared" si="8"/>
        <v>4293.720000000001</v>
      </c>
      <c r="K59" s="21">
        <f t="shared" si="9"/>
        <v>0.2695588902791128</v>
      </c>
      <c r="M59" s="9">
        <v>-20802.88</v>
      </c>
      <c r="O59" s="9">
        <v>39079.340000000004</v>
      </c>
      <c r="Q59" s="9">
        <f t="shared" si="10"/>
        <v>-59882.22</v>
      </c>
      <c r="S59" s="21">
        <f t="shared" si="11"/>
        <v>-1.532324240890455</v>
      </c>
      <c r="U59" s="9">
        <v>236180.67</v>
      </c>
      <c r="W59" s="9">
        <v>46246.76</v>
      </c>
      <c r="Y59" s="9">
        <f t="shared" si="12"/>
        <v>189933.91</v>
      </c>
      <c r="AA59" s="21">
        <f t="shared" si="13"/>
        <v>4.106966844812479</v>
      </c>
      <c r="AC59" s="9">
        <v>236180.67</v>
      </c>
      <c r="AE59" s="9">
        <v>46246.76</v>
      </c>
      <c r="AG59" s="9">
        <f t="shared" si="14"/>
        <v>189933.91</v>
      </c>
      <c r="AI59" s="21">
        <f t="shared" si="15"/>
        <v>4.106966844812479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-26978.62</v>
      </c>
      <c r="G60" s="5">
        <v>843.65</v>
      </c>
      <c r="I60" s="9">
        <f t="shared" si="8"/>
        <v>-27822.27</v>
      </c>
      <c r="K60" s="21" t="str">
        <f t="shared" si="9"/>
        <v>N.M.</v>
      </c>
      <c r="M60" s="9">
        <v>-16275.49</v>
      </c>
      <c r="O60" s="9">
        <v>-231.84</v>
      </c>
      <c r="Q60" s="9">
        <f t="shared" si="10"/>
        <v>-16043.65</v>
      </c>
      <c r="S60" s="21" t="str">
        <f t="shared" si="11"/>
        <v>N.M.</v>
      </c>
      <c r="U60" s="9">
        <v>-4033.7200000000003</v>
      </c>
      <c r="W60" s="9">
        <v>149356.2</v>
      </c>
      <c r="Y60" s="9">
        <f t="shared" si="12"/>
        <v>-153389.92</v>
      </c>
      <c r="AA60" s="21">
        <f t="shared" si="13"/>
        <v>-1.0270073823517203</v>
      </c>
      <c r="AC60" s="9">
        <v>-4033.7200000000003</v>
      </c>
      <c r="AE60" s="9">
        <v>149356.2</v>
      </c>
      <c r="AG60" s="9">
        <f t="shared" si="14"/>
        <v>-153389.92</v>
      </c>
      <c r="AI60" s="21">
        <f t="shared" si="15"/>
        <v>-1.0270073823517203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0</v>
      </c>
      <c r="G61" s="5">
        <v>0</v>
      </c>
      <c r="I61" s="9">
        <f t="shared" si="8"/>
        <v>0</v>
      </c>
      <c r="K61" s="21">
        <f t="shared" si="9"/>
        <v>0</v>
      </c>
      <c r="M61" s="9">
        <v>0</v>
      </c>
      <c r="O61" s="9">
        <v>0</v>
      </c>
      <c r="Q61" s="9">
        <f t="shared" si="10"/>
        <v>0</v>
      </c>
      <c r="S61" s="21">
        <f t="shared" si="11"/>
        <v>0</v>
      </c>
      <c r="U61" s="9">
        <v>0</v>
      </c>
      <c r="W61" s="9">
        <v>6964.33</v>
      </c>
      <c r="Y61" s="9">
        <f t="shared" si="12"/>
        <v>-6964.33</v>
      </c>
      <c r="AA61" s="21" t="str">
        <f t="shared" si="13"/>
        <v>N.M.</v>
      </c>
      <c r="AC61" s="9">
        <v>0</v>
      </c>
      <c r="AE61" s="9">
        <v>6964.33</v>
      </c>
      <c r="AG61" s="9">
        <f t="shared" si="14"/>
        <v>-6964.33</v>
      </c>
      <c r="AI61" s="21" t="str">
        <f t="shared" si="15"/>
        <v>N.M.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0</v>
      </c>
      <c r="W62" s="9">
        <v>3340.86</v>
      </c>
      <c r="Y62" s="9">
        <f t="shared" si="12"/>
        <v>-3340.86</v>
      </c>
      <c r="AA62" s="21" t="str">
        <f t="shared" si="13"/>
        <v>N.M.</v>
      </c>
      <c r="AC62" s="9">
        <v>0</v>
      </c>
      <c r="AE62" s="9">
        <v>3340.86</v>
      </c>
      <c r="AG62" s="9">
        <f t="shared" si="14"/>
        <v>-3340.86</v>
      </c>
      <c r="AI62" s="21" t="str">
        <f t="shared" si="15"/>
        <v>N.M.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-73069.66</v>
      </c>
      <c r="G63" s="5">
        <v>8446.35</v>
      </c>
      <c r="I63" s="9">
        <f t="shared" si="8"/>
        <v>-81516.01000000001</v>
      </c>
      <c r="K63" s="21">
        <f t="shared" si="9"/>
        <v>-9.651033878539252</v>
      </c>
      <c r="M63" s="9">
        <v>-7316.24</v>
      </c>
      <c r="O63" s="9">
        <v>6442.52</v>
      </c>
      <c r="Q63" s="9">
        <f t="shared" si="10"/>
        <v>-13758.76</v>
      </c>
      <c r="S63" s="21">
        <f t="shared" si="11"/>
        <v>-2.1356177396422518</v>
      </c>
      <c r="U63" s="9">
        <v>-83751.76</v>
      </c>
      <c r="W63" s="9">
        <v>-19273.06</v>
      </c>
      <c r="Y63" s="9">
        <f t="shared" si="12"/>
        <v>-64478.7</v>
      </c>
      <c r="AA63" s="21">
        <f t="shared" si="13"/>
        <v>-3.345535166704197</v>
      </c>
      <c r="AC63" s="9">
        <v>-83751.76</v>
      </c>
      <c r="AE63" s="9">
        <v>-19273.06</v>
      </c>
      <c r="AG63" s="9">
        <f t="shared" si="14"/>
        <v>-64478.7</v>
      </c>
      <c r="AI63" s="21">
        <f t="shared" si="15"/>
        <v>-3.345535166704197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-10110.04</v>
      </c>
      <c r="G64" s="5">
        <v>-4814.99</v>
      </c>
      <c r="I64" s="9">
        <f t="shared" si="8"/>
        <v>-5295.050000000001</v>
      </c>
      <c r="K64" s="21">
        <f t="shared" si="9"/>
        <v>-1.0997011416430773</v>
      </c>
      <c r="M64" s="9">
        <v>-26422.63</v>
      </c>
      <c r="O64" s="9">
        <v>-48729.88</v>
      </c>
      <c r="Q64" s="9">
        <f t="shared" si="10"/>
        <v>22307.249999999996</v>
      </c>
      <c r="S64" s="21">
        <f t="shared" si="11"/>
        <v>0.45777354674380477</v>
      </c>
      <c r="U64" s="9">
        <v>-21471.88</v>
      </c>
      <c r="W64" s="9">
        <v>5419.63</v>
      </c>
      <c r="Y64" s="9">
        <f t="shared" si="12"/>
        <v>-26891.510000000002</v>
      </c>
      <c r="AA64" s="21">
        <f t="shared" si="13"/>
        <v>-4.961871935907064</v>
      </c>
      <c r="AC64" s="9">
        <v>-21471.88</v>
      </c>
      <c r="AE64" s="9">
        <v>5419.63</v>
      </c>
      <c r="AG64" s="9">
        <f t="shared" si="14"/>
        <v>-26891.510000000002</v>
      </c>
      <c r="AI64" s="21">
        <f t="shared" si="15"/>
        <v>-4.961871935907064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78142.25</v>
      </c>
      <c r="G65" s="5">
        <v>-754480.38</v>
      </c>
      <c r="I65" s="9">
        <f t="shared" si="8"/>
        <v>832622.63</v>
      </c>
      <c r="K65" s="21">
        <f t="shared" si="9"/>
        <v>1.1035709503804458</v>
      </c>
      <c r="M65" s="9">
        <v>-397329.01</v>
      </c>
      <c r="O65" s="9">
        <v>-1911814.17</v>
      </c>
      <c r="Q65" s="9">
        <f t="shared" si="10"/>
        <v>1514485.16</v>
      </c>
      <c r="S65" s="21">
        <f t="shared" si="11"/>
        <v>0.792171741252446</v>
      </c>
      <c r="U65" s="9">
        <v>-12565810.34</v>
      </c>
      <c r="W65" s="9">
        <v>-7850916.69</v>
      </c>
      <c r="Y65" s="9">
        <f t="shared" si="12"/>
        <v>-4714893.649999999</v>
      </c>
      <c r="AA65" s="21">
        <f t="shared" si="13"/>
        <v>-0.6005532648188118</v>
      </c>
      <c r="AC65" s="9">
        <v>-12565810.34</v>
      </c>
      <c r="AE65" s="9">
        <v>-7850916.69</v>
      </c>
      <c r="AG65" s="9">
        <f t="shared" si="14"/>
        <v>-4714893.649999999</v>
      </c>
      <c r="AI65" s="21">
        <f t="shared" si="15"/>
        <v>-0.6005532648188118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-81853.56</v>
      </c>
      <c r="G66" s="5">
        <v>-337858.84</v>
      </c>
      <c r="I66" s="9">
        <f t="shared" si="8"/>
        <v>256005.28000000003</v>
      </c>
      <c r="K66" s="21">
        <f t="shared" si="9"/>
        <v>0.7577285235455139</v>
      </c>
      <c r="M66" s="9">
        <v>-238664.02000000002</v>
      </c>
      <c r="O66" s="9">
        <v>-939166.9400000001</v>
      </c>
      <c r="Q66" s="9">
        <f t="shared" si="10"/>
        <v>700502.92</v>
      </c>
      <c r="S66" s="21">
        <f t="shared" si="11"/>
        <v>0.7458768938352962</v>
      </c>
      <c r="U66" s="9">
        <v>-2533922.74</v>
      </c>
      <c r="W66" s="9">
        <v>-4052584.42</v>
      </c>
      <c r="Y66" s="9">
        <f t="shared" si="12"/>
        <v>1518661.6799999997</v>
      </c>
      <c r="AA66" s="21">
        <f t="shared" si="13"/>
        <v>0.37473906095705706</v>
      </c>
      <c r="AC66" s="9">
        <v>-2533922.74</v>
      </c>
      <c r="AE66" s="9">
        <v>-4052584.42</v>
      </c>
      <c r="AG66" s="9">
        <f t="shared" si="14"/>
        <v>1518661.6799999997</v>
      </c>
      <c r="AI66" s="21">
        <f t="shared" si="15"/>
        <v>0.37473906095705706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12.81</v>
      </c>
      <c r="G67" s="5">
        <v>0</v>
      </c>
      <c r="I67" s="9">
        <f t="shared" si="8"/>
        <v>12.81</v>
      </c>
      <c r="K67" s="21" t="str">
        <f t="shared" si="9"/>
        <v>N.M.</v>
      </c>
      <c r="M67" s="9">
        <v>12.790000000000001</v>
      </c>
      <c r="O67" s="9">
        <v>0</v>
      </c>
      <c r="Q67" s="9">
        <f t="shared" si="10"/>
        <v>12.790000000000001</v>
      </c>
      <c r="S67" s="21" t="str">
        <f t="shared" si="11"/>
        <v>N.M.</v>
      </c>
      <c r="U67" s="9">
        <v>0</v>
      </c>
      <c r="W67" s="9">
        <v>0</v>
      </c>
      <c r="Y67" s="9">
        <f t="shared" si="12"/>
        <v>0</v>
      </c>
      <c r="AA67" s="21">
        <f t="shared" si="13"/>
        <v>0</v>
      </c>
      <c r="AC67" s="9">
        <v>0</v>
      </c>
      <c r="AE67" s="9">
        <v>0</v>
      </c>
      <c r="AG67" s="9">
        <f t="shared" si="14"/>
        <v>0</v>
      </c>
      <c r="AI67" s="21">
        <f t="shared" si="15"/>
        <v>0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130337.57</v>
      </c>
      <c r="G68" s="5">
        <v>-238479.41</v>
      </c>
      <c r="I68" s="9">
        <f t="shared" si="8"/>
        <v>368816.98</v>
      </c>
      <c r="K68" s="21">
        <f t="shared" si="9"/>
        <v>1.5465359462269719</v>
      </c>
      <c r="M68" s="9">
        <v>473588.34</v>
      </c>
      <c r="O68" s="9">
        <v>-502400.33</v>
      </c>
      <c r="Q68" s="9">
        <f t="shared" si="10"/>
        <v>975988.67</v>
      </c>
      <c r="S68" s="21">
        <f t="shared" si="11"/>
        <v>1.9426513314591174</v>
      </c>
      <c r="U68" s="9">
        <v>-992179.65</v>
      </c>
      <c r="W68" s="9">
        <v>328420.52</v>
      </c>
      <c r="Y68" s="9">
        <f t="shared" si="12"/>
        <v>-1320600.17</v>
      </c>
      <c r="AA68" s="21">
        <f t="shared" si="13"/>
        <v>-4.021064731278058</v>
      </c>
      <c r="AC68" s="9">
        <v>-992179.65</v>
      </c>
      <c r="AE68" s="9">
        <v>328420.52</v>
      </c>
      <c r="AG68" s="9">
        <f t="shared" si="14"/>
        <v>-1320600.17</v>
      </c>
      <c r="AI68" s="21">
        <f t="shared" si="15"/>
        <v>-4.021064731278058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-404</v>
      </c>
      <c r="G69" s="5">
        <v>2288</v>
      </c>
      <c r="I69" s="9">
        <f t="shared" si="8"/>
        <v>-2692</v>
      </c>
      <c r="K69" s="21">
        <f t="shared" si="9"/>
        <v>-1.1765734265734267</v>
      </c>
      <c r="M69" s="9">
        <v>-807</v>
      </c>
      <c r="O69" s="9">
        <v>2281</v>
      </c>
      <c r="Q69" s="9">
        <f t="shared" si="10"/>
        <v>-3088</v>
      </c>
      <c r="S69" s="21">
        <f t="shared" si="11"/>
        <v>-1.3537921964050854</v>
      </c>
      <c r="U69" s="9">
        <v>9880</v>
      </c>
      <c r="W69" s="9">
        <v>-2100</v>
      </c>
      <c r="Y69" s="9">
        <f t="shared" si="12"/>
        <v>11980</v>
      </c>
      <c r="AA69" s="21">
        <f t="shared" si="13"/>
        <v>5.704761904761905</v>
      </c>
      <c r="AC69" s="9">
        <v>9880</v>
      </c>
      <c r="AE69" s="9">
        <v>-2100</v>
      </c>
      <c r="AG69" s="9">
        <f t="shared" si="14"/>
        <v>11980</v>
      </c>
      <c r="AI69" s="21">
        <f t="shared" si="15"/>
        <v>5.704761904761905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43200.5</v>
      </c>
      <c r="G70" s="5">
        <v>66923.61</v>
      </c>
      <c r="I70" s="9">
        <f t="shared" si="8"/>
        <v>-23723.11</v>
      </c>
      <c r="K70" s="21">
        <f t="shared" si="9"/>
        <v>-0.3544804292535923</v>
      </c>
      <c r="M70" s="9">
        <v>128118.5</v>
      </c>
      <c r="O70" s="9">
        <v>150608.68</v>
      </c>
      <c r="Q70" s="9">
        <f t="shared" si="10"/>
        <v>-22490.179999999993</v>
      </c>
      <c r="S70" s="21">
        <f t="shared" si="11"/>
        <v>-0.14932857787479442</v>
      </c>
      <c r="U70" s="9">
        <v>504703.37</v>
      </c>
      <c r="W70" s="9">
        <v>528564.22</v>
      </c>
      <c r="Y70" s="9">
        <f t="shared" si="12"/>
        <v>-23860.849999999977</v>
      </c>
      <c r="AA70" s="21">
        <f t="shared" si="13"/>
        <v>-0.04514276429834766</v>
      </c>
      <c r="AC70" s="9">
        <v>504703.37</v>
      </c>
      <c r="AE70" s="9">
        <v>528564.22</v>
      </c>
      <c r="AG70" s="9">
        <f t="shared" si="14"/>
        <v>-23860.849999999977</v>
      </c>
      <c r="AI70" s="21">
        <f t="shared" si="15"/>
        <v>-0.04514276429834766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-512941.65</v>
      </c>
      <c r="G71" s="5">
        <v>93125.14</v>
      </c>
      <c r="I71" s="9">
        <f t="shared" si="8"/>
        <v>-606066.79</v>
      </c>
      <c r="K71" s="21">
        <f t="shared" si="9"/>
        <v>-6.508089974415072</v>
      </c>
      <c r="M71" s="9">
        <v>-1821395.541</v>
      </c>
      <c r="O71" s="9">
        <v>-18767.99</v>
      </c>
      <c r="Q71" s="9">
        <f t="shared" si="10"/>
        <v>-1802627.551</v>
      </c>
      <c r="S71" s="21" t="str">
        <f t="shared" si="11"/>
        <v>N.M.</v>
      </c>
      <c r="U71" s="9">
        <v>-2145254.961</v>
      </c>
      <c r="W71" s="9">
        <v>1825898.191</v>
      </c>
      <c r="Y71" s="9">
        <f t="shared" si="12"/>
        <v>-3971153.1520000002</v>
      </c>
      <c r="AA71" s="21">
        <f t="shared" si="13"/>
        <v>-2.1749039303363875</v>
      </c>
      <c r="AC71" s="9">
        <v>-2145254.961</v>
      </c>
      <c r="AE71" s="9">
        <v>1825898.191</v>
      </c>
      <c r="AG71" s="9">
        <f t="shared" si="14"/>
        <v>-3971153.1520000002</v>
      </c>
      <c r="AI71" s="21">
        <f t="shared" si="15"/>
        <v>-2.1749039303363875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512941.65</v>
      </c>
      <c r="G72" s="5">
        <v>-93125.14</v>
      </c>
      <c r="I72" s="9">
        <f t="shared" si="8"/>
        <v>606066.79</v>
      </c>
      <c r="K72" s="21">
        <f t="shared" si="9"/>
        <v>6.508089974415072</v>
      </c>
      <c r="M72" s="9">
        <v>1821395.541</v>
      </c>
      <c r="O72" s="9">
        <v>18767.99</v>
      </c>
      <c r="Q72" s="9">
        <f t="shared" si="10"/>
        <v>1802627.551</v>
      </c>
      <c r="S72" s="21" t="str">
        <f t="shared" si="11"/>
        <v>N.M.</v>
      </c>
      <c r="U72" s="9">
        <v>2145254.961</v>
      </c>
      <c r="W72" s="9">
        <v>-1825898.191</v>
      </c>
      <c r="Y72" s="9">
        <f t="shared" si="12"/>
        <v>3971153.1520000002</v>
      </c>
      <c r="AA72" s="21">
        <f t="shared" si="13"/>
        <v>2.1749039303363875</v>
      </c>
      <c r="AC72" s="9">
        <v>2145254.961</v>
      </c>
      <c r="AE72" s="9">
        <v>-1825898.191</v>
      </c>
      <c r="AG72" s="9">
        <f t="shared" si="14"/>
        <v>3971153.1520000002</v>
      </c>
      <c r="AI72" s="21">
        <f t="shared" si="15"/>
        <v>2.1749039303363875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-676.26</v>
      </c>
      <c r="G73" s="5">
        <v>16907.74</v>
      </c>
      <c r="I73" s="9">
        <f t="shared" si="8"/>
        <v>-17584</v>
      </c>
      <c r="K73" s="21">
        <f t="shared" si="9"/>
        <v>-1.0399970664322966</v>
      </c>
      <c r="M73" s="9">
        <v>-4672.900000000001</v>
      </c>
      <c r="O73" s="9">
        <v>-77866</v>
      </c>
      <c r="Q73" s="9">
        <f t="shared" si="10"/>
        <v>73193.1</v>
      </c>
      <c r="S73" s="21">
        <f t="shared" si="11"/>
        <v>0.9399879279788355</v>
      </c>
      <c r="U73" s="9">
        <v>-225788</v>
      </c>
      <c r="W73" s="9">
        <v>-143186.97</v>
      </c>
      <c r="Y73" s="9">
        <f t="shared" si="12"/>
        <v>-82601.03</v>
      </c>
      <c r="AA73" s="21">
        <f t="shared" si="13"/>
        <v>-0.5768753260160474</v>
      </c>
      <c r="AC73" s="9">
        <v>-225788</v>
      </c>
      <c r="AE73" s="9">
        <v>-143186.97</v>
      </c>
      <c r="AG73" s="9">
        <f t="shared" si="14"/>
        <v>-82601.03</v>
      </c>
      <c r="AI73" s="21">
        <f t="shared" si="15"/>
        <v>-0.5768753260160474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697.67</v>
      </c>
      <c r="G74" s="5">
        <v>0</v>
      </c>
      <c r="I74" s="9">
        <f aca="true" t="shared" si="16" ref="I74:I105">+E74-G74</f>
        <v>697.67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4361.64</v>
      </c>
      <c r="O74" s="9">
        <v>0</v>
      </c>
      <c r="Q74" s="9">
        <f aca="true" t="shared" si="18" ref="Q74:Q105">+M74-O74</f>
        <v>4361.64</v>
      </c>
      <c r="S74" s="21" t="str">
        <f aca="true" t="shared" si="19" ref="S74:S105">IF(O74&lt;0,IF(Q74=0,0,IF(OR(O74=0,M74=0),"N.M.",IF(ABS(Q74/O74)&gt;=10,"N.M.",Q74/(-O74)))),IF(Q74=0,0,IF(OR(O74=0,M74=0),"N.M.",IF(ABS(Q74/O74)&gt;=10,"N.M.",Q74/O74))))</f>
        <v>N.M.</v>
      </c>
      <c r="U74" s="9">
        <v>36719.06</v>
      </c>
      <c r="W74" s="9">
        <v>0</v>
      </c>
      <c r="Y74" s="9">
        <f aca="true" t="shared" si="20" ref="Y74:Y105">+U74-W74</f>
        <v>36719.06</v>
      </c>
      <c r="AA74" s="21" t="str">
        <f aca="true" t="shared" si="21" ref="AA74:AA105">IF(W74&lt;0,IF(Y74=0,0,IF(OR(W74=0,U74=0),"N.M.",IF(ABS(Y74/W74)&gt;=10,"N.M.",Y74/(-W74)))),IF(Y74=0,0,IF(OR(W74=0,U74=0),"N.M.",IF(ABS(Y74/W74)&gt;=10,"N.M.",Y74/W74))))</f>
        <v>N.M.</v>
      </c>
      <c r="AC74" s="9">
        <v>36719.06</v>
      </c>
      <c r="AE74" s="9">
        <v>0</v>
      </c>
      <c r="AG74" s="9">
        <f aca="true" t="shared" si="22" ref="AG74:AG105">+AC74-AE74</f>
        <v>36719.06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-3561.35</v>
      </c>
      <c r="G75" s="5">
        <v>0</v>
      </c>
      <c r="I75" s="9">
        <f t="shared" si="16"/>
        <v>-3561.35</v>
      </c>
      <c r="K75" s="21" t="str">
        <f t="shared" si="17"/>
        <v>N.M.</v>
      </c>
      <c r="M75" s="9">
        <v>13470.76</v>
      </c>
      <c r="O75" s="9">
        <v>0</v>
      </c>
      <c r="Q75" s="9">
        <f t="shared" si="18"/>
        <v>13470.76</v>
      </c>
      <c r="S75" s="21" t="str">
        <f t="shared" si="19"/>
        <v>N.M.</v>
      </c>
      <c r="U75" s="9">
        <v>12876.81</v>
      </c>
      <c r="W75" s="9">
        <v>0</v>
      </c>
      <c r="Y75" s="9">
        <f t="shared" si="20"/>
        <v>12876.81</v>
      </c>
      <c r="AA75" s="21" t="str">
        <f t="shared" si="21"/>
        <v>N.M.</v>
      </c>
      <c r="AC75" s="9">
        <v>12876.81</v>
      </c>
      <c r="AE75" s="9">
        <v>0</v>
      </c>
      <c r="AG75" s="9">
        <f t="shared" si="22"/>
        <v>12876.81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-15236.18</v>
      </c>
      <c r="G76" s="5">
        <v>0</v>
      </c>
      <c r="I76" s="9">
        <f t="shared" si="16"/>
        <v>-15236.18</v>
      </c>
      <c r="K76" s="21" t="str">
        <f t="shared" si="17"/>
        <v>N.M.</v>
      </c>
      <c r="M76" s="9">
        <v>-47313.35</v>
      </c>
      <c r="O76" s="9">
        <v>0</v>
      </c>
      <c r="Q76" s="9">
        <f t="shared" si="18"/>
        <v>-47313.35</v>
      </c>
      <c r="S76" s="21" t="str">
        <f t="shared" si="19"/>
        <v>N.M.</v>
      </c>
      <c r="U76" s="9">
        <v>16772.85</v>
      </c>
      <c r="W76" s="9">
        <v>0</v>
      </c>
      <c r="Y76" s="9">
        <f t="shared" si="20"/>
        <v>16772.85</v>
      </c>
      <c r="AA76" s="21" t="str">
        <f t="shared" si="21"/>
        <v>N.M.</v>
      </c>
      <c r="AC76" s="9">
        <v>16772.85</v>
      </c>
      <c r="AE76" s="9">
        <v>0</v>
      </c>
      <c r="AG76" s="9">
        <f t="shared" si="22"/>
        <v>16772.85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154037.59</v>
      </c>
      <c r="G77" s="5">
        <v>9859.84</v>
      </c>
      <c r="I77" s="9">
        <f t="shared" si="16"/>
        <v>144177.75</v>
      </c>
      <c r="K77" s="21" t="str">
        <f t="shared" si="17"/>
        <v>N.M.</v>
      </c>
      <c r="M77" s="9">
        <v>407427.32</v>
      </c>
      <c r="O77" s="9">
        <v>35262.83</v>
      </c>
      <c r="Q77" s="9">
        <f t="shared" si="18"/>
        <v>372164.49</v>
      </c>
      <c r="S77" s="21" t="str">
        <f t="shared" si="19"/>
        <v>N.M.</v>
      </c>
      <c r="U77" s="9">
        <v>665643.99</v>
      </c>
      <c r="W77" s="9">
        <v>153254.72</v>
      </c>
      <c r="Y77" s="9">
        <f t="shared" si="20"/>
        <v>512389.27</v>
      </c>
      <c r="AA77" s="21">
        <f t="shared" si="21"/>
        <v>3.3433832902503755</v>
      </c>
      <c r="AC77" s="9">
        <v>665643.99</v>
      </c>
      <c r="AE77" s="9">
        <v>153254.72</v>
      </c>
      <c r="AG77" s="9">
        <f t="shared" si="22"/>
        <v>512389.27</v>
      </c>
      <c r="AI77" s="21">
        <f t="shared" si="23"/>
        <v>3.3433832902503755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-183843.54</v>
      </c>
      <c r="G78" s="5">
        <v>-194335.06</v>
      </c>
      <c r="I78" s="9">
        <f t="shared" si="16"/>
        <v>10491.51999999999</v>
      </c>
      <c r="K78" s="21">
        <f t="shared" si="17"/>
        <v>0.05398675874543682</v>
      </c>
      <c r="M78" s="9">
        <v>-467975.32</v>
      </c>
      <c r="O78" s="9">
        <v>-543526.35</v>
      </c>
      <c r="Q78" s="9">
        <f t="shared" si="18"/>
        <v>75551.02999999997</v>
      </c>
      <c r="S78" s="21">
        <f t="shared" si="19"/>
        <v>0.1390015957827987</v>
      </c>
      <c r="U78" s="9">
        <v>-2322578.62</v>
      </c>
      <c r="W78" s="9">
        <v>-2252993.07</v>
      </c>
      <c r="Y78" s="9">
        <f t="shared" si="20"/>
        <v>-69585.55000000028</v>
      </c>
      <c r="AA78" s="21">
        <f t="shared" si="21"/>
        <v>-0.03088582513926698</v>
      </c>
      <c r="AC78" s="9">
        <v>-2322578.62</v>
      </c>
      <c r="AE78" s="9">
        <v>-2252993.07</v>
      </c>
      <c r="AG78" s="9">
        <f t="shared" si="22"/>
        <v>-69585.55000000028</v>
      </c>
      <c r="AI78" s="21">
        <f t="shared" si="23"/>
        <v>-0.03088582513926698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0</v>
      </c>
      <c r="O79" s="9">
        <v>0</v>
      </c>
      <c r="Q79" s="9">
        <f t="shared" si="18"/>
        <v>0</v>
      </c>
      <c r="S79" s="21">
        <f t="shared" si="19"/>
        <v>0</v>
      </c>
      <c r="U79" s="9">
        <v>-819.46</v>
      </c>
      <c r="W79" s="9">
        <v>11202.37</v>
      </c>
      <c r="Y79" s="9">
        <f t="shared" si="20"/>
        <v>-12021.830000000002</v>
      </c>
      <c r="AA79" s="21">
        <f t="shared" si="21"/>
        <v>-1.0731505922407492</v>
      </c>
      <c r="AC79" s="9">
        <v>-819.46</v>
      </c>
      <c r="AE79" s="9">
        <v>11202.37</v>
      </c>
      <c r="AG79" s="9">
        <f t="shared" si="22"/>
        <v>-12021.830000000002</v>
      </c>
      <c r="AI79" s="21">
        <f t="shared" si="23"/>
        <v>-1.0731505922407492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0</v>
      </c>
      <c r="I80" s="9">
        <f t="shared" si="16"/>
        <v>0</v>
      </c>
      <c r="K80" s="21">
        <f t="shared" si="17"/>
        <v>0</v>
      </c>
      <c r="M80" s="9">
        <v>0</v>
      </c>
      <c r="O80" s="9">
        <v>0</v>
      </c>
      <c r="Q80" s="9">
        <f t="shared" si="18"/>
        <v>0</v>
      </c>
      <c r="S80" s="21">
        <f t="shared" si="19"/>
        <v>0</v>
      </c>
      <c r="U80" s="9">
        <v>0</v>
      </c>
      <c r="W80" s="9">
        <v>-5623.9800000000005</v>
      </c>
      <c r="Y80" s="9">
        <f t="shared" si="20"/>
        <v>5623.9800000000005</v>
      </c>
      <c r="AA80" s="21" t="str">
        <f t="shared" si="21"/>
        <v>N.M.</v>
      </c>
      <c r="AC80" s="9">
        <v>0</v>
      </c>
      <c r="AE80" s="9">
        <v>-5623.9800000000005</v>
      </c>
      <c r="AG80" s="9">
        <f t="shared" si="22"/>
        <v>5623.9800000000005</v>
      </c>
      <c r="AI80" s="21" t="str">
        <f t="shared" si="23"/>
        <v>N.M.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69857.01</v>
      </c>
      <c r="G81" s="5">
        <v>336979.44</v>
      </c>
      <c r="I81" s="9">
        <f t="shared" si="16"/>
        <v>-267122.43</v>
      </c>
      <c r="K81" s="21">
        <f t="shared" si="17"/>
        <v>-0.792696521781863</v>
      </c>
      <c r="M81" s="9">
        <v>423859.04000000004</v>
      </c>
      <c r="O81" s="9">
        <v>542594.0700000001</v>
      </c>
      <c r="Q81" s="9">
        <f t="shared" si="18"/>
        <v>-118735.03000000003</v>
      </c>
      <c r="S81" s="21">
        <f t="shared" si="19"/>
        <v>-0.21882846968821465</v>
      </c>
      <c r="U81" s="9">
        <v>4412071.65</v>
      </c>
      <c r="W81" s="9">
        <v>2287807.12</v>
      </c>
      <c r="Y81" s="9">
        <f t="shared" si="20"/>
        <v>2124264.5300000003</v>
      </c>
      <c r="AA81" s="21">
        <f t="shared" si="21"/>
        <v>0.9285155690922057</v>
      </c>
      <c r="AC81" s="9">
        <v>4412071.65</v>
      </c>
      <c r="AE81" s="9">
        <v>2287807.12</v>
      </c>
      <c r="AG81" s="9">
        <f t="shared" si="22"/>
        <v>2124264.5300000003</v>
      </c>
      <c r="AI81" s="21">
        <f t="shared" si="23"/>
        <v>0.9285155690922057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-1653218.38</v>
      </c>
      <c r="G82" s="5">
        <v>-1886026.49</v>
      </c>
      <c r="I82" s="9">
        <f t="shared" si="16"/>
        <v>232808.1100000001</v>
      </c>
      <c r="K82" s="21">
        <f t="shared" si="17"/>
        <v>0.12343840939370905</v>
      </c>
      <c r="M82" s="9">
        <v>-4642628.28</v>
      </c>
      <c r="O82" s="9">
        <v>-4771509.78</v>
      </c>
      <c r="Q82" s="9">
        <f t="shared" si="18"/>
        <v>128881.5</v>
      </c>
      <c r="S82" s="21">
        <f t="shared" si="19"/>
        <v>0.027010633099865507</v>
      </c>
      <c r="U82" s="9">
        <v>-24670019.84</v>
      </c>
      <c r="W82" s="9">
        <v>-12452270.04</v>
      </c>
      <c r="Y82" s="9">
        <f t="shared" si="20"/>
        <v>-12217749.8</v>
      </c>
      <c r="AA82" s="21">
        <f t="shared" si="21"/>
        <v>-0.9811664668974688</v>
      </c>
      <c r="AC82" s="9">
        <v>-24670019.84</v>
      </c>
      <c r="AE82" s="9">
        <v>-12452270.04</v>
      </c>
      <c r="AG82" s="9">
        <f t="shared" si="22"/>
        <v>-12217749.8</v>
      </c>
      <c r="AI82" s="21">
        <f t="shared" si="23"/>
        <v>-0.9811664668974688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1095452.59</v>
      </c>
      <c r="G83" s="5">
        <v>895749.1900000001</v>
      </c>
      <c r="I83" s="9">
        <f t="shared" si="16"/>
        <v>199703.40000000002</v>
      </c>
      <c r="K83" s="21">
        <f t="shared" si="17"/>
        <v>0.22294566629750456</v>
      </c>
      <c r="M83" s="9">
        <v>2780193.38</v>
      </c>
      <c r="O83" s="9">
        <v>2535649.9</v>
      </c>
      <c r="Q83" s="9">
        <f t="shared" si="18"/>
        <v>244543.47999999998</v>
      </c>
      <c r="S83" s="21">
        <f t="shared" si="19"/>
        <v>0.09644213106864634</v>
      </c>
      <c r="U83" s="9">
        <v>12172498.69</v>
      </c>
      <c r="W83" s="9">
        <v>5409771.59</v>
      </c>
      <c r="Y83" s="9">
        <f t="shared" si="20"/>
        <v>6762727.1</v>
      </c>
      <c r="AA83" s="21">
        <f t="shared" si="21"/>
        <v>1.2500947567732708</v>
      </c>
      <c r="AC83" s="9">
        <v>12172498.69</v>
      </c>
      <c r="AE83" s="9">
        <v>5409771.59</v>
      </c>
      <c r="AG83" s="9">
        <f t="shared" si="22"/>
        <v>6762727.1</v>
      </c>
      <c r="AI83" s="21">
        <f t="shared" si="23"/>
        <v>1.2500947567732708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-106483.91</v>
      </c>
      <c r="G84" s="5">
        <v>-650795.79</v>
      </c>
      <c r="I84" s="9">
        <f t="shared" si="16"/>
        <v>544311.88</v>
      </c>
      <c r="K84" s="21">
        <f t="shared" si="17"/>
        <v>0.836378920029584</v>
      </c>
      <c r="M84" s="9">
        <v>-784168.72</v>
      </c>
      <c r="O84" s="9">
        <v>-1857593.52</v>
      </c>
      <c r="Q84" s="9">
        <f t="shared" si="18"/>
        <v>1073424.8</v>
      </c>
      <c r="S84" s="21">
        <f t="shared" si="19"/>
        <v>0.5778577436036706</v>
      </c>
      <c r="U84" s="9">
        <v>-9758053.04</v>
      </c>
      <c r="W84" s="9">
        <v>-5109897.9</v>
      </c>
      <c r="Y84" s="9">
        <f t="shared" si="20"/>
        <v>-4648155.139999999</v>
      </c>
      <c r="AA84" s="21">
        <f t="shared" si="21"/>
        <v>-0.9096375761245638</v>
      </c>
      <c r="AC84" s="9">
        <v>-9758053.04</v>
      </c>
      <c r="AE84" s="9">
        <v>-5109897.9</v>
      </c>
      <c r="AG84" s="9">
        <f t="shared" si="22"/>
        <v>-4648155.139999999</v>
      </c>
      <c r="AI84" s="21">
        <f t="shared" si="23"/>
        <v>-0.9096375761245638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929933.6</v>
      </c>
      <c r="G85" s="5">
        <v>980219.18</v>
      </c>
      <c r="I85" s="9">
        <f t="shared" si="16"/>
        <v>-50285.580000000075</v>
      </c>
      <c r="K85" s="21">
        <f t="shared" si="17"/>
        <v>-0.051300342847810904</v>
      </c>
      <c r="M85" s="9">
        <v>2742144.7</v>
      </c>
      <c r="O85" s="9">
        <v>7001093.972</v>
      </c>
      <c r="Q85" s="9">
        <f t="shared" si="18"/>
        <v>-4258949.272</v>
      </c>
      <c r="S85" s="21">
        <f t="shared" si="19"/>
        <v>-0.6083262543015613</v>
      </c>
      <c r="U85" s="9">
        <v>13448579.37</v>
      </c>
      <c r="W85" s="9">
        <v>7001093.972</v>
      </c>
      <c r="Y85" s="9">
        <f t="shared" si="20"/>
        <v>6447485.397999999</v>
      </c>
      <c r="AA85" s="21">
        <f t="shared" si="21"/>
        <v>0.9209254187682541</v>
      </c>
      <c r="AC85" s="9">
        <v>13448579.37</v>
      </c>
      <c r="AE85" s="9">
        <v>7001093.972</v>
      </c>
      <c r="AG85" s="9">
        <f t="shared" si="22"/>
        <v>6447485.397999999</v>
      </c>
      <c r="AI85" s="21">
        <f t="shared" si="23"/>
        <v>0.9209254187682541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-686939.26</v>
      </c>
      <c r="G86" s="5">
        <v>-420521.44</v>
      </c>
      <c r="I86" s="9">
        <f t="shared" si="16"/>
        <v>-266417.82</v>
      </c>
      <c r="K86" s="21">
        <f t="shared" si="17"/>
        <v>-0.6335415858939321</v>
      </c>
      <c r="M86" s="9">
        <v>-1871743.17</v>
      </c>
      <c r="O86" s="9">
        <v>-2682086.612</v>
      </c>
      <c r="Q86" s="9">
        <f t="shared" si="18"/>
        <v>810343.4420000003</v>
      </c>
      <c r="S86" s="21">
        <f t="shared" si="19"/>
        <v>0.302131720271232</v>
      </c>
      <c r="U86" s="9">
        <v>-5739449.3100000005</v>
      </c>
      <c r="W86" s="9">
        <v>-2682086.612</v>
      </c>
      <c r="Y86" s="9">
        <f t="shared" si="20"/>
        <v>-3057362.6980000003</v>
      </c>
      <c r="AA86" s="21">
        <f t="shared" si="21"/>
        <v>-1.1399194508935568</v>
      </c>
      <c r="AC86" s="9">
        <v>-5739449.3100000005</v>
      </c>
      <c r="AE86" s="9">
        <v>-2682086.612</v>
      </c>
      <c r="AG86" s="9">
        <f t="shared" si="22"/>
        <v>-3057362.6980000003</v>
      </c>
      <c r="AI86" s="21">
        <f t="shared" si="23"/>
        <v>-1.1399194508935568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-139427.12</v>
      </c>
      <c r="G87" s="5">
        <v>-67698.18000000001</v>
      </c>
      <c r="I87" s="9">
        <f t="shared" si="16"/>
        <v>-71728.93999999999</v>
      </c>
      <c r="K87" s="21">
        <f t="shared" si="17"/>
        <v>-1.0595401530735387</v>
      </c>
      <c r="M87" s="9">
        <v>-340198.9</v>
      </c>
      <c r="O87" s="9">
        <v>-446630.403</v>
      </c>
      <c r="Q87" s="9">
        <f t="shared" si="18"/>
        <v>106431.50299999997</v>
      </c>
      <c r="S87" s="21">
        <f t="shared" si="19"/>
        <v>0.23829883117025505</v>
      </c>
      <c r="U87" s="9">
        <v>-943617.91</v>
      </c>
      <c r="W87" s="9">
        <v>-446630.403</v>
      </c>
      <c r="Y87" s="9">
        <f t="shared" si="20"/>
        <v>-496987.50700000004</v>
      </c>
      <c r="AA87" s="21">
        <f t="shared" si="21"/>
        <v>-1.1127489388580654</v>
      </c>
      <c r="AC87" s="9">
        <v>-943617.91</v>
      </c>
      <c r="AE87" s="9">
        <v>-446630.403</v>
      </c>
      <c r="AG87" s="9">
        <f t="shared" si="22"/>
        <v>-496987.50700000004</v>
      </c>
      <c r="AI87" s="21">
        <f t="shared" si="23"/>
        <v>-1.1127489388580654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-6865.3</v>
      </c>
      <c r="G88" s="5">
        <v>0</v>
      </c>
      <c r="I88" s="9">
        <f t="shared" si="16"/>
        <v>-6865.3</v>
      </c>
      <c r="K88" s="21" t="str">
        <f t="shared" si="17"/>
        <v>N.M.</v>
      </c>
      <c r="M88" s="9">
        <v>4549.36</v>
      </c>
      <c r="O88" s="9">
        <v>0</v>
      </c>
      <c r="Q88" s="9">
        <f t="shared" si="18"/>
        <v>4549.36</v>
      </c>
      <c r="S88" s="21" t="str">
        <f t="shared" si="19"/>
        <v>N.M.</v>
      </c>
      <c r="U88" s="9">
        <v>38763.72</v>
      </c>
      <c r="W88" s="9">
        <v>0</v>
      </c>
      <c r="Y88" s="9">
        <f t="shared" si="20"/>
        <v>38763.72</v>
      </c>
      <c r="AA88" s="21" t="str">
        <f t="shared" si="21"/>
        <v>N.M.</v>
      </c>
      <c r="AC88" s="9">
        <v>38763.72</v>
      </c>
      <c r="AE88" s="9">
        <v>0</v>
      </c>
      <c r="AG88" s="9">
        <f t="shared" si="22"/>
        <v>38763.72</v>
      </c>
      <c r="AI88" s="21" t="str">
        <f t="shared" si="23"/>
        <v>N.M.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0</v>
      </c>
      <c r="G89" s="5">
        <v>0</v>
      </c>
      <c r="I89" s="9">
        <f t="shared" si="16"/>
        <v>0</v>
      </c>
      <c r="K89" s="21">
        <f t="shared" si="17"/>
        <v>0</v>
      </c>
      <c r="M89" s="9">
        <v>-10.36</v>
      </c>
      <c r="O89" s="9">
        <v>0</v>
      </c>
      <c r="Q89" s="9">
        <f t="shared" si="18"/>
        <v>-10.36</v>
      </c>
      <c r="S89" s="21" t="str">
        <f t="shared" si="19"/>
        <v>N.M.</v>
      </c>
      <c r="U89" s="9">
        <v>-10.36</v>
      </c>
      <c r="W89" s="9">
        <v>0</v>
      </c>
      <c r="Y89" s="9">
        <f t="shared" si="20"/>
        <v>-10.36</v>
      </c>
      <c r="AA89" s="21" t="str">
        <f t="shared" si="21"/>
        <v>N.M.</v>
      </c>
      <c r="AC89" s="9">
        <v>-10.36</v>
      </c>
      <c r="AE89" s="9">
        <v>0</v>
      </c>
      <c r="AG89" s="9">
        <f t="shared" si="22"/>
        <v>-10.36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-90330.59</v>
      </c>
      <c r="G90" s="5">
        <v>-37798.090000000004</v>
      </c>
      <c r="I90" s="9">
        <f t="shared" si="16"/>
        <v>-52532.49999999999</v>
      </c>
      <c r="K90" s="21">
        <f t="shared" si="17"/>
        <v>-1.3898189035477715</v>
      </c>
      <c r="M90" s="9">
        <v>-224335.29</v>
      </c>
      <c r="O90" s="9">
        <v>-37798.090000000004</v>
      </c>
      <c r="Q90" s="9">
        <f t="shared" si="18"/>
        <v>-186537.2</v>
      </c>
      <c r="S90" s="21">
        <f t="shared" si="19"/>
        <v>-4.935095926804767</v>
      </c>
      <c r="U90" s="9">
        <v>-587097.5700000001</v>
      </c>
      <c r="W90" s="9">
        <v>-37798.090000000004</v>
      </c>
      <c r="Y90" s="9">
        <f t="shared" si="20"/>
        <v>-549299.4800000001</v>
      </c>
      <c r="AA90" s="21" t="str">
        <f t="shared" si="21"/>
        <v>N.M.</v>
      </c>
      <c r="AC90" s="9">
        <v>-587097.5700000001</v>
      </c>
      <c r="AE90" s="9">
        <v>-37798.090000000004</v>
      </c>
      <c r="AG90" s="9">
        <f t="shared" si="22"/>
        <v>-549299.4800000001</v>
      </c>
      <c r="AI90" s="21" t="str">
        <f t="shared" si="23"/>
        <v>N.M.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176067.11000000002</v>
      </c>
      <c r="G91" s="5">
        <v>160803.65</v>
      </c>
      <c r="I91" s="9">
        <f t="shared" si="16"/>
        <v>15263.460000000021</v>
      </c>
      <c r="K91" s="21">
        <f t="shared" si="17"/>
        <v>0.09491986033899119</v>
      </c>
      <c r="M91" s="9">
        <v>403613.5</v>
      </c>
      <c r="O91" s="9">
        <v>392317.78</v>
      </c>
      <c r="Q91" s="9">
        <f t="shared" si="18"/>
        <v>11295.719999999972</v>
      </c>
      <c r="S91" s="21">
        <f t="shared" si="19"/>
        <v>0.02879227140814258</v>
      </c>
      <c r="U91" s="9">
        <v>1681160.6400000001</v>
      </c>
      <c r="W91" s="9">
        <v>1669388.07</v>
      </c>
      <c r="Y91" s="9">
        <f t="shared" si="20"/>
        <v>11772.570000000065</v>
      </c>
      <c r="AA91" s="21">
        <f t="shared" si="21"/>
        <v>0.007052027153878046</v>
      </c>
      <c r="AC91" s="9">
        <v>1681160.6400000001</v>
      </c>
      <c r="AE91" s="9">
        <v>1669388.07</v>
      </c>
      <c r="AG91" s="9">
        <f t="shared" si="22"/>
        <v>11772.570000000065</v>
      </c>
      <c r="AI91" s="21">
        <f t="shared" si="23"/>
        <v>0.007052027153878046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24514.5</v>
      </c>
      <c r="G92" s="5">
        <v>18879.662</v>
      </c>
      <c r="I92" s="9">
        <f t="shared" si="16"/>
        <v>5634.838</v>
      </c>
      <c r="K92" s="21">
        <f t="shared" si="17"/>
        <v>0.2984607457485203</v>
      </c>
      <c r="M92" s="9">
        <v>79985.69</v>
      </c>
      <c r="O92" s="9">
        <v>89979.071</v>
      </c>
      <c r="Q92" s="9">
        <f t="shared" si="18"/>
        <v>-9993.380999999994</v>
      </c>
      <c r="S92" s="21">
        <f t="shared" si="19"/>
        <v>-0.11106339384188568</v>
      </c>
      <c r="U92" s="9">
        <v>435858.464</v>
      </c>
      <c r="W92" s="9">
        <v>405678.952</v>
      </c>
      <c r="Y92" s="9">
        <f t="shared" si="20"/>
        <v>30179.511999999988</v>
      </c>
      <c r="AA92" s="21">
        <f t="shared" si="21"/>
        <v>0.07439259998877139</v>
      </c>
      <c r="AC92" s="9">
        <v>435858.464</v>
      </c>
      <c r="AE92" s="9">
        <v>405678.952</v>
      </c>
      <c r="AG92" s="9">
        <f t="shared" si="22"/>
        <v>30179.511999999988</v>
      </c>
      <c r="AI92" s="21">
        <f t="shared" si="23"/>
        <v>0.07439259998877139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476351.7</v>
      </c>
      <c r="G93" s="5">
        <v>263557.15</v>
      </c>
      <c r="I93" s="9">
        <f t="shared" si="16"/>
        <v>212794.55</v>
      </c>
      <c r="K93" s="21">
        <f t="shared" si="17"/>
        <v>0.8073943355359549</v>
      </c>
      <c r="M93" s="9">
        <v>1469496.08</v>
      </c>
      <c r="O93" s="9">
        <v>842736.12</v>
      </c>
      <c r="Q93" s="9">
        <f t="shared" si="18"/>
        <v>626759.9600000001</v>
      </c>
      <c r="S93" s="21">
        <f t="shared" si="19"/>
        <v>0.743720300015146</v>
      </c>
      <c r="U93" s="9">
        <v>10974127.55</v>
      </c>
      <c r="W93" s="9">
        <v>3194970.43</v>
      </c>
      <c r="Y93" s="9">
        <f t="shared" si="20"/>
        <v>7779157.120000001</v>
      </c>
      <c r="AA93" s="21">
        <f t="shared" si="21"/>
        <v>2.4348134952848377</v>
      </c>
      <c r="AC93" s="9">
        <v>10974127.55</v>
      </c>
      <c r="AE93" s="9">
        <v>3194970.43</v>
      </c>
      <c r="AG93" s="9">
        <f t="shared" si="22"/>
        <v>7779157.120000001</v>
      </c>
      <c r="AI93" s="21">
        <f t="shared" si="23"/>
        <v>2.4348134952848377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12308.36</v>
      </c>
      <c r="G94" s="5">
        <v>11923.89</v>
      </c>
      <c r="I94" s="9">
        <f t="shared" si="16"/>
        <v>384.47000000000116</v>
      </c>
      <c r="K94" s="21">
        <f t="shared" si="17"/>
        <v>0.0322436721573246</v>
      </c>
      <c r="M94" s="9">
        <v>29804.88</v>
      </c>
      <c r="O94" s="9">
        <v>27443.89</v>
      </c>
      <c r="Q94" s="9">
        <f t="shared" si="18"/>
        <v>2360.9900000000016</v>
      </c>
      <c r="S94" s="21">
        <f t="shared" si="19"/>
        <v>0.08602971371769824</v>
      </c>
      <c r="U94" s="9">
        <v>83145.49</v>
      </c>
      <c r="W94" s="9">
        <v>95742.07</v>
      </c>
      <c r="Y94" s="9">
        <f t="shared" si="20"/>
        <v>-12596.580000000002</v>
      </c>
      <c r="AA94" s="21">
        <f t="shared" si="21"/>
        <v>-0.13156786770956594</v>
      </c>
      <c r="AC94" s="9">
        <v>83145.49</v>
      </c>
      <c r="AE94" s="9">
        <v>95742.07</v>
      </c>
      <c r="AG94" s="9">
        <f t="shared" si="22"/>
        <v>-12596.580000000002</v>
      </c>
      <c r="AI94" s="21">
        <f t="shared" si="23"/>
        <v>-0.13156786770956594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70353.84</v>
      </c>
      <c r="G95" s="5">
        <v>127428.69</v>
      </c>
      <c r="I95" s="9">
        <f t="shared" si="16"/>
        <v>-57074.850000000006</v>
      </c>
      <c r="K95" s="21">
        <f t="shared" si="17"/>
        <v>-0.447896388168159</v>
      </c>
      <c r="M95" s="9">
        <v>175844.45</v>
      </c>
      <c r="O95" s="9">
        <v>311605.58</v>
      </c>
      <c r="Q95" s="9">
        <f t="shared" si="18"/>
        <v>-135761.13</v>
      </c>
      <c r="S95" s="21">
        <f t="shared" si="19"/>
        <v>-0.4356826023462096</v>
      </c>
      <c r="U95" s="9">
        <v>892183.99</v>
      </c>
      <c r="W95" s="9">
        <v>1003254.07</v>
      </c>
      <c r="Y95" s="9">
        <f t="shared" si="20"/>
        <v>-111070.07999999996</v>
      </c>
      <c r="AA95" s="21">
        <f t="shared" si="21"/>
        <v>-0.11070982248793665</v>
      </c>
      <c r="AC95" s="9">
        <v>892183.99</v>
      </c>
      <c r="AE95" s="9">
        <v>1003254.07</v>
      </c>
      <c r="AG95" s="9">
        <f t="shared" si="22"/>
        <v>-111070.07999999996</v>
      </c>
      <c r="AI95" s="21">
        <f t="shared" si="23"/>
        <v>-0.11070982248793665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-10381.800000000001</v>
      </c>
      <c r="G96" s="5">
        <v>0</v>
      </c>
      <c r="I96" s="9">
        <f t="shared" si="16"/>
        <v>-10381.800000000001</v>
      </c>
      <c r="K96" s="21" t="str">
        <f t="shared" si="17"/>
        <v>N.M.</v>
      </c>
      <c r="M96" s="9">
        <v>-10381.800000000001</v>
      </c>
      <c r="O96" s="9">
        <v>0</v>
      </c>
      <c r="Q96" s="9">
        <f t="shared" si="18"/>
        <v>-10381.800000000001</v>
      </c>
      <c r="S96" s="21" t="str">
        <f t="shared" si="19"/>
        <v>N.M.</v>
      </c>
      <c r="U96" s="9">
        <v>63600.090000000004</v>
      </c>
      <c r="W96" s="9">
        <v>-511.22</v>
      </c>
      <c r="Y96" s="9">
        <f t="shared" si="20"/>
        <v>64111.310000000005</v>
      </c>
      <c r="AA96" s="21" t="str">
        <f t="shared" si="21"/>
        <v>N.M.</v>
      </c>
      <c r="AC96" s="9">
        <v>63600.090000000004</v>
      </c>
      <c r="AE96" s="9">
        <v>-511.22</v>
      </c>
      <c r="AG96" s="9">
        <f t="shared" si="22"/>
        <v>64111.310000000005</v>
      </c>
      <c r="AI96" s="21" t="str">
        <f t="shared" si="23"/>
        <v>N.M.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0</v>
      </c>
      <c r="G97" s="5">
        <v>5664</v>
      </c>
      <c r="I97" s="9">
        <f t="shared" si="16"/>
        <v>-5664</v>
      </c>
      <c r="K97" s="21" t="str">
        <f t="shared" si="17"/>
        <v>N.M.</v>
      </c>
      <c r="M97" s="9">
        <v>0</v>
      </c>
      <c r="O97" s="9">
        <v>13992</v>
      </c>
      <c r="Q97" s="9">
        <f t="shared" si="18"/>
        <v>-13992</v>
      </c>
      <c r="S97" s="21" t="str">
        <f t="shared" si="19"/>
        <v>N.M.</v>
      </c>
      <c r="U97" s="9">
        <v>0</v>
      </c>
      <c r="W97" s="9">
        <v>70716</v>
      </c>
      <c r="Y97" s="9">
        <f t="shared" si="20"/>
        <v>-70716</v>
      </c>
      <c r="AA97" s="21" t="str">
        <f t="shared" si="21"/>
        <v>N.M.</v>
      </c>
      <c r="AC97" s="9">
        <v>0</v>
      </c>
      <c r="AE97" s="9">
        <v>70716</v>
      </c>
      <c r="AG97" s="9">
        <f t="shared" si="22"/>
        <v>-70716</v>
      </c>
      <c r="AI97" s="21" t="str">
        <f t="shared" si="23"/>
        <v>N.M.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587874.03</v>
      </c>
      <c r="G98" s="5">
        <v>32870.21</v>
      </c>
      <c r="I98" s="9">
        <f t="shared" si="16"/>
        <v>555003.8200000001</v>
      </c>
      <c r="K98" s="21" t="str">
        <f t="shared" si="17"/>
        <v>N.M.</v>
      </c>
      <c r="M98" s="9">
        <v>971028.54</v>
      </c>
      <c r="O98" s="9">
        <v>130035.65000000001</v>
      </c>
      <c r="Q98" s="9">
        <f t="shared" si="18"/>
        <v>840992.89</v>
      </c>
      <c r="S98" s="21">
        <f t="shared" si="19"/>
        <v>6.467402516156146</v>
      </c>
      <c r="U98" s="9">
        <v>1274601.93</v>
      </c>
      <c r="W98" s="9">
        <v>429836.51</v>
      </c>
      <c r="Y98" s="9">
        <f t="shared" si="20"/>
        <v>844765.4199999999</v>
      </c>
      <c r="AA98" s="21">
        <f t="shared" si="21"/>
        <v>1.9653179763626871</v>
      </c>
      <c r="AC98" s="9">
        <v>1274601.93</v>
      </c>
      <c r="AE98" s="9">
        <v>429836.51</v>
      </c>
      <c r="AG98" s="9">
        <f t="shared" si="22"/>
        <v>844765.4199999999</v>
      </c>
      <c r="AI98" s="21">
        <f t="shared" si="23"/>
        <v>1.9653179763626871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70272.63</v>
      </c>
      <c r="G99" s="5">
        <v>0</v>
      </c>
      <c r="I99" s="9">
        <f t="shared" si="16"/>
        <v>70272.63</v>
      </c>
      <c r="K99" s="21" t="str">
        <f t="shared" si="17"/>
        <v>N.M.</v>
      </c>
      <c r="M99" s="9">
        <v>35719.5</v>
      </c>
      <c r="O99" s="9">
        <v>0</v>
      </c>
      <c r="Q99" s="9">
        <f t="shared" si="18"/>
        <v>35719.5</v>
      </c>
      <c r="S99" s="21" t="str">
        <f t="shared" si="19"/>
        <v>N.M.</v>
      </c>
      <c r="U99" s="9">
        <v>35719.5</v>
      </c>
      <c r="W99" s="9">
        <v>0</v>
      </c>
      <c r="Y99" s="9">
        <f t="shared" si="20"/>
        <v>35719.5</v>
      </c>
      <c r="AA99" s="21" t="str">
        <f t="shared" si="21"/>
        <v>N.M.</v>
      </c>
      <c r="AC99" s="9">
        <v>35719.5</v>
      </c>
      <c r="AE99" s="9">
        <v>0</v>
      </c>
      <c r="AG99" s="9">
        <f t="shared" si="22"/>
        <v>35719.5</v>
      </c>
      <c r="AI99" s="21" t="str">
        <f t="shared" si="23"/>
        <v>N.M.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-0.1</v>
      </c>
      <c r="G100" s="5">
        <v>0</v>
      </c>
      <c r="I100" s="9">
        <f t="shared" si="16"/>
        <v>-0.1</v>
      </c>
      <c r="K100" s="21" t="str">
        <f t="shared" si="17"/>
        <v>N.M.</v>
      </c>
      <c r="M100" s="9">
        <v>-0.1</v>
      </c>
      <c r="O100" s="9">
        <v>1.76</v>
      </c>
      <c r="Q100" s="9">
        <f t="shared" si="18"/>
        <v>-1.86</v>
      </c>
      <c r="S100" s="21">
        <f t="shared" si="19"/>
        <v>-1.0568181818181819</v>
      </c>
      <c r="U100" s="9">
        <v>4.82</v>
      </c>
      <c r="W100" s="9">
        <v>-2.13</v>
      </c>
      <c r="Y100" s="9">
        <f t="shared" si="20"/>
        <v>6.95</v>
      </c>
      <c r="AA100" s="21">
        <f t="shared" si="21"/>
        <v>3.262910798122066</v>
      </c>
      <c r="AC100" s="9">
        <v>4.82</v>
      </c>
      <c r="AE100" s="9">
        <v>-2.13</v>
      </c>
      <c r="AG100" s="9">
        <f t="shared" si="22"/>
        <v>6.95</v>
      </c>
      <c r="AI100" s="21">
        <f t="shared" si="23"/>
        <v>3.262910798122066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0.84</v>
      </c>
      <c r="G101" s="5">
        <v>-5723.31</v>
      </c>
      <c r="I101" s="9">
        <f t="shared" si="16"/>
        <v>5724.150000000001</v>
      </c>
      <c r="K101" s="21">
        <f t="shared" si="17"/>
        <v>1.0001467682162943</v>
      </c>
      <c r="M101" s="9">
        <v>1321.51</v>
      </c>
      <c r="O101" s="9">
        <v>10439.04</v>
      </c>
      <c r="Q101" s="9">
        <f t="shared" si="18"/>
        <v>-9117.53</v>
      </c>
      <c r="S101" s="21">
        <f t="shared" si="19"/>
        <v>-0.8734069416344797</v>
      </c>
      <c r="U101" s="9">
        <v>17129.48</v>
      </c>
      <c r="W101" s="9">
        <v>-127576.353</v>
      </c>
      <c r="Y101" s="9">
        <f t="shared" si="20"/>
        <v>144705.833</v>
      </c>
      <c r="AA101" s="21">
        <f t="shared" si="21"/>
        <v>1.1342684564748453</v>
      </c>
      <c r="AC101" s="9">
        <v>17129.48</v>
      </c>
      <c r="AE101" s="9">
        <v>-127576.353</v>
      </c>
      <c r="AG101" s="9">
        <f t="shared" si="22"/>
        <v>144705.833</v>
      </c>
      <c r="AI101" s="21">
        <f t="shared" si="23"/>
        <v>1.1342684564748453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-48425.48</v>
      </c>
      <c r="G102" s="5">
        <v>-47780.11</v>
      </c>
      <c r="I102" s="9">
        <f t="shared" si="16"/>
        <v>-645.3700000000026</v>
      </c>
      <c r="K102" s="21">
        <f t="shared" si="17"/>
        <v>-0.013507084851834845</v>
      </c>
      <c r="M102" s="9">
        <v>-81021.61</v>
      </c>
      <c r="O102" s="9">
        <v>-171237.98</v>
      </c>
      <c r="Q102" s="9">
        <f t="shared" si="18"/>
        <v>90216.37000000001</v>
      </c>
      <c r="S102" s="21">
        <f t="shared" si="19"/>
        <v>0.5268478990466952</v>
      </c>
      <c r="U102" s="9">
        <v>-191959.15</v>
      </c>
      <c r="W102" s="9">
        <v>-944183.27</v>
      </c>
      <c r="Y102" s="9">
        <f t="shared" si="20"/>
        <v>752224.12</v>
      </c>
      <c r="AA102" s="21">
        <f t="shared" si="21"/>
        <v>0.7966929132307121</v>
      </c>
      <c r="AC102" s="9">
        <v>-191959.15</v>
      </c>
      <c r="AE102" s="9">
        <v>-944183.27</v>
      </c>
      <c r="AG102" s="9">
        <f t="shared" si="22"/>
        <v>752224.12</v>
      </c>
      <c r="AI102" s="21">
        <f t="shared" si="23"/>
        <v>0.7966929132307121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0</v>
      </c>
      <c r="G103" s="5">
        <v>337.95</v>
      </c>
      <c r="I103" s="9">
        <f t="shared" si="16"/>
        <v>-337.95</v>
      </c>
      <c r="K103" s="21" t="str">
        <f t="shared" si="17"/>
        <v>N.M.</v>
      </c>
      <c r="M103" s="9">
        <v>0</v>
      </c>
      <c r="O103" s="9">
        <v>675.98</v>
      </c>
      <c r="Q103" s="9">
        <f t="shared" si="18"/>
        <v>-675.98</v>
      </c>
      <c r="S103" s="21" t="str">
        <f t="shared" si="19"/>
        <v>N.M.</v>
      </c>
      <c r="U103" s="9">
        <v>0</v>
      </c>
      <c r="W103" s="9">
        <v>675.98</v>
      </c>
      <c r="Y103" s="9">
        <f t="shared" si="20"/>
        <v>-675.98</v>
      </c>
      <c r="AA103" s="21" t="str">
        <f t="shared" si="21"/>
        <v>N.M.</v>
      </c>
      <c r="AC103" s="9">
        <v>0</v>
      </c>
      <c r="AE103" s="9">
        <v>675.98</v>
      </c>
      <c r="AG103" s="9">
        <f t="shared" si="22"/>
        <v>-675.98</v>
      </c>
      <c r="AI103" s="21" t="str">
        <f t="shared" si="23"/>
        <v>N.M.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-0.67</v>
      </c>
      <c r="I104" s="9">
        <f t="shared" si="16"/>
        <v>0.67</v>
      </c>
      <c r="K104" s="21" t="str">
        <f t="shared" si="17"/>
        <v>N.M.</v>
      </c>
      <c r="M104" s="9">
        <v>0</v>
      </c>
      <c r="O104" s="9">
        <v>-2.08</v>
      </c>
      <c r="Q104" s="9">
        <f t="shared" si="18"/>
        <v>2.08</v>
      </c>
      <c r="S104" s="21" t="str">
        <f t="shared" si="19"/>
        <v>N.M.</v>
      </c>
      <c r="U104" s="9">
        <v>0</v>
      </c>
      <c r="W104" s="9">
        <v>-20.900000000000002</v>
      </c>
      <c r="Y104" s="9">
        <f t="shared" si="20"/>
        <v>20.900000000000002</v>
      </c>
      <c r="AA104" s="21" t="str">
        <f t="shared" si="21"/>
        <v>N.M.</v>
      </c>
      <c r="AC104" s="9">
        <v>0</v>
      </c>
      <c r="AE104" s="9">
        <v>-20.900000000000002</v>
      </c>
      <c r="AG104" s="9">
        <f t="shared" si="22"/>
        <v>20.900000000000002</v>
      </c>
      <c r="AI104" s="21" t="str">
        <f t="shared" si="23"/>
        <v>N.M.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3679.7000000000003</v>
      </c>
      <c r="Y105" s="9">
        <f t="shared" si="20"/>
        <v>-3679.7000000000003</v>
      </c>
      <c r="AA105" s="21" t="str">
        <f t="shared" si="21"/>
        <v>N.M.</v>
      </c>
      <c r="AC105" s="9">
        <v>0</v>
      </c>
      <c r="AE105" s="9">
        <v>3679.7000000000003</v>
      </c>
      <c r="AG105" s="9">
        <f t="shared" si="22"/>
        <v>-3679.7000000000003</v>
      </c>
      <c r="AI105" s="21" t="str">
        <f t="shared" si="23"/>
        <v>N.M.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-409216.25</v>
      </c>
      <c r="I106" s="9">
        <f aca="true" t="shared" si="24" ref="I106:I114">+E106-G106</f>
        <v>409216.25</v>
      </c>
      <c r="K106" s="21" t="str">
        <f aca="true" t="shared" si="25" ref="K106:K114">IF(G106&lt;0,IF(I106=0,0,IF(OR(G106=0,E106=0),"N.M.",IF(ABS(I106/G106)&gt;=10,"N.M.",I106/(-G106)))),IF(I106=0,0,IF(OR(G106=0,E106=0),"N.M.",IF(ABS(I106/G106)&gt;=10,"N.M.",I106/G106))))</f>
        <v>N.M.</v>
      </c>
      <c r="M106" s="9">
        <v>0</v>
      </c>
      <c r="O106" s="9">
        <v>-409216.25</v>
      </c>
      <c r="Q106" s="9">
        <f aca="true" t="shared" si="26" ref="Q106:Q114">+M106-O106</f>
        <v>409216.25</v>
      </c>
      <c r="S106" s="21" t="str">
        <f aca="true" t="shared" si="27" ref="S106:S114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-409216.25</v>
      </c>
      <c r="Y106" s="9">
        <f aca="true" t="shared" si="28" ref="Y106:Y114">+U106-W106</f>
        <v>409216.25</v>
      </c>
      <c r="AA106" s="21" t="str">
        <f aca="true" t="shared" si="29" ref="AA106:AA114">IF(W106&lt;0,IF(Y106=0,0,IF(OR(W106=0,U106=0),"N.M.",IF(ABS(Y106/W106)&gt;=10,"N.M.",Y106/(-W106)))),IF(Y106=0,0,IF(OR(W106=0,U106=0),"N.M.",IF(ABS(Y106/W106)&gt;=10,"N.M.",Y106/W106))))</f>
        <v>N.M.</v>
      </c>
      <c r="AC106" s="9">
        <v>0</v>
      </c>
      <c r="AE106" s="9">
        <v>-409216.25</v>
      </c>
      <c r="AG106" s="9">
        <f aca="true" t="shared" si="30" ref="AG106:AG114">+AC106-AE106</f>
        <v>409216.25</v>
      </c>
      <c r="AI106" s="21" t="str">
        <f aca="true" t="shared" si="31" ref="AI106:AI114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-155.68</v>
      </c>
      <c r="G107" s="5">
        <v>0</v>
      </c>
      <c r="I107" s="9">
        <f t="shared" si="24"/>
        <v>-155.68</v>
      </c>
      <c r="K107" s="21" t="str">
        <f t="shared" si="25"/>
        <v>N.M.</v>
      </c>
      <c r="M107" s="9">
        <v>589.3100000000001</v>
      </c>
      <c r="O107" s="9">
        <v>0</v>
      </c>
      <c r="Q107" s="9">
        <f t="shared" si="26"/>
        <v>589.3100000000001</v>
      </c>
      <c r="S107" s="21" t="str">
        <f t="shared" si="27"/>
        <v>N.M.</v>
      </c>
      <c r="U107" s="9">
        <v>585.88</v>
      </c>
      <c r="W107" s="9">
        <v>0</v>
      </c>
      <c r="Y107" s="9">
        <f t="shared" si="28"/>
        <v>585.88</v>
      </c>
      <c r="AA107" s="21" t="str">
        <f t="shared" si="29"/>
        <v>N.M.</v>
      </c>
      <c r="AC107" s="9">
        <v>585.88</v>
      </c>
      <c r="AE107" s="9">
        <v>0</v>
      </c>
      <c r="AG107" s="9">
        <f t="shared" si="30"/>
        <v>585.88</v>
      </c>
      <c r="AI107" s="21" t="str">
        <f t="shared" si="31"/>
        <v>N.M.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-70272.63</v>
      </c>
      <c r="G108" s="5">
        <v>0</v>
      </c>
      <c r="I108" s="9">
        <f t="shared" si="24"/>
        <v>-70272.63</v>
      </c>
      <c r="K108" s="21" t="str">
        <f t="shared" si="25"/>
        <v>N.M.</v>
      </c>
      <c r="M108" s="9">
        <v>-35719.5</v>
      </c>
      <c r="O108" s="9">
        <v>0</v>
      </c>
      <c r="Q108" s="9">
        <f t="shared" si="26"/>
        <v>-35719.5</v>
      </c>
      <c r="S108" s="21" t="str">
        <f t="shared" si="27"/>
        <v>N.M.</v>
      </c>
      <c r="U108" s="9">
        <v>-35719.5</v>
      </c>
      <c r="W108" s="9">
        <v>0</v>
      </c>
      <c r="Y108" s="9">
        <f t="shared" si="28"/>
        <v>-35719.5</v>
      </c>
      <c r="AA108" s="21" t="str">
        <f t="shared" si="29"/>
        <v>N.M.</v>
      </c>
      <c r="AC108" s="9">
        <v>-35719.5</v>
      </c>
      <c r="AE108" s="9">
        <v>0</v>
      </c>
      <c r="AG108" s="9">
        <f t="shared" si="30"/>
        <v>-35719.5</v>
      </c>
      <c r="AI108" s="21" t="str">
        <f t="shared" si="31"/>
        <v>N.M.</v>
      </c>
    </row>
    <row r="109" spans="1:35" ht="12.75" outlineLevel="1">
      <c r="A109" s="1" t="s">
        <v>392</v>
      </c>
      <c r="B109" s="16" t="s">
        <v>393</v>
      </c>
      <c r="C109" s="1" t="s">
        <v>394</v>
      </c>
      <c r="E109" s="5">
        <v>1290.13</v>
      </c>
      <c r="G109" s="5">
        <v>1339.51</v>
      </c>
      <c r="I109" s="9">
        <f t="shared" si="24"/>
        <v>-49.37999999999988</v>
      </c>
      <c r="K109" s="21">
        <f t="shared" si="25"/>
        <v>-0.03686422647087359</v>
      </c>
      <c r="M109" s="9">
        <v>2494.34</v>
      </c>
      <c r="O109" s="9">
        <v>3966.9500000000003</v>
      </c>
      <c r="Q109" s="9">
        <f t="shared" si="26"/>
        <v>-1472.6100000000001</v>
      </c>
      <c r="S109" s="21">
        <f t="shared" si="27"/>
        <v>-0.37121970279433825</v>
      </c>
      <c r="U109" s="9">
        <v>14700.61</v>
      </c>
      <c r="W109" s="9">
        <v>15782.470000000001</v>
      </c>
      <c r="Y109" s="9">
        <f t="shared" si="28"/>
        <v>-1081.8600000000006</v>
      </c>
      <c r="AA109" s="21">
        <f t="shared" si="29"/>
        <v>-0.06854820569910797</v>
      </c>
      <c r="AC109" s="9">
        <v>14700.61</v>
      </c>
      <c r="AE109" s="9">
        <v>15782.470000000001</v>
      </c>
      <c r="AG109" s="9">
        <f t="shared" si="30"/>
        <v>-1081.8600000000006</v>
      </c>
      <c r="AI109" s="21">
        <f t="shared" si="31"/>
        <v>-0.06854820569910797</v>
      </c>
    </row>
    <row r="110" spans="1:35" ht="12.75" outlineLevel="1">
      <c r="A110" s="1" t="s">
        <v>395</v>
      </c>
      <c r="B110" s="16" t="s">
        <v>396</v>
      </c>
      <c r="C110" s="1" t="s">
        <v>397</v>
      </c>
      <c r="E110" s="5">
        <v>6528.64</v>
      </c>
      <c r="G110" s="5">
        <v>6509.77</v>
      </c>
      <c r="I110" s="9">
        <f t="shared" si="24"/>
        <v>18.86999999999989</v>
      </c>
      <c r="K110" s="21">
        <f t="shared" si="25"/>
        <v>0.0028987199240525993</v>
      </c>
      <c r="M110" s="9">
        <v>19576.48</v>
      </c>
      <c r="O110" s="9">
        <v>20242.4</v>
      </c>
      <c r="Q110" s="9">
        <f t="shared" si="26"/>
        <v>-665.9200000000019</v>
      </c>
      <c r="S110" s="21">
        <f t="shared" si="27"/>
        <v>-0.03289728490692812</v>
      </c>
      <c r="U110" s="9">
        <v>78516.27</v>
      </c>
      <c r="W110" s="9">
        <v>82085.95</v>
      </c>
      <c r="Y110" s="9">
        <f t="shared" si="28"/>
        <v>-3569.679999999993</v>
      </c>
      <c r="AA110" s="21">
        <f t="shared" si="29"/>
        <v>-0.043487101020332875</v>
      </c>
      <c r="AC110" s="9">
        <v>78516.27</v>
      </c>
      <c r="AE110" s="9">
        <v>82085.95</v>
      </c>
      <c r="AG110" s="9">
        <f t="shared" si="30"/>
        <v>-3569.679999999993</v>
      </c>
      <c r="AI110" s="21">
        <f t="shared" si="31"/>
        <v>-0.043487101020332875</v>
      </c>
    </row>
    <row r="111" spans="1:35" ht="12.75" outlineLevel="1">
      <c r="A111" s="1" t="s">
        <v>398</v>
      </c>
      <c r="B111" s="16" t="s">
        <v>399</v>
      </c>
      <c r="C111" s="1" t="s">
        <v>400</v>
      </c>
      <c r="E111" s="5">
        <v>115878.29000000001</v>
      </c>
      <c r="G111" s="5">
        <v>102486.64</v>
      </c>
      <c r="I111" s="9">
        <f t="shared" si="24"/>
        <v>13391.650000000009</v>
      </c>
      <c r="K111" s="21">
        <f t="shared" si="25"/>
        <v>0.13066727526631772</v>
      </c>
      <c r="M111" s="9">
        <v>304727.65</v>
      </c>
      <c r="O111" s="9">
        <v>287161.41000000003</v>
      </c>
      <c r="Q111" s="9">
        <f t="shared" si="26"/>
        <v>17566.23999999999</v>
      </c>
      <c r="S111" s="21">
        <f t="shared" si="27"/>
        <v>0.06117200775689181</v>
      </c>
      <c r="U111" s="9">
        <v>1226388.56</v>
      </c>
      <c r="W111" s="9">
        <v>989631.23</v>
      </c>
      <c r="Y111" s="9">
        <f t="shared" si="28"/>
        <v>236757.33000000007</v>
      </c>
      <c r="AA111" s="21">
        <f t="shared" si="29"/>
        <v>0.23923793310362698</v>
      </c>
      <c r="AC111" s="9">
        <v>1226388.56</v>
      </c>
      <c r="AE111" s="9">
        <v>989631.23</v>
      </c>
      <c r="AG111" s="9">
        <f t="shared" si="30"/>
        <v>236757.33000000007</v>
      </c>
      <c r="AI111" s="21">
        <f t="shared" si="31"/>
        <v>0.23923793310362698</v>
      </c>
    </row>
    <row r="112" spans="1:35" ht="12.75" outlineLevel="1">
      <c r="A112" s="1" t="s">
        <v>401</v>
      </c>
      <c r="B112" s="16" t="s">
        <v>402</v>
      </c>
      <c r="C112" s="1" t="s">
        <v>403</v>
      </c>
      <c r="E112" s="5">
        <v>16323.09</v>
      </c>
      <c r="G112" s="5">
        <v>14199.220000000001</v>
      </c>
      <c r="I112" s="9">
        <f t="shared" si="24"/>
        <v>2123.869999999999</v>
      </c>
      <c r="K112" s="21">
        <f t="shared" si="25"/>
        <v>0.14957652603452856</v>
      </c>
      <c r="M112" s="9">
        <v>43512.31</v>
      </c>
      <c r="O112" s="9">
        <v>45862.94</v>
      </c>
      <c r="Q112" s="9">
        <f t="shared" si="26"/>
        <v>-2350.6300000000047</v>
      </c>
      <c r="S112" s="21">
        <f t="shared" si="27"/>
        <v>-0.05125336491729498</v>
      </c>
      <c r="U112" s="9">
        <v>209147.83000000002</v>
      </c>
      <c r="W112" s="9">
        <v>192617.21</v>
      </c>
      <c r="Y112" s="9">
        <f t="shared" si="28"/>
        <v>16530.620000000024</v>
      </c>
      <c r="AA112" s="21">
        <f t="shared" si="29"/>
        <v>0.08582109563314734</v>
      </c>
      <c r="AC112" s="9">
        <v>209147.83000000002</v>
      </c>
      <c r="AE112" s="9">
        <v>192617.21</v>
      </c>
      <c r="AG112" s="9">
        <f t="shared" si="30"/>
        <v>16530.620000000024</v>
      </c>
      <c r="AI112" s="21">
        <f t="shared" si="31"/>
        <v>0.08582109563314734</v>
      </c>
    </row>
    <row r="113" spans="1:35" ht="12.75" outlineLevel="1">
      <c r="A113" s="1" t="s">
        <v>404</v>
      </c>
      <c r="B113" s="16" t="s">
        <v>405</v>
      </c>
      <c r="C113" s="1" t="s">
        <v>406</v>
      </c>
      <c r="E113" s="5">
        <v>303472.55</v>
      </c>
      <c r="G113" s="5">
        <v>316786.76</v>
      </c>
      <c r="I113" s="9">
        <f t="shared" si="24"/>
        <v>-13314.210000000021</v>
      </c>
      <c r="K113" s="21">
        <f t="shared" si="25"/>
        <v>-0.04202893454259269</v>
      </c>
      <c r="M113" s="9">
        <v>907267.86</v>
      </c>
      <c r="O113" s="9">
        <v>879495.43</v>
      </c>
      <c r="Q113" s="9">
        <f t="shared" si="26"/>
        <v>27772.429999999935</v>
      </c>
      <c r="S113" s="21">
        <f t="shared" si="27"/>
        <v>0.03157768540082116</v>
      </c>
      <c r="U113" s="9">
        <v>3578285.48</v>
      </c>
      <c r="W113" s="9">
        <v>3959147.75</v>
      </c>
      <c r="Y113" s="9">
        <f t="shared" si="28"/>
        <v>-380862.27</v>
      </c>
      <c r="AA113" s="21">
        <f t="shared" si="29"/>
        <v>-0.09619804413715048</v>
      </c>
      <c r="AC113" s="9">
        <v>3578285.48</v>
      </c>
      <c r="AE113" s="9">
        <v>3959147.75</v>
      </c>
      <c r="AG113" s="9">
        <f t="shared" si="30"/>
        <v>-380862.27</v>
      </c>
      <c r="AI113" s="21">
        <f t="shared" si="31"/>
        <v>-0.09619804413715048</v>
      </c>
    </row>
    <row r="114" spans="1:35" ht="12.75" outlineLevel="1">
      <c r="A114" s="1" t="s">
        <v>407</v>
      </c>
      <c r="B114" s="16" t="s">
        <v>408</v>
      </c>
      <c r="C114" s="1" t="s">
        <v>409</v>
      </c>
      <c r="E114" s="5">
        <v>6336</v>
      </c>
      <c r="G114" s="5">
        <v>0</v>
      </c>
      <c r="I114" s="9">
        <f t="shared" si="24"/>
        <v>6336</v>
      </c>
      <c r="K114" s="21" t="str">
        <f t="shared" si="25"/>
        <v>N.M.</v>
      </c>
      <c r="M114" s="9">
        <v>18456</v>
      </c>
      <c r="O114" s="9">
        <v>0</v>
      </c>
      <c r="Q114" s="9">
        <f t="shared" si="26"/>
        <v>18456</v>
      </c>
      <c r="S114" s="21" t="str">
        <f t="shared" si="27"/>
        <v>N.M.</v>
      </c>
      <c r="U114" s="9">
        <v>69972</v>
      </c>
      <c r="W114" s="9">
        <v>0</v>
      </c>
      <c r="Y114" s="9">
        <f t="shared" si="28"/>
        <v>69972</v>
      </c>
      <c r="AA114" s="21" t="str">
        <f t="shared" si="29"/>
        <v>N.M.</v>
      </c>
      <c r="AC114" s="9">
        <v>69972</v>
      </c>
      <c r="AE114" s="9">
        <v>0</v>
      </c>
      <c r="AG114" s="9">
        <f t="shared" si="30"/>
        <v>69972</v>
      </c>
      <c r="AI114" s="21" t="str">
        <f t="shared" si="31"/>
        <v>N.M.</v>
      </c>
    </row>
    <row r="115" spans="1:68" s="17" customFormat="1" ht="12.75">
      <c r="A115" s="17" t="s">
        <v>88</v>
      </c>
      <c r="B115" s="98"/>
      <c r="C115" s="17" t="s">
        <v>89</v>
      </c>
      <c r="D115" s="18"/>
      <c r="E115" s="18">
        <v>61135448.78000003</v>
      </c>
      <c r="F115" s="99"/>
      <c r="G115" s="99">
        <v>63953826.08200001</v>
      </c>
      <c r="H115" s="100"/>
      <c r="I115" s="18">
        <f aca="true" t="shared" si="32" ref="I115:I124">+E115-G115</f>
        <v>-2818377.3019999787</v>
      </c>
      <c r="J115" s="37" t="str">
        <f>IF((+E115-G115)=(I115),"  ",$AO$507)</f>
        <v>  </v>
      </c>
      <c r="K115" s="40">
        <f aca="true" t="shared" si="33" ref="K115:K124">IF(G115&lt;0,IF(I115=0,0,IF(OR(G115=0,E115=0),"N.M.",IF(ABS(I115/G115)&gt;=10,"N.M.",I115/(-G115)))),IF(I115=0,0,IF(OR(G115=0,E115=0),"N.M.",IF(ABS(I115/G115)&gt;=10,"N.M.",I115/G115))))</f>
        <v>-0.044068939650089504</v>
      </c>
      <c r="L115" s="39"/>
      <c r="M115" s="8">
        <v>169906005.64299995</v>
      </c>
      <c r="N115" s="18"/>
      <c r="O115" s="8">
        <v>147361281.02100003</v>
      </c>
      <c r="P115" s="18"/>
      <c r="Q115" s="18">
        <f aca="true" t="shared" si="34" ref="Q115:Q124">+M115-O115</f>
        <v>22544724.62199992</v>
      </c>
      <c r="R115" s="37" t="str">
        <f>IF((+M115-O115)=(Q115),"  ",$AO$507)</f>
        <v>  </v>
      </c>
      <c r="S115" s="40">
        <f aca="true" t="shared" si="35" ref="S115:S124">IF(O115&lt;0,IF(Q115=0,0,IF(OR(O115=0,M115=0),"N.M.",IF(ABS(Q115/O115)&gt;=10,"N.M.",Q115/(-O115)))),IF(Q115=0,0,IF(OR(O115=0,M115=0),"N.M.",IF(ABS(Q115/O115)&gt;=10,"N.M.",Q115/O115))))</f>
        <v>0.15298947230777082</v>
      </c>
      <c r="T115" s="39"/>
      <c r="U115" s="18">
        <v>639187243.347</v>
      </c>
      <c r="V115" s="18"/>
      <c r="W115" s="18">
        <v>550297519.5390005</v>
      </c>
      <c r="X115" s="18"/>
      <c r="Y115" s="18">
        <f aca="true" t="shared" si="36" ref="Y115:Y124">+U115-W115</f>
        <v>88889723.80799949</v>
      </c>
      <c r="Z115" s="37" t="str">
        <f>IF((+U115-W115)=(Y115),"  ",$AO$507)</f>
        <v>  </v>
      </c>
      <c r="AA115" s="40">
        <f aca="true" t="shared" si="37" ref="AA115:AA124">IF(W115&lt;0,IF(Y115=0,0,IF(OR(W115=0,U115=0),"N.M.",IF(ABS(Y115/W115)&gt;=10,"N.M.",Y115/(-W115)))),IF(Y115=0,0,IF(OR(W115=0,U115=0),"N.M.",IF(ABS(Y115/W115)&gt;=10,"N.M.",Y115/W115))))</f>
        <v>0.1615303007043624</v>
      </c>
      <c r="AB115" s="39"/>
      <c r="AC115" s="18">
        <v>639187243.347</v>
      </c>
      <c r="AD115" s="18"/>
      <c r="AE115" s="18">
        <v>550297519.5390005</v>
      </c>
      <c r="AF115" s="18"/>
      <c r="AG115" s="18">
        <f aca="true" t="shared" si="38" ref="AG115:AG124">+AC115-AE115</f>
        <v>88889723.80799949</v>
      </c>
      <c r="AH115" s="37" t="str">
        <f>IF((+AC115-AE115)=(AG115),"  ",$AO$507)</f>
        <v>  </v>
      </c>
      <c r="AI115" s="40">
        <f aca="true" t="shared" si="39" ref="AI115:AI124">IF(AE115&lt;0,IF(AG115=0,0,IF(OR(AE115=0,AC115=0),"N.M.",IF(ABS(AG115/AE115)&gt;=10,"N.M.",AG115/(-AE115)))),IF(AG115=0,0,IF(OR(AE115=0,AC115=0),"N.M.",IF(ABS(AG115/AE115)&gt;=10,"N.M.",AG115/AE115))))</f>
        <v>0.1615303007043624</v>
      </c>
      <c r="AJ115" s="39"/>
      <c r="AK115" s="99"/>
      <c r="AL115" s="101"/>
      <c r="AM115" s="100"/>
      <c r="AN115" s="101"/>
      <c r="AO115" s="100"/>
      <c r="AP115" s="100"/>
      <c r="AQ115" s="102"/>
      <c r="AR115" s="100"/>
      <c r="AS115" s="99"/>
      <c r="AT115" s="99"/>
      <c r="AU115" s="99"/>
      <c r="AV115" s="99"/>
      <c r="AW115" s="100"/>
      <c r="AX115" s="100"/>
      <c r="AY115" s="102"/>
      <c r="AZ115" s="100"/>
      <c r="BA115" s="99"/>
      <c r="BB115" s="99"/>
      <c r="BC115" s="100"/>
      <c r="BD115" s="100"/>
      <c r="BE115" s="102"/>
      <c r="BF115" s="103"/>
      <c r="BG115" s="18"/>
      <c r="BH115" s="104"/>
      <c r="BI115" s="18"/>
      <c r="BJ115" s="104"/>
      <c r="BK115" s="18"/>
      <c r="BL115" s="104"/>
      <c r="BM115" s="18"/>
      <c r="BN115" s="104"/>
      <c r="BO115" s="104"/>
      <c r="BP115" s="104"/>
    </row>
    <row r="116" spans="1:35" ht="12.75" outlineLevel="1">
      <c r="A116" s="1" t="s">
        <v>410</v>
      </c>
      <c r="B116" s="16" t="s">
        <v>411</v>
      </c>
      <c r="C116" s="1" t="s">
        <v>412</v>
      </c>
      <c r="E116" s="5">
        <v>-23034.715</v>
      </c>
      <c r="G116" s="5">
        <v>96662.90000000001</v>
      </c>
      <c r="I116" s="9">
        <f t="shared" si="32"/>
        <v>-119697.615</v>
      </c>
      <c r="K116" s="21">
        <f t="shared" si="33"/>
        <v>-1.2382994406333763</v>
      </c>
      <c r="M116" s="9">
        <v>-33521.075</v>
      </c>
      <c r="O116" s="9">
        <v>273247.45</v>
      </c>
      <c r="Q116" s="9">
        <f t="shared" si="34"/>
        <v>-306768.525</v>
      </c>
      <c r="S116" s="21">
        <f t="shared" si="35"/>
        <v>-1.1226766251615523</v>
      </c>
      <c r="U116" s="9">
        <v>1560468.255</v>
      </c>
      <c r="W116" s="9">
        <v>1146548.5</v>
      </c>
      <c r="Y116" s="9">
        <f t="shared" si="36"/>
        <v>413919.7549999999</v>
      </c>
      <c r="AA116" s="21">
        <f t="shared" si="37"/>
        <v>0.36101373382809354</v>
      </c>
      <c r="AC116" s="9">
        <v>1560468.255</v>
      </c>
      <c r="AE116" s="9">
        <v>1146548.5</v>
      </c>
      <c r="AG116" s="9">
        <f t="shared" si="38"/>
        <v>413919.7549999999</v>
      </c>
      <c r="AI116" s="21">
        <f t="shared" si="39"/>
        <v>0.36101373382809354</v>
      </c>
    </row>
    <row r="117" spans="1:35" ht="12.75" outlineLevel="1">
      <c r="A117" s="1" t="s">
        <v>413</v>
      </c>
      <c r="B117" s="16" t="s">
        <v>414</v>
      </c>
      <c r="C117" s="1" t="s">
        <v>415</v>
      </c>
      <c r="E117" s="5">
        <v>57777.14</v>
      </c>
      <c r="G117" s="5">
        <v>212887.41</v>
      </c>
      <c r="I117" s="9">
        <f t="shared" si="32"/>
        <v>-155110.27000000002</v>
      </c>
      <c r="K117" s="21">
        <f t="shared" si="33"/>
        <v>-0.7286023630988794</v>
      </c>
      <c r="M117" s="9">
        <v>100887.7</v>
      </c>
      <c r="O117" s="9">
        <v>598969.04</v>
      </c>
      <c r="Q117" s="9">
        <f t="shared" si="34"/>
        <v>-498081.34</v>
      </c>
      <c r="S117" s="21">
        <f t="shared" si="35"/>
        <v>-0.83156441608401</v>
      </c>
      <c r="U117" s="9">
        <v>1961206.6</v>
      </c>
      <c r="W117" s="9">
        <v>2591645.75</v>
      </c>
      <c r="Y117" s="9">
        <f t="shared" si="36"/>
        <v>-630439.1499999999</v>
      </c>
      <c r="AA117" s="21">
        <f t="shared" si="37"/>
        <v>-0.2432582269393878</v>
      </c>
      <c r="AC117" s="9">
        <v>1961206.6</v>
      </c>
      <c r="AE117" s="9">
        <v>2591645.75</v>
      </c>
      <c r="AG117" s="9">
        <f t="shared" si="38"/>
        <v>-630439.1499999999</v>
      </c>
      <c r="AI117" s="21">
        <f t="shared" si="39"/>
        <v>-0.2432582269393878</v>
      </c>
    </row>
    <row r="118" spans="1:35" ht="12.75" outlineLevel="1">
      <c r="A118" s="1" t="s">
        <v>416</v>
      </c>
      <c r="B118" s="16" t="s">
        <v>417</v>
      </c>
      <c r="C118" s="1" t="s">
        <v>418</v>
      </c>
      <c r="E118" s="5">
        <v>2879238</v>
      </c>
      <c r="G118" s="5">
        <v>4720168</v>
      </c>
      <c r="I118" s="9">
        <f t="shared" si="32"/>
        <v>-1840930</v>
      </c>
      <c r="K118" s="21">
        <f t="shared" si="33"/>
        <v>-0.3900136605307269</v>
      </c>
      <c r="M118" s="9">
        <v>11597642</v>
      </c>
      <c r="O118" s="9">
        <v>15712122</v>
      </c>
      <c r="Q118" s="9">
        <f t="shared" si="34"/>
        <v>-4114480</v>
      </c>
      <c r="S118" s="21">
        <f t="shared" si="35"/>
        <v>-0.26186660210504986</v>
      </c>
      <c r="U118" s="9">
        <v>62641958.01</v>
      </c>
      <c r="W118" s="9">
        <v>55774306.71</v>
      </c>
      <c r="Y118" s="9">
        <f t="shared" si="36"/>
        <v>6867651.299999997</v>
      </c>
      <c r="AA118" s="21">
        <f t="shared" si="37"/>
        <v>0.12313288510619295</v>
      </c>
      <c r="AC118" s="9">
        <v>62641958.01</v>
      </c>
      <c r="AE118" s="9">
        <v>55774306.71</v>
      </c>
      <c r="AG118" s="9">
        <f t="shared" si="38"/>
        <v>6867651.299999997</v>
      </c>
      <c r="AI118" s="21">
        <f t="shared" si="39"/>
        <v>0.12313288510619295</v>
      </c>
    </row>
    <row r="119" spans="1:35" ht="12.75" outlineLevel="1">
      <c r="A119" s="1" t="s">
        <v>419</v>
      </c>
      <c r="B119" s="16" t="s">
        <v>420</v>
      </c>
      <c r="C119" s="1" t="s">
        <v>421</v>
      </c>
      <c r="E119" s="5">
        <v>21241.600000000002</v>
      </c>
      <c r="G119" s="5">
        <v>25147.37</v>
      </c>
      <c r="I119" s="9">
        <f t="shared" si="32"/>
        <v>-3905.769999999997</v>
      </c>
      <c r="K119" s="21">
        <f t="shared" si="33"/>
        <v>-0.15531524767798768</v>
      </c>
      <c r="M119" s="9">
        <v>63724.8</v>
      </c>
      <c r="O119" s="9">
        <v>75442.11</v>
      </c>
      <c r="Q119" s="9">
        <f t="shared" si="34"/>
        <v>-11717.309999999998</v>
      </c>
      <c r="S119" s="21">
        <f t="shared" si="35"/>
        <v>-0.15531524767798777</v>
      </c>
      <c r="U119" s="9">
        <v>254899.2</v>
      </c>
      <c r="W119" s="9">
        <v>301768.44</v>
      </c>
      <c r="Y119" s="9">
        <f t="shared" si="36"/>
        <v>-46869.23999999999</v>
      </c>
      <c r="AA119" s="21">
        <f t="shared" si="37"/>
        <v>-0.15531524767798777</v>
      </c>
      <c r="AC119" s="9">
        <v>254899.2</v>
      </c>
      <c r="AE119" s="9">
        <v>301768.44</v>
      </c>
      <c r="AG119" s="9">
        <f t="shared" si="38"/>
        <v>-46869.23999999999</v>
      </c>
      <c r="AI119" s="21">
        <f t="shared" si="39"/>
        <v>-0.15531524767798777</v>
      </c>
    </row>
    <row r="120" spans="1:68" s="17" customFormat="1" ht="12.75">
      <c r="A120" s="17" t="s">
        <v>90</v>
      </c>
      <c r="B120" s="98"/>
      <c r="C120" s="17" t="s">
        <v>1087</v>
      </c>
      <c r="D120" s="18"/>
      <c r="E120" s="18">
        <v>2935222.025</v>
      </c>
      <c r="F120" s="18"/>
      <c r="G120" s="18">
        <v>5054865.68</v>
      </c>
      <c r="H120" s="18"/>
      <c r="I120" s="18">
        <f t="shared" si="32"/>
        <v>-2119643.655</v>
      </c>
      <c r="J120" s="37" t="str">
        <f>IF((+E120-G120)=(I120),"  ",$AO$507)</f>
        <v>  </v>
      </c>
      <c r="K120" s="40">
        <f t="shared" si="33"/>
        <v>-0.4193273944719338</v>
      </c>
      <c r="L120" s="39"/>
      <c r="M120" s="8">
        <v>11728733.425</v>
      </c>
      <c r="N120" s="18"/>
      <c r="O120" s="8">
        <v>16659780.6</v>
      </c>
      <c r="P120" s="18"/>
      <c r="Q120" s="18">
        <f t="shared" si="34"/>
        <v>-4931047.174999999</v>
      </c>
      <c r="R120" s="37" t="str">
        <f>IF((+M120-O120)=(Q120),"  ",$AO$507)</f>
        <v>  </v>
      </c>
      <c r="S120" s="40">
        <f t="shared" si="35"/>
        <v>-0.29598512089649004</v>
      </c>
      <c r="T120" s="39"/>
      <c r="U120" s="18">
        <v>66418532.065</v>
      </c>
      <c r="V120" s="18"/>
      <c r="W120" s="18">
        <v>59814269.4</v>
      </c>
      <c r="X120" s="18"/>
      <c r="Y120" s="18">
        <f t="shared" si="36"/>
        <v>6604262.664999999</v>
      </c>
      <c r="Z120" s="37" t="str">
        <f>IF((+U120-W120)=(Y120),"  ",$AO$507)</f>
        <v>  </v>
      </c>
      <c r="AA120" s="40">
        <f t="shared" si="37"/>
        <v>0.11041282843120373</v>
      </c>
      <c r="AB120" s="39"/>
      <c r="AC120" s="18">
        <v>66418532.065</v>
      </c>
      <c r="AD120" s="18"/>
      <c r="AE120" s="18">
        <v>59814269.4</v>
      </c>
      <c r="AF120" s="18"/>
      <c r="AG120" s="18">
        <f t="shared" si="38"/>
        <v>6604262.664999999</v>
      </c>
      <c r="AH120" s="37" t="str">
        <f>IF((+AC120-AE120)=(AG120),"  ",$AO$507)</f>
        <v>  </v>
      </c>
      <c r="AI120" s="40">
        <f t="shared" si="39"/>
        <v>0.11041282843120373</v>
      </c>
      <c r="AJ120" s="39"/>
      <c r="AK120" s="18"/>
      <c r="AL120" s="18"/>
      <c r="AM120" s="18"/>
      <c r="AN120" s="18"/>
      <c r="AO120" s="18"/>
      <c r="AP120" s="85"/>
      <c r="AQ120" s="117"/>
      <c r="AR120" s="39"/>
      <c r="AS120" s="18"/>
      <c r="AT120" s="18"/>
      <c r="AU120" s="18"/>
      <c r="AV120" s="18"/>
      <c r="AW120" s="18"/>
      <c r="AX120" s="85"/>
      <c r="AY120" s="117"/>
      <c r="AZ120" s="39"/>
      <c r="BA120" s="18"/>
      <c r="BB120" s="18"/>
      <c r="BC120" s="18"/>
      <c r="BD120" s="85"/>
      <c r="BE120" s="117"/>
      <c r="BF120" s="39"/>
      <c r="BG120" s="18"/>
      <c r="BH120" s="104"/>
      <c r="BI120" s="18"/>
      <c r="BJ120" s="104"/>
      <c r="BK120" s="18"/>
      <c r="BL120" s="104"/>
      <c r="BM120" s="18"/>
      <c r="BN120" s="104"/>
      <c r="BO120" s="104"/>
      <c r="BP120" s="104"/>
    </row>
    <row r="121" spans="1:68" s="17" customFormat="1" ht="12.75">
      <c r="A121" s="17" t="s">
        <v>91</v>
      </c>
      <c r="B121" s="98"/>
      <c r="C121" s="17" t="s">
        <v>1088</v>
      </c>
      <c r="D121" s="18"/>
      <c r="E121" s="18">
        <v>64070670.80500001</v>
      </c>
      <c r="F121" s="18"/>
      <c r="G121" s="18">
        <v>69008691.76200001</v>
      </c>
      <c r="H121" s="18"/>
      <c r="I121" s="18">
        <f t="shared" si="32"/>
        <v>-4938020.957000002</v>
      </c>
      <c r="J121" s="37" t="str">
        <f>IF((+E121-G121)=(I121),"  ",$AO$507)</f>
        <v>  </v>
      </c>
      <c r="K121" s="40">
        <f t="shared" si="33"/>
        <v>-0.07155650731693988</v>
      </c>
      <c r="L121" s="39"/>
      <c r="M121" s="8">
        <v>181634739.06800002</v>
      </c>
      <c r="N121" s="18"/>
      <c r="O121" s="8">
        <v>164021061.621</v>
      </c>
      <c r="P121" s="18"/>
      <c r="Q121" s="18">
        <f t="shared" si="34"/>
        <v>17613677.447000027</v>
      </c>
      <c r="R121" s="37" t="str">
        <f>IF((+M121-O121)=(Q121),"  ",$AO$507)</f>
        <v>  </v>
      </c>
      <c r="S121" s="40">
        <f t="shared" si="35"/>
        <v>0.10738668115500666</v>
      </c>
      <c r="T121" s="39"/>
      <c r="U121" s="18">
        <v>705605775.412</v>
      </c>
      <c r="V121" s="18"/>
      <c r="W121" s="18">
        <v>610111788.9390001</v>
      </c>
      <c r="X121" s="18"/>
      <c r="Y121" s="18">
        <f t="shared" si="36"/>
        <v>95493986.47299981</v>
      </c>
      <c r="Z121" s="37" t="str">
        <f>IF((+U121-W121)=(Y121),"  ",$AO$507)</f>
        <v>  </v>
      </c>
      <c r="AA121" s="40">
        <f t="shared" si="37"/>
        <v>0.1565188350794963</v>
      </c>
      <c r="AB121" s="39"/>
      <c r="AC121" s="18">
        <v>705605775.412</v>
      </c>
      <c r="AD121" s="18"/>
      <c r="AE121" s="18">
        <v>610111788.9390001</v>
      </c>
      <c r="AF121" s="18"/>
      <c r="AG121" s="18">
        <f t="shared" si="38"/>
        <v>95493986.47299981</v>
      </c>
      <c r="AH121" s="37" t="str">
        <f>IF((+AC121-AE121)=(AG121),"  ",$AO$507)</f>
        <v>  </v>
      </c>
      <c r="AI121" s="40">
        <f t="shared" si="39"/>
        <v>0.1565188350794963</v>
      </c>
      <c r="AJ121" s="39"/>
      <c r="AK121" s="18"/>
      <c r="AL121" s="18"/>
      <c r="AM121" s="18"/>
      <c r="AN121" s="18"/>
      <c r="AO121" s="18"/>
      <c r="AP121" s="85"/>
      <c r="AQ121" s="117"/>
      <c r="AR121" s="39"/>
      <c r="AS121" s="18"/>
      <c r="AT121" s="18"/>
      <c r="AU121" s="18"/>
      <c r="AV121" s="18"/>
      <c r="AW121" s="18"/>
      <c r="AX121" s="85"/>
      <c r="AY121" s="117"/>
      <c r="AZ121" s="39"/>
      <c r="BA121" s="18"/>
      <c r="BB121" s="18"/>
      <c r="BC121" s="18"/>
      <c r="BD121" s="85"/>
      <c r="BE121" s="117"/>
      <c r="BF121" s="39"/>
      <c r="BG121" s="18"/>
      <c r="BH121" s="104"/>
      <c r="BI121" s="18"/>
      <c r="BJ121" s="104"/>
      <c r="BK121" s="18"/>
      <c r="BL121" s="104"/>
      <c r="BM121" s="18"/>
      <c r="BN121" s="104"/>
      <c r="BO121" s="104"/>
      <c r="BP121" s="104"/>
    </row>
    <row r="122" spans="1:35" ht="12.75" outlineLevel="1">
      <c r="A122" s="1" t="s">
        <v>422</v>
      </c>
      <c r="B122" s="16" t="s">
        <v>423</v>
      </c>
      <c r="C122" s="1" t="s">
        <v>424</v>
      </c>
      <c r="E122" s="5">
        <v>-12698791.46</v>
      </c>
      <c r="G122" s="5">
        <v>0</v>
      </c>
      <c r="I122" s="9">
        <f t="shared" si="32"/>
        <v>-12698791.46</v>
      </c>
      <c r="K122" s="21" t="str">
        <f t="shared" si="33"/>
        <v>N.M.</v>
      </c>
      <c r="M122" s="9">
        <v>-12698791.46</v>
      </c>
      <c r="O122" s="9">
        <v>0</v>
      </c>
      <c r="Q122" s="9">
        <f t="shared" si="34"/>
        <v>-12698791.46</v>
      </c>
      <c r="S122" s="21" t="str">
        <f t="shared" si="35"/>
        <v>N.M.</v>
      </c>
      <c r="U122" s="9">
        <v>-12698791.46</v>
      </c>
      <c r="W122" s="9">
        <v>0</v>
      </c>
      <c r="Y122" s="9">
        <f t="shared" si="36"/>
        <v>-12698791.46</v>
      </c>
      <c r="AA122" s="21" t="str">
        <f t="shared" si="37"/>
        <v>N.M.</v>
      </c>
      <c r="AC122" s="9">
        <v>-12698791.46</v>
      </c>
      <c r="AE122" s="9">
        <v>0</v>
      </c>
      <c r="AG122" s="9">
        <f t="shared" si="38"/>
        <v>-12698791.46</v>
      </c>
      <c r="AI122" s="21" t="str">
        <f t="shared" si="39"/>
        <v>N.M.</v>
      </c>
    </row>
    <row r="123" spans="1:68" s="90" customFormat="1" ht="12.75">
      <c r="A123" s="90" t="s">
        <v>27</v>
      </c>
      <c r="B123" s="91"/>
      <c r="C123" s="77" t="s">
        <v>1089</v>
      </c>
      <c r="D123" s="105"/>
      <c r="E123" s="105">
        <v>-12698791.46</v>
      </c>
      <c r="F123" s="105"/>
      <c r="G123" s="105">
        <v>0</v>
      </c>
      <c r="H123" s="105"/>
      <c r="I123" s="9">
        <f t="shared" si="32"/>
        <v>-12698791.46</v>
      </c>
      <c r="J123" s="37" t="str">
        <f>IF((+E123-G123)=(I123),"  ",$AO$507)</f>
        <v>  </v>
      </c>
      <c r="K123" s="38" t="str">
        <f t="shared" si="33"/>
        <v>N.M.</v>
      </c>
      <c r="L123" s="39"/>
      <c r="M123" s="5">
        <v>-12698791.46</v>
      </c>
      <c r="N123" s="9"/>
      <c r="O123" s="5">
        <v>0</v>
      </c>
      <c r="P123" s="9"/>
      <c r="Q123" s="9">
        <f t="shared" si="34"/>
        <v>-12698791.46</v>
      </c>
      <c r="R123" s="37" t="str">
        <f>IF((+M123-O123)=(Q123),"  ",$AO$507)</f>
        <v>  </v>
      </c>
      <c r="S123" s="38" t="str">
        <f t="shared" si="35"/>
        <v>N.M.</v>
      </c>
      <c r="T123" s="39"/>
      <c r="U123" s="9">
        <v>-12698791.46</v>
      </c>
      <c r="V123" s="9"/>
      <c r="W123" s="9">
        <v>0</v>
      </c>
      <c r="X123" s="9"/>
      <c r="Y123" s="9">
        <f t="shared" si="36"/>
        <v>-12698791.46</v>
      </c>
      <c r="Z123" s="37" t="str">
        <f>IF((+U123-W123)=(Y123),"  ",$AO$507)</f>
        <v>  </v>
      </c>
      <c r="AA123" s="38" t="str">
        <f t="shared" si="37"/>
        <v>N.M.</v>
      </c>
      <c r="AB123" s="39"/>
      <c r="AC123" s="9">
        <v>-12698791.46</v>
      </c>
      <c r="AD123" s="9"/>
      <c r="AE123" s="9">
        <v>0</v>
      </c>
      <c r="AF123" s="9"/>
      <c r="AG123" s="9">
        <f t="shared" si="38"/>
        <v>-12698791.46</v>
      </c>
      <c r="AH123" s="37" t="str">
        <f>IF((+AC123-AE123)=(AG123),"  ",$AO$507)</f>
        <v>  </v>
      </c>
      <c r="AI123" s="38" t="str">
        <f t="shared" si="39"/>
        <v>N.M.</v>
      </c>
      <c r="AJ123" s="39"/>
      <c r="AK123" s="105"/>
      <c r="AL123" s="105"/>
      <c r="AM123" s="105"/>
      <c r="AN123" s="105"/>
      <c r="AO123" s="105"/>
      <c r="AP123" s="106"/>
      <c r="AQ123" s="107"/>
      <c r="AR123" s="108"/>
      <c r="AS123" s="105"/>
      <c r="AT123" s="105"/>
      <c r="AU123" s="105"/>
      <c r="AV123" s="105"/>
      <c r="AW123" s="105"/>
      <c r="AX123" s="106"/>
      <c r="AY123" s="107"/>
      <c r="AZ123" s="108"/>
      <c r="BA123" s="105"/>
      <c r="BB123" s="105"/>
      <c r="BC123" s="105"/>
      <c r="BD123" s="106"/>
      <c r="BE123" s="107"/>
      <c r="BF123" s="108"/>
      <c r="BG123" s="105"/>
      <c r="BH123" s="109"/>
      <c r="BI123" s="105"/>
      <c r="BJ123" s="109"/>
      <c r="BK123" s="105"/>
      <c r="BL123" s="109"/>
      <c r="BM123" s="105"/>
      <c r="BN123" s="97"/>
      <c r="BO123" s="97"/>
      <c r="BP123" s="97"/>
    </row>
    <row r="124" spans="1:68" s="77" customFormat="1" ht="12.75">
      <c r="A124" s="77" t="s">
        <v>28</v>
      </c>
      <c r="B124" s="110"/>
      <c r="C124" s="77" t="s">
        <v>29</v>
      </c>
      <c r="D124" s="105"/>
      <c r="E124" s="105">
        <v>51371879.345000006</v>
      </c>
      <c r="F124" s="105"/>
      <c r="G124" s="105">
        <v>69008691.76200001</v>
      </c>
      <c r="H124" s="105"/>
      <c r="I124" s="9">
        <f t="shared" si="32"/>
        <v>-17636812.417000003</v>
      </c>
      <c r="J124" s="37" t="str">
        <f>IF((+E124-G124)=(I124),"  ",$AO$507)</f>
        <v>  </v>
      </c>
      <c r="K124" s="38">
        <f t="shared" si="33"/>
        <v>-0.2555737830507867</v>
      </c>
      <c r="L124" s="39"/>
      <c r="M124" s="5">
        <v>168935947.608</v>
      </c>
      <c r="N124" s="9"/>
      <c r="O124" s="5">
        <v>164021061.621</v>
      </c>
      <c r="P124" s="9"/>
      <c r="Q124" s="9">
        <f t="shared" si="34"/>
        <v>4914885.987000018</v>
      </c>
      <c r="R124" s="37" t="str">
        <f>IF((+M124-O124)=(Q124),"  ",$AO$507)</f>
        <v>  </v>
      </c>
      <c r="S124" s="38">
        <f t="shared" si="35"/>
        <v>0.02996496875722425</v>
      </c>
      <c r="T124" s="39"/>
      <c r="U124" s="9">
        <v>692906983.952</v>
      </c>
      <c r="V124" s="9"/>
      <c r="W124" s="9">
        <v>610111788.9390001</v>
      </c>
      <c r="X124" s="9"/>
      <c r="Y124" s="9">
        <f t="shared" si="36"/>
        <v>82795195.01299989</v>
      </c>
      <c r="Z124" s="37" t="str">
        <f>IF((+U124-W124)=(Y124),"  ",$AO$507)</f>
        <v>  </v>
      </c>
      <c r="AA124" s="38">
        <f t="shared" si="37"/>
        <v>0.13570495852404824</v>
      </c>
      <c r="AB124" s="39"/>
      <c r="AC124" s="9">
        <v>692906983.952</v>
      </c>
      <c r="AD124" s="9"/>
      <c r="AE124" s="9">
        <v>610111788.9390001</v>
      </c>
      <c r="AF124" s="9"/>
      <c r="AG124" s="9">
        <f t="shared" si="38"/>
        <v>82795195.01299989</v>
      </c>
      <c r="AH124" s="37" t="str">
        <f>IF((+AC124-AE124)=(AG124),"  ",$AO$507)</f>
        <v>  </v>
      </c>
      <c r="AI124" s="38">
        <f t="shared" si="39"/>
        <v>0.13570495852404824</v>
      </c>
      <c r="AJ124" s="39"/>
      <c r="AK124" s="105"/>
      <c r="AL124" s="105"/>
      <c r="AM124" s="105"/>
      <c r="AN124" s="105"/>
      <c r="AO124" s="105"/>
      <c r="AP124" s="106"/>
      <c r="AQ124" s="107"/>
      <c r="AR124" s="108"/>
      <c r="AS124" s="105"/>
      <c r="AT124" s="105"/>
      <c r="AU124" s="105"/>
      <c r="AV124" s="105"/>
      <c r="AW124" s="105"/>
      <c r="AX124" s="106"/>
      <c r="AY124" s="107"/>
      <c r="AZ124" s="108"/>
      <c r="BA124" s="105"/>
      <c r="BB124" s="105"/>
      <c r="BC124" s="105"/>
      <c r="BD124" s="106"/>
      <c r="BE124" s="107"/>
      <c r="BF124" s="108"/>
      <c r="BG124" s="105"/>
      <c r="BH124" s="109"/>
      <c r="BI124" s="105"/>
      <c r="BJ124" s="109"/>
      <c r="BK124" s="105"/>
      <c r="BL124" s="109"/>
      <c r="BM124" s="105"/>
      <c r="BN124" s="109"/>
      <c r="BO124" s="109"/>
      <c r="BP124" s="109"/>
    </row>
    <row r="125" spans="2:68" s="90" customFormat="1" ht="12.75">
      <c r="B125" s="91"/>
      <c r="D125" s="71"/>
      <c r="E125" s="41" t="str">
        <f>IF(ABS(E115+E120+E123-E124)&gt;$AO$503,$AO$506," ")</f>
        <v> </v>
      </c>
      <c r="F125" s="111"/>
      <c r="G125" s="41" t="str">
        <f>IF(ABS(G115+G120+G123-G124)&gt;$AO$503,$AO$506," ")</f>
        <v> </v>
      </c>
      <c r="H125" s="111"/>
      <c r="I125" s="41" t="str">
        <f>IF(ABS(I115+I120+I123-I124)&gt;$AO$503,$AO$506," ")</f>
        <v> </v>
      </c>
      <c r="J125" s="111"/>
      <c r="K125" s="111"/>
      <c r="L125" s="111"/>
      <c r="M125" s="41" t="str">
        <f>IF(ABS(M115+M120+M123-M124)&gt;$AO$503,$AO$506," ")</f>
        <v> </v>
      </c>
      <c r="N125" s="111"/>
      <c r="O125" s="41" t="str">
        <f>IF(ABS(O115+O120+O123-O124)&gt;$AO$503,$AO$506," ")</f>
        <v> </v>
      </c>
      <c r="P125" s="111"/>
      <c r="Q125" s="41" t="str">
        <f>IF(ABS(Q115+Q120+Q123-Q124)&gt;$AO$503,$AO$506," ")</f>
        <v> </v>
      </c>
      <c r="R125" s="111"/>
      <c r="S125" s="111"/>
      <c r="T125" s="111"/>
      <c r="U125" s="41" t="str">
        <f>IF(ABS(U115+U120+U123-U124)&gt;$AO$503,$AO$506," ")</f>
        <v> </v>
      </c>
      <c r="V125" s="111"/>
      <c r="W125" s="41" t="str">
        <f>IF(ABS(W115+W120+W123-W124)&gt;$AO$503,$AO$506," ")</f>
        <v> </v>
      </c>
      <c r="X125" s="111"/>
      <c r="Y125" s="41" t="str">
        <f>IF(ABS(Y115+Y120+Y123-Y124)&gt;$AO$503,$AO$506," ")</f>
        <v> </v>
      </c>
      <c r="Z125" s="111"/>
      <c r="AA125" s="111"/>
      <c r="AB125" s="111"/>
      <c r="AC125" s="41" t="str">
        <f>IF(ABS(AC115+AC120+AC123-AC124)&gt;$AO$503,$AO$506," ")</f>
        <v> </v>
      </c>
      <c r="AD125" s="111"/>
      <c r="AE125" s="41" t="str">
        <f>IF(ABS(AE115+AE120+AE123-AE124)&gt;$AO$503,$AO$506," ")</f>
        <v> </v>
      </c>
      <c r="AF125" s="111"/>
      <c r="AG125" s="41" t="str">
        <f>IF(ABS(AG115+AG120+AG123-AG124)&gt;$AO$503,$AO$506," ")</f>
        <v> </v>
      </c>
      <c r="AH125" s="111"/>
      <c r="AI125" s="111"/>
      <c r="AJ125" s="112"/>
      <c r="AK125" s="111"/>
      <c r="AL125" s="112"/>
      <c r="AM125" s="111"/>
      <c r="AN125" s="112"/>
      <c r="AO125" s="111"/>
      <c r="AP125" s="71"/>
      <c r="AQ125" s="113"/>
      <c r="AR125" s="71"/>
      <c r="AS125" s="111"/>
      <c r="AT125" s="112"/>
      <c r="AU125" s="111"/>
      <c r="AV125" s="112"/>
      <c r="AW125" s="111"/>
      <c r="AX125" s="71"/>
      <c r="AY125" s="113"/>
      <c r="AZ125" s="71"/>
      <c r="BA125" s="111"/>
      <c r="BB125" s="112"/>
      <c r="BC125" s="111"/>
      <c r="BD125" s="71"/>
      <c r="BE125" s="113"/>
      <c r="BG125" s="71"/>
      <c r="BH125" s="97"/>
      <c r="BI125" s="71"/>
      <c r="BJ125" s="97"/>
      <c r="BK125" s="71"/>
      <c r="BL125" s="97"/>
      <c r="BM125" s="71"/>
      <c r="BN125" s="97"/>
      <c r="BO125" s="97"/>
      <c r="BP125" s="97"/>
    </row>
    <row r="126" spans="2:68" s="90" customFormat="1" ht="12.75">
      <c r="B126" s="91"/>
      <c r="C126" s="77" t="s">
        <v>30</v>
      </c>
      <c r="D126" s="71"/>
      <c r="E126" s="71"/>
      <c r="F126" s="97"/>
      <c r="G126" s="71"/>
      <c r="H126" s="97"/>
      <c r="I126" s="71"/>
      <c r="J126" s="97"/>
      <c r="K126" s="71"/>
      <c r="L126" s="97"/>
      <c r="M126" s="71"/>
      <c r="N126" s="97"/>
      <c r="O126" s="71"/>
      <c r="P126" s="97"/>
      <c r="Q126" s="71"/>
      <c r="R126" s="97"/>
      <c r="S126" s="71"/>
      <c r="T126" s="97"/>
      <c r="U126" s="71"/>
      <c r="V126" s="97"/>
      <c r="W126" s="71"/>
      <c r="X126" s="97"/>
      <c r="Y126" s="71"/>
      <c r="Z126" s="97"/>
      <c r="AA126" s="71"/>
      <c r="AB126" s="97"/>
      <c r="AC126" s="71"/>
      <c r="AD126" s="97"/>
      <c r="AE126" s="71"/>
      <c r="AF126" s="97"/>
      <c r="AG126" s="71"/>
      <c r="AH126" s="97"/>
      <c r="AI126" s="71"/>
      <c r="AJ126" s="71"/>
      <c r="AK126" s="71"/>
      <c r="AL126" s="71"/>
      <c r="AM126" s="71"/>
      <c r="AN126" s="71"/>
      <c r="AO126" s="71"/>
      <c r="AP126" s="71"/>
      <c r="AQ126" s="113"/>
      <c r="AR126" s="71"/>
      <c r="AS126" s="71"/>
      <c r="AT126" s="97"/>
      <c r="AU126" s="71"/>
      <c r="AV126" s="71"/>
      <c r="AW126" s="71"/>
      <c r="AX126" s="71"/>
      <c r="AY126" s="113"/>
      <c r="AZ126" s="71"/>
      <c r="BA126" s="71"/>
      <c r="BB126" s="71"/>
      <c r="BC126" s="71"/>
      <c r="BD126" s="71"/>
      <c r="BE126" s="113"/>
      <c r="BG126" s="71"/>
      <c r="BH126" s="97"/>
      <c r="BI126" s="71"/>
      <c r="BJ126" s="97"/>
      <c r="BK126" s="71"/>
      <c r="BL126" s="97"/>
      <c r="BM126" s="71"/>
      <c r="BN126" s="97"/>
      <c r="BO126" s="97"/>
      <c r="BP126" s="97"/>
    </row>
    <row r="127" spans="2:68" s="90" customFormat="1" ht="12.75">
      <c r="B127" s="91"/>
      <c r="C127" s="77" t="s">
        <v>31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113"/>
      <c r="AR127" s="71"/>
      <c r="AS127" s="71"/>
      <c r="AT127" s="71"/>
      <c r="AU127" s="71"/>
      <c r="AV127" s="71"/>
      <c r="AW127" s="71"/>
      <c r="AX127" s="71"/>
      <c r="AY127" s="113"/>
      <c r="AZ127" s="71"/>
      <c r="BA127" s="71"/>
      <c r="BB127" s="71"/>
      <c r="BC127" s="71"/>
      <c r="BD127" s="71"/>
      <c r="BE127" s="113"/>
      <c r="BG127" s="71"/>
      <c r="BH127" s="97"/>
      <c r="BI127" s="71"/>
      <c r="BJ127" s="97"/>
      <c r="BK127" s="71"/>
      <c r="BL127" s="97"/>
      <c r="BM127" s="71"/>
      <c r="BN127" s="97"/>
      <c r="BO127" s="97"/>
      <c r="BP127" s="97"/>
    </row>
    <row r="128" spans="1:35" ht="12.75" outlineLevel="1">
      <c r="A128" s="1" t="s">
        <v>425</v>
      </c>
      <c r="B128" s="16" t="s">
        <v>426</v>
      </c>
      <c r="C128" s="1" t="s">
        <v>427</v>
      </c>
      <c r="E128" s="5">
        <v>42626.05</v>
      </c>
      <c r="G128" s="5">
        <v>-25075.327</v>
      </c>
      <c r="I128" s="9">
        <f aca="true" t="shared" si="40" ref="I128:I135">+E128-G128</f>
        <v>67701.37700000001</v>
      </c>
      <c r="K128" s="21">
        <f aca="true" t="shared" si="41" ref="K128:K135">IF(G128&lt;0,IF(I128=0,0,IF(OR(G128=0,E128=0),"N.M.",IF(ABS(I128/G128)&gt;=10,"N.M.",I128/(-G128)))),IF(I128=0,0,IF(OR(G128=0,E128=0),"N.M.",IF(ABS(I128/G128)&gt;=10,"N.M.",I128/G128))))</f>
        <v>2.699920005031241</v>
      </c>
      <c r="M128" s="9">
        <v>74601.66</v>
      </c>
      <c r="O128" s="9">
        <v>27237.121</v>
      </c>
      <c r="Q128" s="9">
        <f aca="true" t="shared" si="42" ref="Q128:Q135">(+M128-O128)</f>
        <v>47364.539000000004</v>
      </c>
      <c r="S128" s="21">
        <f aca="true" t="shared" si="43" ref="S128:S135">IF(O128&lt;0,IF(Q128=0,0,IF(OR(O128=0,M128=0),"N.M.",IF(ABS(Q128/O128)&gt;=10,"N.M.",Q128/(-O128)))),IF(Q128=0,0,IF(OR(O128=0,M128=0),"N.M.",IF(ABS(Q128/O128)&gt;=10,"N.M.",Q128/O128))))</f>
        <v>1.7389700989322625</v>
      </c>
      <c r="U128" s="9">
        <v>312402.874</v>
      </c>
      <c r="W128" s="9">
        <v>369250.366</v>
      </c>
      <c r="Y128" s="9">
        <f aca="true" t="shared" si="44" ref="Y128:Y135">(+U128-W128)</f>
        <v>-56847.49199999997</v>
      </c>
      <c r="AA128" s="21">
        <f aca="true" t="shared" si="45" ref="AA128:AA135">IF(W128&lt;0,IF(Y128=0,0,IF(OR(W128=0,U128=0),"N.M.",IF(ABS(Y128/W128)&gt;=10,"N.M.",Y128/(-W128)))),IF(Y128=0,0,IF(OR(W128=0,U128=0),"N.M.",IF(ABS(Y128/W128)&gt;=10,"N.M.",Y128/W128))))</f>
        <v>-0.15395378646693061</v>
      </c>
      <c r="AC128" s="9">
        <v>312402.874</v>
      </c>
      <c r="AE128" s="9">
        <v>369250.366</v>
      </c>
      <c r="AG128" s="9">
        <f aca="true" t="shared" si="46" ref="AG128:AG135">(+AC128-AE128)</f>
        <v>-56847.49199999997</v>
      </c>
      <c r="AI128" s="21">
        <f aca="true" t="shared" si="47" ref="AI128:AI135">IF(AE128&lt;0,IF(AG128=0,0,IF(OR(AE128=0,AC128=0),"N.M.",IF(ABS(AG128/AE128)&gt;=10,"N.M.",AG128/(-AE128)))),IF(AG128=0,0,IF(OR(AE128=0,AC128=0),"N.M.",IF(ABS(AG128/AE128)&gt;=10,"N.M.",AG128/AE128))))</f>
        <v>-0.15395378646693061</v>
      </c>
    </row>
    <row r="129" spans="1:35" ht="12.75" outlineLevel="1">
      <c r="A129" s="1" t="s">
        <v>428</v>
      </c>
      <c r="B129" s="16" t="s">
        <v>429</v>
      </c>
      <c r="C129" s="1" t="s">
        <v>430</v>
      </c>
      <c r="E129" s="5">
        <v>15010192.51</v>
      </c>
      <c r="G129" s="5">
        <v>13085752.67</v>
      </c>
      <c r="I129" s="9">
        <f t="shared" si="40"/>
        <v>1924439.8399999999</v>
      </c>
      <c r="K129" s="21">
        <f t="shared" si="41"/>
        <v>0.14706374853101972</v>
      </c>
      <c r="M129" s="9">
        <v>46446546.87</v>
      </c>
      <c r="O129" s="9">
        <v>38494008.38</v>
      </c>
      <c r="Q129" s="9">
        <f t="shared" si="42"/>
        <v>7952538.489999995</v>
      </c>
      <c r="S129" s="21">
        <f t="shared" si="43"/>
        <v>0.206591592423818</v>
      </c>
      <c r="U129" s="9">
        <v>165511978.1</v>
      </c>
      <c r="W129" s="9">
        <v>143037089.36</v>
      </c>
      <c r="Y129" s="9">
        <f t="shared" si="44"/>
        <v>22474888.73999998</v>
      </c>
      <c r="AA129" s="21">
        <f t="shared" si="45"/>
        <v>0.15712630088154625</v>
      </c>
      <c r="AC129" s="9">
        <v>165511978.1</v>
      </c>
      <c r="AE129" s="9">
        <v>143037089.36</v>
      </c>
      <c r="AG129" s="9">
        <f t="shared" si="46"/>
        <v>22474888.73999998</v>
      </c>
      <c r="AI129" s="21">
        <f t="shared" si="47"/>
        <v>0.15712630088154625</v>
      </c>
    </row>
    <row r="130" spans="1:35" ht="12.75" outlineLevel="1">
      <c r="A130" s="1" t="s">
        <v>431</v>
      </c>
      <c r="B130" s="16" t="s">
        <v>432</v>
      </c>
      <c r="C130" s="1" t="s">
        <v>433</v>
      </c>
      <c r="E130" s="5">
        <v>113595.95</v>
      </c>
      <c r="G130" s="5">
        <v>288307.76</v>
      </c>
      <c r="I130" s="9">
        <f t="shared" si="40"/>
        <v>-174711.81</v>
      </c>
      <c r="K130" s="21">
        <f t="shared" si="41"/>
        <v>-0.605990660813292</v>
      </c>
      <c r="M130" s="9">
        <v>389462.7</v>
      </c>
      <c r="O130" s="9">
        <v>696131</v>
      </c>
      <c r="Q130" s="9">
        <f t="shared" si="42"/>
        <v>-306668.3</v>
      </c>
      <c r="S130" s="21">
        <f t="shared" si="43"/>
        <v>-0.44053245725301704</v>
      </c>
      <c r="U130" s="9">
        <v>2261244.53</v>
      </c>
      <c r="W130" s="9">
        <v>2708621.8</v>
      </c>
      <c r="Y130" s="9">
        <f t="shared" si="44"/>
        <v>-447377.27</v>
      </c>
      <c r="AA130" s="21">
        <f t="shared" si="45"/>
        <v>-0.1651678613824935</v>
      </c>
      <c r="AC130" s="9">
        <v>2261244.53</v>
      </c>
      <c r="AE130" s="9">
        <v>2708621.8</v>
      </c>
      <c r="AG130" s="9">
        <f t="shared" si="46"/>
        <v>-447377.27</v>
      </c>
      <c r="AI130" s="21">
        <f t="shared" si="47"/>
        <v>-0.1651678613824935</v>
      </c>
    </row>
    <row r="131" spans="1:35" ht="12.75" outlineLevel="1">
      <c r="A131" s="1" t="s">
        <v>434</v>
      </c>
      <c r="B131" s="16" t="s">
        <v>435</v>
      </c>
      <c r="C131" s="1" t="s">
        <v>436</v>
      </c>
      <c r="E131" s="5">
        <v>3847678</v>
      </c>
      <c r="G131" s="5">
        <v>-6855361</v>
      </c>
      <c r="I131" s="9">
        <f t="shared" si="40"/>
        <v>10703039</v>
      </c>
      <c r="K131" s="21">
        <f t="shared" si="41"/>
        <v>1.5612655555265433</v>
      </c>
      <c r="M131" s="9">
        <v>6843482.8</v>
      </c>
      <c r="O131" s="9">
        <v>-9762346.17</v>
      </c>
      <c r="Q131" s="9">
        <f t="shared" si="42"/>
        <v>16605828.969999999</v>
      </c>
      <c r="S131" s="21">
        <f t="shared" si="43"/>
        <v>1.7010080036938497</v>
      </c>
      <c r="U131" s="9">
        <v>-5332622.24</v>
      </c>
      <c r="W131" s="9">
        <v>-3578285</v>
      </c>
      <c r="Y131" s="9">
        <f t="shared" si="44"/>
        <v>-1754337.2400000002</v>
      </c>
      <c r="AA131" s="21">
        <f t="shared" si="45"/>
        <v>-0.4902732007092784</v>
      </c>
      <c r="AC131" s="9">
        <v>-5332622.24</v>
      </c>
      <c r="AE131" s="9">
        <v>-3578285</v>
      </c>
      <c r="AG131" s="9">
        <f t="shared" si="46"/>
        <v>-1754337.2400000002</v>
      </c>
      <c r="AI131" s="21">
        <f t="shared" si="47"/>
        <v>-0.4902732007092784</v>
      </c>
    </row>
    <row r="132" spans="1:35" ht="12.75" outlineLevel="1">
      <c r="A132" s="1" t="s">
        <v>437</v>
      </c>
      <c r="B132" s="16" t="s">
        <v>438</v>
      </c>
      <c r="C132" s="1" t="s">
        <v>439</v>
      </c>
      <c r="E132" s="5">
        <v>-1</v>
      </c>
      <c r="G132" s="5">
        <v>0</v>
      </c>
      <c r="I132" s="9">
        <f t="shared" si="40"/>
        <v>-1</v>
      </c>
      <c r="K132" s="21" t="str">
        <f t="shared" si="41"/>
        <v>N.M.</v>
      </c>
      <c r="M132" s="9">
        <v>-1</v>
      </c>
      <c r="O132" s="9">
        <v>0</v>
      </c>
      <c r="Q132" s="9">
        <f t="shared" si="42"/>
        <v>-1</v>
      </c>
      <c r="S132" s="21" t="str">
        <f t="shared" si="43"/>
        <v>N.M.</v>
      </c>
      <c r="U132" s="9">
        <v>-1</v>
      </c>
      <c r="W132" s="9">
        <v>-1</v>
      </c>
      <c r="Y132" s="9">
        <f t="shared" si="44"/>
        <v>0</v>
      </c>
      <c r="AA132" s="21">
        <f t="shared" si="45"/>
        <v>0</v>
      </c>
      <c r="AC132" s="9">
        <v>-1</v>
      </c>
      <c r="AE132" s="9">
        <v>-1</v>
      </c>
      <c r="AG132" s="9">
        <f t="shared" si="46"/>
        <v>0</v>
      </c>
      <c r="AI132" s="21">
        <f t="shared" si="47"/>
        <v>0</v>
      </c>
    </row>
    <row r="133" spans="1:35" ht="12.75" outlineLevel="1">
      <c r="A133" s="1" t="s">
        <v>440</v>
      </c>
      <c r="B133" s="16" t="s">
        <v>441</v>
      </c>
      <c r="C133" s="1" t="s">
        <v>442</v>
      </c>
      <c r="E133" s="5">
        <v>288524.18</v>
      </c>
      <c r="G133" s="5">
        <v>104415.32</v>
      </c>
      <c r="I133" s="9">
        <f t="shared" si="40"/>
        <v>184108.86</v>
      </c>
      <c r="K133" s="21">
        <f t="shared" si="41"/>
        <v>1.7632360845132684</v>
      </c>
      <c r="M133" s="9">
        <v>658976.36</v>
      </c>
      <c r="O133" s="9">
        <v>514195.86</v>
      </c>
      <c r="Q133" s="9">
        <f t="shared" si="42"/>
        <v>144780.5</v>
      </c>
      <c r="S133" s="21">
        <f t="shared" si="43"/>
        <v>0.28156683330744825</v>
      </c>
      <c r="U133" s="9">
        <v>4162227</v>
      </c>
      <c r="W133" s="9">
        <v>1578027.1</v>
      </c>
      <c r="Y133" s="9">
        <f t="shared" si="44"/>
        <v>2584199.9</v>
      </c>
      <c r="AA133" s="21">
        <f t="shared" si="45"/>
        <v>1.637614398383906</v>
      </c>
      <c r="AC133" s="9">
        <v>4162227</v>
      </c>
      <c r="AE133" s="9">
        <v>1578027.1</v>
      </c>
      <c r="AG133" s="9">
        <f t="shared" si="46"/>
        <v>2584199.9</v>
      </c>
      <c r="AI133" s="21">
        <f t="shared" si="47"/>
        <v>1.637614398383906</v>
      </c>
    </row>
    <row r="134" spans="1:35" ht="12.75" outlineLevel="1">
      <c r="A134" s="1" t="s">
        <v>443</v>
      </c>
      <c r="B134" s="16" t="s">
        <v>444</v>
      </c>
      <c r="C134" s="1" t="s">
        <v>445</v>
      </c>
      <c r="E134" s="5">
        <v>630027.6</v>
      </c>
      <c r="G134" s="5">
        <v>381759.37</v>
      </c>
      <c r="I134" s="9">
        <f t="shared" si="40"/>
        <v>248268.22999999998</v>
      </c>
      <c r="K134" s="21">
        <f t="shared" si="41"/>
        <v>0.6503264870748293</v>
      </c>
      <c r="M134" s="9">
        <v>1679417.4</v>
      </c>
      <c r="O134" s="9">
        <v>2243896.08</v>
      </c>
      <c r="Q134" s="9">
        <f t="shared" si="42"/>
        <v>-564478.6800000002</v>
      </c>
      <c r="S134" s="21">
        <f t="shared" si="43"/>
        <v>-0.2515618637740123</v>
      </c>
      <c r="U134" s="9">
        <v>4999940.32</v>
      </c>
      <c r="W134" s="9">
        <v>2243896.08</v>
      </c>
      <c r="Y134" s="9">
        <f t="shared" si="44"/>
        <v>2756044.24</v>
      </c>
      <c r="AA134" s="21">
        <f t="shared" si="45"/>
        <v>1.2282405876835438</v>
      </c>
      <c r="AC134" s="9">
        <v>4999940.32</v>
      </c>
      <c r="AE134" s="9">
        <v>2243896.08</v>
      </c>
      <c r="AG134" s="9">
        <f t="shared" si="46"/>
        <v>2756044.24</v>
      </c>
      <c r="AI134" s="21">
        <f t="shared" si="47"/>
        <v>1.2282405876835438</v>
      </c>
    </row>
    <row r="135" spans="1:35" ht="12.75" outlineLevel="1">
      <c r="A135" s="1" t="s">
        <v>446</v>
      </c>
      <c r="B135" s="16" t="s">
        <v>447</v>
      </c>
      <c r="C135" s="1" t="s">
        <v>448</v>
      </c>
      <c r="E135" s="5">
        <v>-630027.6</v>
      </c>
      <c r="G135" s="5">
        <v>-381759.37</v>
      </c>
      <c r="I135" s="9">
        <f t="shared" si="40"/>
        <v>-248268.22999999998</v>
      </c>
      <c r="K135" s="21">
        <f t="shared" si="41"/>
        <v>-0.6503264870748293</v>
      </c>
      <c r="M135" s="9">
        <v>-1679417.4</v>
      </c>
      <c r="O135" s="9">
        <v>-2243896.08</v>
      </c>
      <c r="Q135" s="9">
        <f t="shared" si="42"/>
        <v>564478.6800000002</v>
      </c>
      <c r="S135" s="21">
        <f t="shared" si="43"/>
        <v>0.2515618637740123</v>
      </c>
      <c r="U135" s="9">
        <v>-4999940.32</v>
      </c>
      <c r="W135" s="9">
        <v>-2243896.08</v>
      </c>
      <c r="Y135" s="9">
        <f t="shared" si="44"/>
        <v>-2756044.24</v>
      </c>
      <c r="AA135" s="21">
        <f t="shared" si="45"/>
        <v>-1.2282405876835438</v>
      </c>
      <c r="AC135" s="9">
        <v>-4999940.32</v>
      </c>
      <c r="AE135" s="9">
        <v>-2243896.08</v>
      </c>
      <c r="AG135" s="9">
        <f t="shared" si="46"/>
        <v>-2756044.24</v>
      </c>
      <c r="AI135" s="21">
        <f t="shared" si="47"/>
        <v>-1.2282405876835438</v>
      </c>
    </row>
    <row r="136" spans="1:68" s="90" customFormat="1" ht="12.75">
      <c r="A136" s="90" t="s">
        <v>32</v>
      </c>
      <c r="B136" s="91"/>
      <c r="C136" s="77" t="s">
        <v>1090</v>
      </c>
      <c r="D136" s="105"/>
      <c r="E136" s="105">
        <v>19302615.689999998</v>
      </c>
      <c r="F136" s="105"/>
      <c r="G136" s="105">
        <v>6598039.423</v>
      </c>
      <c r="H136" s="105"/>
      <c r="I136" s="9">
        <f>+E136-G136</f>
        <v>12704576.266999997</v>
      </c>
      <c r="J136" s="37" t="str">
        <f>IF((+E136-G136)=(I136),"  ",$AO$507)</f>
        <v>  </v>
      </c>
      <c r="K136" s="38">
        <f>IF(G136&lt;0,IF(I136=0,0,IF(OR(G136=0,E136=0),"N.M.",IF(ABS(I136/G136)&gt;=10,"N.M.",I136/(-G136)))),IF(I136=0,0,IF(OR(G136=0,E136=0),"N.M.",IF(ABS(I136/G136)&gt;=10,"N.M.",I136/G136))))</f>
        <v>1.9255077838294383</v>
      </c>
      <c r="L136" s="39"/>
      <c r="M136" s="5">
        <v>54413069.38999999</v>
      </c>
      <c r="N136" s="9"/>
      <c r="O136" s="5">
        <v>29969226.191</v>
      </c>
      <c r="P136" s="9"/>
      <c r="Q136" s="9">
        <f>(+M136-O136)</f>
        <v>24443843.198999994</v>
      </c>
      <c r="R136" s="37" t="str">
        <f>IF((+M136-O136)=(Q136),"  ",$AO$507)</f>
        <v>  </v>
      </c>
      <c r="S136" s="38">
        <f>IF(O136&lt;0,IF(Q136=0,0,IF(OR(O136=0,M136=0),"N.M.",IF(ABS(Q136/O136)&gt;=10,"N.M.",Q136/(-O136)))),IF(Q136=0,0,IF(OR(O136=0,M136=0),"N.M.",IF(ABS(Q136/O136)&gt;=10,"N.M.",Q136/O136))))</f>
        <v>0.8156314428412128</v>
      </c>
      <c r="T136" s="39"/>
      <c r="U136" s="9">
        <v>166915229.264</v>
      </c>
      <c r="V136" s="9"/>
      <c r="W136" s="9">
        <v>144114702.62600002</v>
      </c>
      <c r="X136" s="9"/>
      <c r="Y136" s="9">
        <f>(+U136-W136)</f>
        <v>22800526.63799998</v>
      </c>
      <c r="Z136" s="37" t="str">
        <f>IF((+U136-W136)=(Y136),"  ",$AO$507)</f>
        <v>  </v>
      </c>
      <c r="AA136" s="38">
        <f>IF(W136&lt;0,IF(Y136=0,0,IF(OR(W136=0,U136=0),"N.M.",IF(ABS(Y136/W136)&gt;=10,"N.M.",Y136/(-W136)))),IF(Y136=0,0,IF(OR(W136=0,U136=0),"N.M.",IF(ABS(Y136/W136)&gt;=10,"N.M.",Y136/W136))))</f>
        <v>0.15821096822557293</v>
      </c>
      <c r="AB136" s="39"/>
      <c r="AC136" s="9">
        <v>166915229.264</v>
      </c>
      <c r="AD136" s="9"/>
      <c r="AE136" s="9">
        <v>144114702.62600002</v>
      </c>
      <c r="AF136" s="9"/>
      <c r="AG136" s="9">
        <f>(+AC136-AE136)</f>
        <v>22800526.63799998</v>
      </c>
      <c r="AH136" s="37" t="str">
        <f>IF((+AC136-AE136)=(AG136),"  ",$AO$507)</f>
        <v>  </v>
      </c>
      <c r="AI136" s="38">
        <f>IF(AE136&lt;0,IF(AG136=0,0,IF(OR(AE136=0,AC136=0),"N.M.",IF(ABS(AG136/AE136)&gt;=10,"N.M.",AG136/(-AE136)))),IF(AG136=0,0,IF(OR(AE136=0,AC136=0),"N.M.",IF(ABS(AG136/AE136)&gt;=10,"N.M.",AG136/AE136))))</f>
        <v>0.15821096822557293</v>
      </c>
      <c r="AJ136" s="105"/>
      <c r="AK136" s="105"/>
      <c r="AL136" s="105"/>
      <c r="AM136" s="105"/>
      <c r="AN136" s="105"/>
      <c r="AO136" s="105"/>
      <c r="AP136" s="106"/>
      <c r="AQ136" s="107"/>
      <c r="AR136" s="108"/>
      <c r="AS136" s="105"/>
      <c r="AT136" s="105"/>
      <c r="AU136" s="105"/>
      <c r="AV136" s="105"/>
      <c r="AW136" s="105"/>
      <c r="AX136" s="106"/>
      <c r="AY136" s="107"/>
      <c r="AZ136" s="108"/>
      <c r="BA136" s="105"/>
      <c r="BB136" s="105"/>
      <c r="BC136" s="105"/>
      <c r="BD136" s="106"/>
      <c r="BE136" s="107"/>
      <c r="BF136" s="108"/>
      <c r="BG136" s="105"/>
      <c r="BH136" s="109"/>
      <c r="BI136" s="105"/>
      <c r="BJ136" s="109"/>
      <c r="BK136" s="105"/>
      <c r="BL136" s="109"/>
      <c r="BM136" s="105"/>
      <c r="BN136" s="97"/>
      <c r="BO136" s="97"/>
      <c r="BP136" s="97"/>
    </row>
    <row r="137" spans="1:35" ht="12.75" outlineLevel="1">
      <c r="A137" s="1" t="s">
        <v>449</v>
      </c>
      <c r="B137" s="16" t="s">
        <v>450</v>
      </c>
      <c r="C137" s="1" t="s">
        <v>1091</v>
      </c>
      <c r="E137" s="5">
        <v>88306</v>
      </c>
      <c r="G137" s="5">
        <v>0</v>
      </c>
      <c r="I137" s="9">
        <f aca="true" t="shared" si="48" ref="I137:I155">+E137-G137</f>
        <v>88306</v>
      </c>
      <c r="K137" s="21" t="str">
        <f aca="true" t="shared" si="49" ref="K137:K155">IF(G137&lt;0,IF(I137=0,0,IF(OR(G137=0,E137=0),"N.M.",IF(ABS(I137/G137)&gt;=10,"N.M.",I137/(-G137)))),IF(I137=0,0,IF(OR(G137=0,E137=0),"N.M.",IF(ABS(I137/G137)&gt;=10,"N.M.",I137/G137))))</f>
        <v>N.M.</v>
      </c>
      <c r="M137" s="9">
        <v>265640.22000000003</v>
      </c>
      <c r="O137" s="9">
        <v>0</v>
      </c>
      <c r="Q137" s="9">
        <f aca="true" t="shared" si="50" ref="Q137:Q155">(+M137-O137)</f>
        <v>265640.22000000003</v>
      </c>
      <c r="S137" s="21" t="str">
        <f aca="true" t="shared" si="51" ref="S137:S155">IF(O137&lt;0,IF(Q137=0,0,IF(OR(O137=0,M137=0),"N.M.",IF(ABS(Q137/O137)&gt;=10,"N.M.",Q137/(-O137)))),IF(Q137=0,0,IF(OR(O137=0,M137=0),"N.M.",IF(ABS(Q137/O137)&gt;=10,"N.M.",Q137/O137))))</f>
        <v>N.M.</v>
      </c>
      <c r="U137" s="9">
        <v>443570.10000000003</v>
      </c>
      <c r="W137" s="9">
        <v>0</v>
      </c>
      <c r="Y137" s="9">
        <f aca="true" t="shared" si="52" ref="Y137:Y155">(+U137-W137)</f>
        <v>443570.10000000003</v>
      </c>
      <c r="AA137" s="21" t="str">
        <f aca="true" t="shared" si="53" ref="AA137:AA155">IF(W137&lt;0,IF(Y137=0,0,IF(OR(W137=0,U137=0),"N.M.",IF(ABS(Y137/W137)&gt;=10,"N.M.",Y137/(-W137)))),IF(Y137=0,0,IF(OR(W137=0,U137=0),"N.M.",IF(ABS(Y137/W137)&gt;=10,"N.M.",Y137/W137))))</f>
        <v>N.M.</v>
      </c>
      <c r="AC137" s="9">
        <v>443570.10000000003</v>
      </c>
      <c r="AE137" s="9">
        <v>0</v>
      </c>
      <c r="AG137" s="9">
        <f aca="true" t="shared" si="54" ref="AG137:AG155">(+AC137-AE137)</f>
        <v>443570.10000000003</v>
      </c>
      <c r="AI137" s="21" t="str">
        <f aca="true" t="shared" si="55" ref="AI137:AI155">IF(AE137&lt;0,IF(AG137=0,0,IF(OR(AE137=0,AC137=0),"N.M.",IF(ABS(AG137/AE137)&gt;=10,"N.M.",AG137/(-AE137)))),IF(AG137=0,0,IF(OR(AE137=0,AC137=0),"N.M.",IF(ABS(AG137/AE137)&gt;=10,"N.M.",AG137/AE137))))</f>
        <v>N.M.</v>
      </c>
    </row>
    <row r="138" spans="1:35" ht="12.75" outlineLevel="1">
      <c r="A138" s="1" t="s">
        <v>451</v>
      </c>
      <c r="B138" s="16" t="s">
        <v>452</v>
      </c>
      <c r="C138" s="1" t="s">
        <v>1092</v>
      </c>
      <c r="E138" s="5">
        <v>38324.78</v>
      </c>
      <c r="G138" s="5">
        <v>30626.89</v>
      </c>
      <c r="I138" s="9">
        <f t="shared" si="48"/>
        <v>7697.889999999999</v>
      </c>
      <c r="K138" s="21">
        <f t="shared" si="49"/>
        <v>0.2513441619439649</v>
      </c>
      <c r="M138" s="9">
        <v>70276.79000000001</v>
      </c>
      <c r="O138" s="9">
        <v>113119.64</v>
      </c>
      <c r="Q138" s="9">
        <f t="shared" si="50"/>
        <v>-42842.84999999999</v>
      </c>
      <c r="S138" s="21">
        <f t="shared" si="51"/>
        <v>-0.37873927109386124</v>
      </c>
      <c r="U138" s="9">
        <v>388298.44</v>
      </c>
      <c r="W138" s="9">
        <v>1036603.84</v>
      </c>
      <c r="Y138" s="9">
        <f t="shared" si="52"/>
        <v>-648305.3999999999</v>
      </c>
      <c r="AA138" s="21">
        <f t="shared" si="53"/>
        <v>-0.6254128867591305</v>
      </c>
      <c r="AC138" s="9">
        <v>388298.44</v>
      </c>
      <c r="AE138" s="9">
        <v>1036603.84</v>
      </c>
      <c r="AG138" s="9">
        <f t="shared" si="54"/>
        <v>-648305.3999999999</v>
      </c>
      <c r="AI138" s="21">
        <f t="shared" si="55"/>
        <v>-0.6254128867591305</v>
      </c>
    </row>
    <row r="139" spans="1:35" ht="12.75" outlineLevel="1">
      <c r="A139" s="1" t="s">
        <v>453</v>
      </c>
      <c r="B139" s="16" t="s">
        <v>454</v>
      </c>
      <c r="C139" s="1" t="s">
        <v>1093</v>
      </c>
      <c r="E139" s="5">
        <v>1369304.85</v>
      </c>
      <c r="G139" s="5">
        <v>730482.73</v>
      </c>
      <c r="I139" s="9">
        <f t="shared" si="48"/>
        <v>638822.1200000001</v>
      </c>
      <c r="K139" s="21">
        <f t="shared" si="49"/>
        <v>0.8745204968774555</v>
      </c>
      <c r="M139" s="9">
        <v>3963449.06</v>
      </c>
      <c r="O139" s="9">
        <v>3415936.56</v>
      </c>
      <c r="Q139" s="9">
        <f t="shared" si="50"/>
        <v>547512.5</v>
      </c>
      <c r="S139" s="21">
        <f t="shared" si="51"/>
        <v>0.16028181155682822</v>
      </c>
      <c r="U139" s="9">
        <v>16959578.86</v>
      </c>
      <c r="W139" s="9">
        <v>10972968.21</v>
      </c>
      <c r="Y139" s="9">
        <f t="shared" si="52"/>
        <v>5986610.6499999985</v>
      </c>
      <c r="AA139" s="21">
        <f t="shared" si="53"/>
        <v>0.545578054672957</v>
      </c>
      <c r="AC139" s="9">
        <v>16959578.86</v>
      </c>
      <c r="AE139" s="9">
        <v>10972968.21</v>
      </c>
      <c r="AG139" s="9">
        <f t="shared" si="54"/>
        <v>5986610.6499999985</v>
      </c>
      <c r="AI139" s="21">
        <f t="shared" si="55"/>
        <v>0.545578054672957</v>
      </c>
    </row>
    <row r="140" spans="1:35" ht="12.75" outlineLevel="1">
      <c r="A140" s="1" t="s">
        <v>455</v>
      </c>
      <c r="B140" s="16" t="s">
        <v>456</v>
      </c>
      <c r="C140" s="1" t="s">
        <v>1094</v>
      </c>
      <c r="E140" s="5">
        <v>10282.16</v>
      </c>
      <c r="G140" s="5">
        <v>-16711.010000000002</v>
      </c>
      <c r="I140" s="9">
        <f t="shared" si="48"/>
        <v>26993.170000000002</v>
      </c>
      <c r="K140" s="21">
        <f t="shared" si="49"/>
        <v>1.6152925526344606</v>
      </c>
      <c r="M140" s="9">
        <v>17774.14</v>
      </c>
      <c r="O140" s="9">
        <v>1569.2</v>
      </c>
      <c r="Q140" s="9">
        <f t="shared" si="50"/>
        <v>16204.939999999999</v>
      </c>
      <c r="S140" s="21" t="str">
        <f t="shared" si="51"/>
        <v>N.M.</v>
      </c>
      <c r="U140" s="9">
        <v>27072.18</v>
      </c>
      <c r="W140" s="9">
        <v>1920.2</v>
      </c>
      <c r="Y140" s="9">
        <f t="shared" si="52"/>
        <v>25151.98</v>
      </c>
      <c r="AA140" s="21" t="str">
        <f t="shared" si="53"/>
        <v>N.M.</v>
      </c>
      <c r="AC140" s="9">
        <v>27072.18</v>
      </c>
      <c r="AE140" s="9">
        <v>1920.2</v>
      </c>
      <c r="AG140" s="9">
        <f t="shared" si="54"/>
        <v>25151.98</v>
      </c>
      <c r="AI140" s="21" t="str">
        <f t="shared" si="55"/>
        <v>N.M.</v>
      </c>
    </row>
    <row r="141" spans="1:35" ht="12.75" outlineLevel="1">
      <c r="A141" s="1" t="s">
        <v>457</v>
      </c>
      <c r="B141" s="16" t="s">
        <v>458</v>
      </c>
      <c r="C141" s="1" t="s">
        <v>1095</v>
      </c>
      <c r="E141" s="5">
        <v>78.36</v>
      </c>
      <c r="G141" s="5">
        <v>-4173.52</v>
      </c>
      <c r="I141" s="9">
        <f t="shared" si="48"/>
        <v>4251.88</v>
      </c>
      <c r="K141" s="21">
        <f t="shared" si="49"/>
        <v>1.0187755180279476</v>
      </c>
      <c r="M141" s="9">
        <v>2417.28</v>
      </c>
      <c r="O141" s="9">
        <v>-4482.1</v>
      </c>
      <c r="Q141" s="9">
        <f t="shared" si="50"/>
        <v>6899.380000000001</v>
      </c>
      <c r="S141" s="21">
        <f t="shared" si="51"/>
        <v>1.539318622966913</v>
      </c>
      <c r="U141" s="9">
        <v>643.14</v>
      </c>
      <c r="W141" s="9">
        <v>32334.47</v>
      </c>
      <c r="Y141" s="9">
        <f t="shared" si="52"/>
        <v>-31691.33</v>
      </c>
      <c r="AA141" s="21">
        <f t="shared" si="53"/>
        <v>-0.9801097713987581</v>
      </c>
      <c r="AC141" s="9">
        <v>643.14</v>
      </c>
      <c r="AE141" s="9">
        <v>32334.47</v>
      </c>
      <c r="AG141" s="9">
        <f t="shared" si="54"/>
        <v>-31691.33</v>
      </c>
      <c r="AI141" s="21">
        <f t="shared" si="55"/>
        <v>-0.9801097713987581</v>
      </c>
    </row>
    <row r="142" spans="1:35" ht="12.75" outlineLevel="1">
      <c r="A142" s="1" t="s">
        <v>459</v>
      </c>
      <c r="B142" s="16" t="s">
        <v>460</v>
      </c>
      <c r="C142" s="1" t="s">
        <v>1096</v>
      </c>
      <c r="E142" s="5">
        <v>-15.72</v>
      </c>
      <c r="G142" s="5">
        <v>-27221.43</v>
      </c>
      <c r="I142" s="9">
        <f t="shared" si="48"/>
        <v>27205.71</v>
      </c>
      <c r="K142" s="21">
        <f t="shared" si="49"/>
        <v>0.999422513806218</v>
      </c>
      <c r="M142" s="9">
        <v>7468.76</v>
      </c>
      <c r="O142" s="9">
        <v>-40554.89</v>
      </c>
      <c r="Q142" s="9">
        <f t="shared" si="50"/>
        <v>48023.65</v>
      </c>
      <c r="S142" s="21">
        <f t="shared" si="51"/>
        <v>1.184164227791026</v>
      </c>
      <c r="U142" s="9">
        <v>-91121.07</v>
      </c>
      <c r="W142" s="9">
        <v>-9077.62</v>
      </c>
      <c r="Y142" s="9">
        <f t="shared" si="52"/>
        <v>-82043.45000000001</v>
      </c>
      <c r="AA142" s="21">
        <f t="shared" si="53"/>
        <v>-9.037991235588184</v>
      </c>
      <c r="AC142" s="9">
        <v>-91121.07</v>
      </c>
      <c r="AE142" s="9">
        <v>-9077.62</v>
      </c>
      <c r="AG142" s="9">
        <f t="shared" si="54"/>
        <v>-82043.45000000001</v>
      </c>
      <c r="AI142" s="21">
        <f t="shared" si="55"/>
        <v>-9.037991235588184</v>
      </c>
    </row>
    <row r="143" spans="1:35" ht="12.75" outlineLevel="1">
      <c r="A143" s="1" t="s">
        <v>461</v>
      </c>
      <c r="B143" s="16" t="s">
        <v>462</v>
      </c>
      <c r="C143" s="1" t="s">
        <v>1097</v>
      </c>
      <c r="E143" s="5">
        <v>11443.01</v>
      </c>
      <c r="G143" s="5">
        <v>33709.78</v>
      </c>
      <c r="I143" s="9">
        <f t="shared" si="48"/>
        <v>-22266.769999999997</v>
      </c>
      <c r="K143" s="21">
        <f t="shared" si="49"/>
        <v>-0.6605433200691312</v>
      </c>
      <c r="M143" s="9">
        <v>30408.420000000002</v>
      </c>
      <c r="O143" s="9">
        <v>125179.54000000001</v>
      </c>
      <c r="Q143" s="9">
        <f t="shared" si="50"/>
        <v>-94771.12000000001</v>
      </c>
      <c r="S143" s="21">
        <f t="shared" si="51"/>
        <v>-0.7570815486300717</v>
      </c>
      <c r="U143" s="9">
        <v>29515.36</v>
      </c>
      <c r="W143" s="9">
        <v>505899.75</v>
      </c>
      <c r="Y143" s="9">
        <f t="shared" si="52"/>
        <v>-476384.39</v>
      </c>
      <c r="AA143" s="21">
        <f t="shared" si="53"/>
        <v>-0.9416576900858322</v>
      </c>
      <c r="AC143" s="9">
        <v>29515.36</v>
      </c>
      <c r="AE143" s="9">
        <v>505899.75</v>
      </c>
      <c r="AG143" s="9">
        <f t="shared" si="54"/>
        <v>-476384.39</v>
      </c>
      <c r="AI143" s="21">
        <f t="shared" si="55"/>
        <v>-0.9416576900858322</v>
      </c>
    </row>
    <row r="144" spans="1:35" ht="12.75" outlineLevel="1">
      <c r="A144" s="1" t="s">
        <v>463</v>
      </c>
      <c r="B144" s="16" t="s">
        <v>464</v>
      </c>
      <c r="C144" s="1" t="s">
        <v>1098</v>
      </c>
      <c r="E144" s="5">
        <v>230941.61000000002</v>
      </c>
      <c r="G144" s="5">
        <v>170788.81</v>
      </c>
      <c r="I144" s="9">
        <f t="shared" si="48"/>
        <v>60152.80000000002</v>
      </c>
      <c r="K144" s="21">
        <f t="shared" si="49"/>
        <v>0.3522057446269461</v>
      </c>
      <c r="M144" s="9">
        <v>592000.62</v>
      </c>
      <c r="O144" s="9">
        <v>512918.29000000004</v>
      </c>
      <c r="Q144" s="9">
        <f t="shared" si="50"/>
        <v>79082.32999999996</v>
      </c>
      <c r="S144" s="21">
        <f t="shared" si="51"/>
        <v>0.15418114647461675</v>
      </c>
      <c r="U144" s="9">
        <v>2106449.22</v>
      </c>
      <c r="W144" s="9">
        <v>2099986.53</v>
      </c>
      <c r="Y144" s="9">
        <f t="shared" si="52"/>
        <v>6462.69000000041</v>
      </c>
      <c r="AA144" s="21">
        <f t="shared" si="53"/>
        <v>0.0030774911684792617</v>
      </c>
      <c r="AC144" s="9">
        <v>2106449.22</v>
      </c>
      <c r="AE144" s="9">
        <v>2099986.53</v>
      </c>
      <c r="AG144" s="9">
        <f t="shared" si="54"/>
        <v>6462.69000000041</v>
      </c>
      <c r="AI144" s="21">
        <f t="shared" si="55"/>
        <v>0.0030774911684792617</v>
      </c>
    </row>
    <row r="145" spans="1:35" ht="12.75" outlineLevel="1">
      <c r="A145" s="1" t="s">
        <v>465</v>
      </c>
      <c r="B145" s="16" t="s">
        <v>466</v>
      </c>
      <c r="C145" s="1" t="s">
        <v>1099</v>
      </c>
      <c r="E145" s="5">
        <v>-235231.69</v>
      </c>
      <c r="G145" s="5">
        <v>-147588.82</v>
      </c>
      <c r="I145" s="9">
        <f t="shared" si="48"/>
        <v>-87642.87</v>
      </c>
      <c r="K145" s="21">
        <f t="shared" si="49"/>
        <v>-0.593831362023221</v>
      </c>
      <c r="M145" s="9">
        <v>-543715.84</v>
      </c>
      <c r="O145" s="9">
        <v>-442853.46</v>
      </c>
      <c r="Q145" s="9">
        <f t="shared" si="50"/>
        <v>-100862.37999999995</v>
      </c>
      <c r="S145" s="21">
        <f t="shared" si="51"/>
        <v>-0.22775565533574005</v>
      </c>
      <c r="U145" s="9">
        <v>-1901865.32</v>
      </c>
      <c r="W145" s="9">
        <v>-1835072.6099999999</v>
      </c>
      <c r="Y145" s="9">
        <f t="shared" si="52"/>
        <v>-66792.7100000002</v>
      </c>
      <c r="AA145" s="21">
        <f t="shared" si="53"/>
        <v>-0.036397856758376555</v>
      </c>
      <c r="AC145" s="9">
        <v>-1901865.32</v>
      </c>
      <c r="AE145" s="9">
        <v>-1835072.6099999999</v>
      </c>
      <c r="AG145" s="9">
        <f t="shared" si="54"/>
        <v>-66792.7100000002</v>
      </c>
      <c r="AI145" s="21">
        <f t="shared" si="55"/>
        <v>-0.036397856758376555</v>
      </c>
    </row>
    <row r="146" spans="1:35" ht="12.75" outlineLevel="1">
      <c r="A146" s="1" t="s">
        <v>467</v>
      </c>
      <c r="B146" s="16" t="s">
        <v>468</v>
      </c>
      <c r="C146" s="1" t="s">
        <v>1100</v>
      </c>
      <c r="E146" s="5">
        <v>4618.400000000001</v>
      </c>
      <c r="G146" s="5">
        <v>4620.58</v>
      </c>
      <c r="I146" s="9">
        <f t="shared" si="48"/>
        <v>-2.1799999999993815</v>
      </c>
      <c r="K146" s="21">
        <f t="shared" si="49"/>
        <v>-0.0004718022412769353</v>
      </c>
      <c r="M146" s="9">
        <v>14164.33</v>
      </c>
      <c r="O146" s="9">
        <v>13480.26</v>
      </c>
      <c r="Q146" s="9">
        <f t="shared" si="50"/>
        <v>684.0699999999997</v>
      </c>
      <c r="S146" s="21">
        <f t="shared" si="51"/>
        <v>0.050746053859495266</v>
      </c>
      <c r="U146" s="9">
        <v>53817.380000000005</v>
      </c>
      <c r="W146" s="9">
        <v>40449.83</v>
      </c>
      <c r="Y146" s="9">
        <f t="shared" si="52"/>
        <v>13367.550000000003</v>
      </c>
      <c r="AA146" s="21">
        <f t="shared" si="53"/>
        <v>0.3304723406748558</v>
      </c>
      <c r="AC146" s="9">
        <v>53817.380000000005</v>
      </c>
      <c r="AE146" s="9">
        <v>40449.83</v>
      </c>
      <c r="AG146" s="9">
        <f t="shared" si="54"/>
        <v>13367.550000000003</v>
      </c>
      <c r="AI146" s="21">
        <f t="shared" si="55"/>
        <v>0.3304723406748558</v>
      </c>
    </row>
    <row r="147" spans="1:35" ht="12.75" outlineLevel="1">
      <c r="A147" s="1" t="s">
        <v>469</v>
      </c>
      <c r="B147" s="16" t="s">
        <v>470</v>
      </c>
      <c r="C147" s="1" t="s">
        <v>1101</v>
      </c>
      <c r="E147" s="5">
        <v>-1968.38</v>
      </c>
      <c r="G147" s="5">
        <v>-1944.25</v>
      </c>
      <c r="I147" s="9">
        <f t="shared" si="48"/>
        <v>-24.13000000000011</v>
      </c>
      <c r="K147" s="21">
        <f t="shared" si="49"/>
        <v>-0.012410955381252467</v>
      </c>
      <c r="M147" s="9">
        <v>-5905.13</v>
      </c>
      <c r="O147" s="9">
        <v>-5712.32</v>
      </c>
      <c r="Q147" s="9">
        <f t="shared" si="50"/>
        <v>-192.8100000000004</v>
      </c>
      <c r="S147" s="21">
        <f t="shared" si="51"/>
        <v>-0.03375336115623782</v>
      </c>
      <c r="U147" s="9">
        <v>-23134.02</v>
      </c>
      <c r="W147" s="9">
        <v>-23251.94</v>
      </c>
      <c r="Y147" s="9">
        <f t="shared" si="52"/>
        <v>117.91999999999825</v>
      </c>
      <c r="AA147" s="21">
        <f t="shared" si="53"/>
        <v>0.0050714047946106115</v>
      </c>
      <c r="AC147" s="9">
        <v>-23134.02</v>
      </c>
      <c r="AE147" s="9">
        <v>-23251.94</v>
      </c>
      <c r="AG147" s="9">
        <f t="shared" si="54"/>
        <v>117.91999999999825</v>
      </c>
      <c r="AI147" s="21">
        <f t="shared" si="55"/>
        <v>0.0050714047946106115</v>
      </c>
    </row>
    <row r="148" spans="1:35" ht="12.75" outlineLevel="1">
      <c r="A148" s="1" t="s">
        <v>471</v>
      </c>
      <c r="B148" s="16" t="s">
        <v>472</v>
      </c>
      <c r="C148" s="1" t="s">
        <v>1102</v>
      </c>
      <c r="E148" s="5">
        <v>333023.71</v>
      </c>
      <c r="G148" s="5">
        <v>508589.85000000003</v>
      </c>
      <c r="I148" s="9">
        <f t="shared" si="48"/>
        <v>-175566.14</v>
      </c>
      <c r="K148" s="21">
        <f t="shared" si="49"/>
        <v>-0.34520181635555647</v>
      </c>
      <c r="M148" s="9">
        <v>976889.59</v>
      </c>
      <c r="O148" s="9">
        <v>1224508.18</v>
      </c>
      <c r="Q148" s="9">
        <f t="shared" si="50"/>
        <v>-247618.58999999997</v>
      </c>
      <c r="S148" s="21">
        <f t="shared" si="51"/>
        <v>-0.20221881245415607</v>
      </c>
      <c r="U148" s="9">
        <v>5957828.74</v>
      </c>
      <c r="W148" s="9">
        <v>5629646.7</v>
      </c>
      <c r="Y148" s="9">
        <f t="shared" si="52"/>
        <v>328182.04000000004</v>
      </c>
      <c r="AA148" s="21">
        <f t="shared" si="53"/>
        <v>0.058295317182159946</v>
      </c>
      <c r="AC148" s="9">
        <v>5957828.74</v>
      </c>
      <c r="AE148" s="9">
        <v>5629646.7</v>
      </c>
      <c r="AG148" s="9">
        <f t="shared" si="54"/>
        <v>328182.04000000004</v>
      </c>
      <c r="AI148" s="21">
        <f t="shared" si="55"/>
        <v>0.058295317182159946</v>
      </c>
    </row>
    <row r="149" spans="1:35" ht="12.75" outlineLevel="1">
      <c r="A149" s="1" t="s">
        <v>473</v>
      </c>
      <c r="B149" s="16" t="s">
        <v>474</v>
      </c>
      <c r="C149" s="1" t="s">
        <v>1103</v>
      </c>
      <c r="E149" s="5">
        <v>-78563.01</v>
      </c>
      <c r="G149" s="5">
        <v>-139664.4</v>
      </c>
      <c r="I149" s="9">
        <f t="shared" si="48"/>
        <v>61101.39</v>
      </c>
      <c r="K149" s="21">
        <f t="shared" si="49"/>
        <v>0.4374872193629873</v>
      </c>
      <c r="M149" s="9">
        <v>-224353.6</v>
      </c>
      <c r="O149" s="9">
        <v>-387400.41000000003</v>
      </c>
      <c r="Q149" s="9">
        <f t="shared" si="50"/>
        <v>163046.81000000003</v>
      </c>
      <c r="S149" s="21">
        <f t="shared" si="51"/>
        <v>0.42087412865670437</v>
      </c>
      <c r="U149" s="9">
        <v>-2232053.76</v>
      </c>
      <c r="W149" s="9">
        <v>-1993357.51</v>
      </c>
      <c r="Y149" s="9">
        <f t="shared" si="52"/>
        <v>-238696.24999999977</v>
      </c>
      <c r="AA149" s="21">
        <f t="shared" si="53"/>
        <v>-0.11974583023995518</v>
      </c>
      <c r="AC149" s="9">
        <v>-2232053.76</v>
      </c>
      <c r="AE149" s="9">
        <v>-1993357.51</v>
      </c>
      <c r="AG149" s="9">
        <f t="shared" si="54"/>
        <v>-238696.24999999977</v>
      </c>
      <c r="AI149" s="21">
        <f t="shared" si="55"/>
        <v>-0.11974583023995518</v>
      </c>
    </row>
    <row r="150" spans="1:35" ht="12.75" outlineLevel="1">
      <c r="A150" s="1" t="s">
        <v>475</v>
      </c>
      <c r="B150" s="16" t="s">
        <v>476</v>
      </c>
      <c r="C150" s="1" t="s">
        <v>1104</v>
      </c>
      <c r="E150" s="5">
        <v>2513160.21</v>
      </c>
      <c r="G150" s="5">
        <v>14263172.57</v>
      </c>
      <c r="I150" s="9">
        <f t="shared" si="48"/>
        <v>-11750012.36</v>
      </c>
      <c r="K150" s="21">
        <f t="shared" si="49"/>
        <v>-0.8238007569728226</v>
      </c>
      <c r="M150" s="9">
        <v>5615045.83</v>
      </c>
      <c r="O150" s="9">
        <v>16689051.87</v>
      </c>
      <c r="Q150" s="9">
        <f t="shared" si="50"/>
        <v>-11074006.04</v>
      </c>
      <c r="S150" s="21">
        <f t="shared" si="51"/>
        <v>-0.6635491414528152</v>
      </c>
      <c r="U150" s="9">
        <v>26651417.8</v>
      </c>
      <c r="W150" s="9">
        <v>21657494.78</v>
      </c>
      <c r="Y150" s="9">
        <f t="shared" si="52"/>
        <v>4993923.02</v>
      </c>
      <c r="AA150" s="21">
        <f t="shared" si="53"/>
        <v>0.2305863660930777</v>
      </c>
      <c r="AC150" s="9">
        <v>26651417.8</v>
      </c>
      <c r="AE150" s="9">
        <v>21657494.78</v>
      </c>
      <c r="AG150" s="9">
        <f t="shared" si="54"/>
        <v>4993923.02</v>
      </c>
      <c r="AI150" s="21">
        <f t="shared" si="55"/>
        <v>0.2305863660930777</v>
      </c>
    </row>
    <row r="151" spans="1:35" ht="12.75" outlineLevel="1">
      <c r="A151" s="1" t="s">
        <v>477</v>
      </c>
      <c r="B151" s="16" t="s">
        <v>478</v>
      </c>
      <c r="C151" s="1" t="s">
        <v>1105</v>
      </c>
      <c r="E151" s="5">
        <v>8810.68</v>
      </c>
      <c r="G151" s="5">
        <v>19691.670000000002</v>
      </c>
      <c r="I151" s="9">
        <f t="shared" si="48"/>
        <v>-10880.990000000002</v>
      </c>
      <c r="K151" s="21">
        <f t="shared" si="49"/>
        <v>-0.5525681671488503</v>
      </c>
      <c r="M151" s="9">
        <v>15963.91</v>
      </c>
      <c r="O151" s="9">
        <v>31559.34</v>
      </c>
      <c r="Q151" s="9">
        <f t="shared" si="50"/>
        <v>-15595.43</v>
      </c>
      <c r="S151" s="21">
        <f t="shared" si="51"/>
        <v>-0.49416210858655474</v>
      </c>
      <c r="U151" s="9">
        <v>300535.12</v>
      </c>
      <c r="W151" s="9">
        <v>38183.29</v>
      </c>
      <c r="Y151" s="9">
        <f t="shared" si="52"/>
        <v>262351.83</v>
      </c>
      <c r="AA151" s="21">
        <f t="shared" si="53"/>
        <v>6.87085450206098</v>
      </c>
      <c r="AC151" s="9">
        <v>300535.12</v>
      </c>
      <c r="AE151" s="9">
        <v>38183.29</v>
      </c>
      <c r="AG151" s="9">
        <f t="shared" si="54"/>
        <v>262351.83</v>
      </c>
      <c r="AI151" s="21">
        <f t="shared" si="55"/>
        <v>6.87085450206098</v>
      </c>
    </row>
    <row r="152" spans="1:35" ht="12.75" outlineLevel="1">
      <c r="A152" s="1" t="s">
        <v>479</v>
      </c>
      <c r="B152" s="16" t="s">
        <v>480</v>
      </c>
      <c r="C152" s="1" t="s">
        <v>1106</v>
      </c>
      <c r="E152" s="5">
        <v>-221.14000000000001</v>
      </c>
      <c r="G152" s="5">
        <v>0</v>
      </c>
      <c r="I152" s="9">
        <f t="shared" si="48"/>
        <v>-221.14000000000001</v>
      </c>
      <c r="K152" s="21" t="str">
        <f t="shared" si="49"/>
        <v>N.M.</v>
      </c>
      <c r="M152" s="9">
        <v>-1654.3</v>
      </c>
      <c r="O152" s="9">
        <v>-383.37</v>
      </c>
      <c r="Q152" s="9">
        <f t="shared" si="50"/>
        <v>-1270.9299999999998</v>
      </c>
      <c r="S152" s="21">
        <f t="shared" si="51"/>
        <v>-3.315152463677387</v>
      </c>
      <c r="U152" s="9">
        <v>-3614.4900000000002</v>
      </c>
      <c r="W152" s="9">
        <v>-4452.56</v>
      </c>
      <c r="Y152" s="9">
        <f t="shared" si="52"/>
        <v>838.0700000000002</v>
      </c>
      <c r="AA152" s="21">
        <f t="shared" si="53"/>
        <v>0.18822205652478577</v>
      </c>
      <c r="AC152" s="9">
        <v>-3614.4900000000002</v>
      </c>
      <c r="AE152" s="9">
        <v>-4452.56</v>
      </c>
      <c r="AG152" s="9">
        <f t="shared" si="54"/>
        <v>838.0700000000002</v>
      </c>
      <c r="AI152" s="21">
        <f t="shared" si="55"/>
        <v>0.18822205652478577</v>
      </c>
    </row>
    <row r="153" spans="1:35" ht="12.75" outlineLevel="1">
      <c r="A153" s="1" t="s">
        <v>481</v>
      </c>
      <c r="B153" s="16" t="s">
        <v>482</v>
      </c>
      <c r="C153" s="1" t="s">
        <v>1107</v>
      </c>
      <c r="E153" s="5">
        <v>214546.16</v>
      </c>
      <c r="G153" s="5">
        <v>107739.64</v>
      </c>
      <c r="I153" s="9">
        <f t="shared" si="48"/>
        <v>106806.52</v>
      </c>
      <c r="K153" s="21">
        <f t="shared" si="49"/>
        <v>0.9913391208658207</v>
      </c>
      <c r="M153" s="9">
        <v>628147.93</v>
      </c>
      <c r="O153" s="9">
        <v>715545.97</v>
      </c>
      <c r="Q153" s="9">
        <f t="shared" si="50"/>
        <v>-87398.03999999992</v>
      </c>
      <c r="S153" s="21">
        <f t="shared" si="51"/>
        <v>-0.1221417542188099</v>
      </c>
      <c r="U153" s="9">
        <v>2246186.35</v>
      </c>
      <c r="W153" s="9">
        <v>1293156.8900000001</v>
      </c>
      <c r="Y153" s="9">
        <f t="shared" si="52"/>
        <v>953029.46</v>
      </c>
      <c r="AA153" s="21">
        <f t="shared" si="53"/>
        <v>0.7369789910023987</v>
      </c>
      <c r="AC153" s="9">
        <v>2246186.35</v>
      </c>
      <c r="AE153" s="9">
        <v>1293156.8900000001</v>
      </c>
      <c r="AG153" s="9">
        <f t="shared" si="54"/>
        <v>953029.46</v>
      </c>
      <c r="AI153" s="21">
        <f t="shared" si="55"/>
        <v>0.7369789910023987</v>
      </c>
    </row>
    <row r="154" spans="1:35" ht="12.75" outlineLevel="1">
      <c r="A154" s="1" t="s">
        <v>483</v>
      </c>
      <c r="B154" s="16" t="s">
        <v>484</v>
      </c>
      <c r="C154" s="1" t="s">
        <v>1108</v>
      </c>
      <c r="E154" s="5">
        <v>18.080000000000002</v>
      </c>
      <c r="G154" s="5">
        <v>0</v>
      </c>
      <c r="I154" s="9">
        <f t="shared" si="48"/>
        <v>18.080000000000002</v>
      </c>
      <c r="K154" s="21" t="str">
        <f t="shared" si="49"/>
        <v>N.M.</v>
      </c>
      <c r="M154" s="9">
        <v>145.71</v>
      </c>
      <c r="O154" s="9">
        <v>0</v>
      </c>
      <c r="Q154" s="9">
        <f t="shared" si="50"/>
        <v>145.71</v>
      </c>
      <c r="S154" s="21" t="str">
        <f t="shared" si="51"/>
        <v>N.M.</v>
      </c>
      <c r="U154" s="9">
        <v>169.86</v>
      </c>
      <c r="W154" s="9">
        <v>0</v>
      </c>
      <c r="Y154" s="9">
        <f t="shared" si="52"/>
        <v>169.86</v>
      </c>
      <c r="AA154" s="21" t="str">
        <f t="shared" si="53"/>
        <v>N.M.</v>
      </c>
      <c r="AC154" s="9">
        <v>169.86</v>
      </c>
      <c r="AE154" s="9">
        <v>0</v>
      </c>
      <c r="AG154" s="9">
        <f t="shared" si="54"/>
        <v>169.86</v>
      </c>
      <c r="AI154" s="21" t="str">
        <f t="shared" si="55"/>
        <v>N.M.</v>
      </c>
    </row>
    <row r="155" spans="1:35" ht="12.75" outlineLevel="1">
      <c r="A155" s="1" t="s">
        <v>485</v>
      </c>
      <c r="B155" s="16" t="s">
        <v>486</v>
      </c>
      <c r="C155" s="1" t="s">
        <v>1109</v>
      </c>
      <c r="E155" s="5">
        <v>841566.39</v>
      </c>
      <c r="G155" s="5">
        <v>0</v>
      </c>
      <c r="I155" s="9">
        <f t="shared" si="48"/>
        <v>841566.39</v>
      </c>
      <c r="K155" s="21" t="str">
        <f t="shared" si="49"/>
        <v>N.M.</v>
      </c>
      <c r="M155" s="9">
        <v>841566.39</v>
      </c>
      <c r="O155" s="9">
        <v>0</v>
      </c>
      <c r="Q155" s="9">
        <f t="shared" si="50"/>
        <v>841566.39</v>
      </c>
      <c r="S155" s="21" t="str">
        <f t="shared" si="51"/>
        <v>N.M.</v>
      </c>
      <c r="U155" s="9">
        <v>1894984.96</v>
      </c>
      <c r="W155" s="9">
        <v>0</v>
      </c>
      <c r="Y155" s="9">
        <f t="shared" si="52"/>
        <v>1894984.96</v>
      </c>
      <c r="AA155" s="21" t="str">
        <f t="shared" si="53"/>
        <v>N.M.</v>
      </c>
      <c r="AC155" s="9">
        <v>1894984.96</v>
      </c>
      <c r="AE155" s="9">
        <v>0</v>
      </c>
      <c r="AG155" s="9">
        <f t="shared" si="54"/>
        <v>1894984.96</v>
      </c>
      <c r="AI155" s="21" t="str">
        <f t="shared" si="55"/>
        <v>N.M.</v>
      </c>
    </row>
    <row r="156" spans="1:68" s="90" customFormat="1" ht="12.75">
      <c r="A156" s="90" t="s">
        <v>92</v>
      </c>
      <c r="B156" s="91"/>
      <c r="C156" s="77" t="s">
        <v>1110</v>
      </c>
      <c r="D156" s="105"/>
      <c r="E156" s="105">
        <v>5348424.46</v>
      </c>
      <c r="F156" s="105"/>
      <c r="G156" s="105">
        <v>15532119.090000002</v>
      </c>
      <c r="H156" s="105"/>
      <c r="I156" s="9">
        <f aca="true" t="shared" si="56" ref="I156:I162">+E156-G156</f>
        <v>-10183694.630000003</v>
      </c>
      <c r="J156" s="37" t="str">
        <f>IF((+E156-G156)=(I156),"  ",$AO$507)</f>
        <v>  </v>
      </c>
      <c r="K156" s="38">
        <f aca="true" t="shared" si="57" ref="K156:K162">IF(G156&lt;0,IF(I156=0,0,IF(OR(G156=0,E156=0),"N.M.",IF(ABS(I156/G156)&gt;=10,"N.M.",I156/(-G156)))),IF(I156=0,0,IF(OR(G156=0,E156=0),"N.M.",IF(ABS(I156/G156)&gt;=10,"N.M.",I156/G156))))</f>
        <v>-0.6556539111624853</v>
      </c>
      <c r="L156" s="39"/>
      <c r="M156" s="5">
        <v>12265730.110000001</v>
      </c>
      <c r="N156" s="9"/>
      <c r="O156" s="5">
        <v>21961482.299999997</v>
      </c>
      <c r="P156" s="9"/>
      <c r="Q156" s="9">
        <f aca="true" t="shared" si="58" ref="Q156:Q162">(+M156-O156)</f>
        <v>-9695752.189999996</v>
      </c>
      <c r="R156" s="37" t="str">
        <f>IF((+M156-O156)=(Q156),"  ",$AO$507)</f>
        <v>  </v>
      </c>
      <c r="S156" s="38">
        <f aca="true" t="shared" si="59" ref="S156:S162">IF(O156&lt;0,IF(Q156=0,0,IF(OR(O156=0,M156=0),"N.M.",IF(ABS(Q156/O156)&gt;=10,"N.M.",Q156/(-O156)))),IF(Q156=0,0,IF(OR(O156=0,M156=0),"N.M.",IF(ABS(Q156/O156)&gt;=10,"N.M.",Q156/O156))))</f>
        <v>-0.4414889695309864</v>
      </c>
      <c r="T156" s="39"/>
      <c r="U156" s="9">
        <v>52808278.849999994</v>
      </c>
      <c r="V156" s="9"/>
      <c r="W156" s="9">
        <v>39443432.25</v>
      </c>
      <c r="X156" s="9"/>
      <c r="Y156" s="9">
        <f aca="true" t="shared" si="60" ref="Y156:Y162">(+U156-W156)</f>
        <v>13364846.599999994</v>
      </c>
      <c r="Z156" s="37" t="str">
        <f>IF((+U156-W156)=(Y156),"  ",$AO$507)</f>
        <v>  </v>
      </c>
      <c r="AA156" s="38">
        <f aca="true" t="shared" si="61" ref="AA156:AA162">IF(W156&lt;0,IF(Y156=0,0,IF(OR(W156=0,U156=0),"N.M.",IF(ABS(Y156/W156)&gt;=10,"N.M.",Y156/(-W156)))),IF(Y156=0,0,IF(OR(W156=0,U156=0),"N.M.",IF(ABS(Y156/W156)&gt;=10,"N.M.",Y156/W156))))</f>
        <v>0.33883579185733753</v>
      </c>
      <c r="AB156" s="39"/>
      <c r="AC156" s="9">
        <v>52808278.849999994</v>
      </c>
      <c r="AD156" s="9"/>
      <c r="AE156" s="9">
        <v>39443432.25</v>
      </c>
      <c r="AF156" s="9"/>
      <c r="AG156" s="9">
        <f aca="true" t="shared" si="62" ref="AG156:AG162">(+AC156-AE156)</f>
        <v>13364846.599999994</v>
      </c>
      <c r="AH156" s="37" t="str">
        <f>IF((+AC156-AE156)=(AG156),"  ",$AO$507)</f>
        <v>  </v>
      </c>
      <c r="AI156" s="38">
        <f aca="true" t="shared" si="63" ref="AI156:AI162">IF(AE156&lt;0,IF(AG156=0,0,IF(OR(AE156=0,AC156=0),"N.M.",IF(ABS(AG156/AE156)&gt;=10,"N.M.",AG156/(-AE156)))),IF(AG156=0,0,IF(OR(AE156=0,AC156=0),"N.M.",IF(ABS(AG156/AE156)&gt;=10,"N.M.",AG156/AE156))))</f>
        <v>0.33883579185733753</v>
      </c>
      <c r="AJ156" s="105"/>
      <c r="AK156" s="105"/>
      <c r="AL156" s="105"/>
      <c r="AM156" s="105"/>
      <c r="AN156" s="105"/>
      <c r="AO156" s="105"/>
      <c r="AP156" s="106"/>
      <c r="AQ156" s="107"/>
      <c r="AR156" s="108"/>
      <c r="AS156" s="105"/>
      <c r="AT156" s="105"/>
      <c r="AU156" s="105"/>
      <c r="AV156" s="105"/>
      <c r="AW156" s="105"/>
      <c r="AX156" s="106"/>
      <c r="AY156" s="107"/>
      <c r="AZ156" s="108"/>
      <c r="BA156" s="105"/>
      <c r="BB156" s="105"/>
      <c r="BC156" s="105"/>
      <c r="BD156" s="106"/>
      <c r="BE156" s="107"/>
      <c r="BF156" s="108"/>
      <c r="BG156" s="105"/>
      <c r="BH156" s="109"/>
      <c r="BI156" s="105"/>
      <c r="BJ156" s="109"/>
      <c r="BK156" s="105"/>
      <c r="BL156" s="109"/>
      <c r="BM156" s="105"/>
      <c r="BN156" s="97"/>
      <c r="BO156" s="97"/>
      <c r="BP156" s="97"/>
    </row>
    <row r="157" spans="1:35" ht="12.75" outlineLevel="1">
      <c r="A157" s="1" t="s">
        <v>487</v>
      </c>
      <c r="B157" s="16" t="s">
        <v>488</v>
      </c>
      <c r="C157" s="1" t="s">
        <v>1111</v>
      </c>
      <c r="E157" s="5">
        <v>74479.5</v>
      </c>
      <c r="G157" s="5">
        <v>144053.96</v>
      </c>
      <c r="I157" s="9">
        <f t="shared" si="56"/>
        <v>-69574.45999999999</v>
      </c>
      <c r="K157" s="21">
        <f t="shared" si="57"/>
        <v>-0.4829749907604067</v>
      </c>
      <c r="M157" s="9">
        <v>141734.43</v>
      </c>
      <c r="O157" s="9">
        <v>155144.55000000002</v>
      </c>
      <c r="Q157" s="9">
        <f t="shared" si="58"/>
        <v>-13410.120000000024</v>
      </c>
      <c r="S157" s="21">
        <f t="shared" si="59"/>
        <v>-0.08643629441059981</v>
      </c>
      <c r="U157" s="9">
        <v>454200.79000000004</v>
      </c>
      <c r="W157" s="9">
        <v>351586.05</v>
      </c>
      <c r="Y157" s="9">
        <f t="shared" si="60"/>
        <v>102614.74000000005</v>
      </c>
      <c r="AA157" s="21">
        <f t="shared" si="61"/>
        <v>0.29186237622340266</v>
      </c>
      <c r="AC157" s="9">
        <v>454200.79000000004</v>
      </c>
      <c r="AE157" s="9">
        <v>351586.05</v>
      </c>
      <c r="AG157" s="9">
        <f t="shared" si="62"/>
        <v>102614.74000000005</v>
      </c>
      <c r="AI157" s="21">
        <f t="shared" si="63"/>
        <v>0.29186237622340266</v>
      </c>
    </row>
    <row r="158" spans="1:35" ht="12.75" outlineLevel="1">
      <c r="A158" s="1" t="s">
        <v>489</v>
      </c>
      <c r="B158" s="16" t="s">
        <v>490</v>
      </c>
      <c r="C158" s="1" t="s">
        <v>1112</v>
      </c>
      <c r="E158" s="5">
        <v>4783169</v>
      </c>
      <c r="G158" s="5">
        <v>3102571</v>
      </c>
      <c r="I158" s="9">
        <f t="shared" si="56"/>
        <v>1680598</v>
      </c>
      <c r="K158" s="21">
        <f t="shared" si="57"/>
        <v>0.5416791428785998</v>
      </c>
      <c r="M158" s="9">
        <v>14576607</v>
      </c>
      <c r="O158" s="9">
        <v>9352612</v>
      </c>
      <c r="Q158" s="9">
        <f t="shared" si="58"/>
        <v>5223995</v>
      </c>
      <c r="S158" s="21">
        <f t="shared" si="59"/>
        <v>0.5585600044137402</v>
      </c>
      <c r="U158" s="9">
        <v>51048375</v>
      </c>
      <c r="W158" s="9">
        <v>39864133</v>
      </c>
      <c r="Y158" s="9">
        <f t="shared" si="60"/>
        <v>11184242</v>
      </c>
      <c r="AA158" s="21">
        <f t="shared" si="61"/>
        <v>0.2805590178017919</v>
      </c>
      <c r="AC158" s="9">
        <v>51048375</v>
      </c>
      <c r="AE158" s="9">
        <v>39864133</v>
      </c>
      <c r="AG158" s="9">
        <f t="shared" si="62"/>
        <v>11184242</v>
      </c>
      <c r="AI158" s="21">
        <f t="shared" si="63"/>
        <v>0.2805590178017919</v>
      </c>
    </row>
    <row r="159" spans="1:35" ht="12.75" outlineLevel="1">
      <c r="A159" s="1" t="s">
        <v>491</v>
      </c>
      <c r="B159" s="16" t="s">
        <v>492</v>
      </c>
      <c r="C159" s="1" t="s">
        <v>1113</v>
      </c>
      <c r="E159" s="5">
        <v>3405367</v>
      </c>
      <c r="G159" s="5">
        <v>5139412.35</v>
      </c>
      <c r="I159" s="9">
        <f t="shared" si="56"/>
        <v>-1734045.3499999996</v>
      </c>
      <c r="K159" s="21">
        <f t="shared" si="57"/>
        <v>-0.3374014832649106</v>
      </c>
      <c r="M159" s="9">
        <v>13145623</v>
      </c>
      <c r="O159" s="9">
        <v>15001988.35</v>
      </c>
      <c r="Q159" s="9">
        <f t="shared" si="58"/>
        <v>-1856365.3499999996</v>
      </c>
      <c r="S159" s="21">
        <f t="shared" si="59"/>
        <v>-0.12374128726743076</v>
      </c>
      <c r="U159" s="9">
        <v>76620222</v>
      </c>
      <c r="W159" s="9">
        <v>57132730.06</v>
      </c>
      <c r="Y159" s="9">
        <f t="shared" si="60"/>
        <v>19487491.939999998</v>
      </c>
      <c r="AA159" s="21">
        <f t="shared" si="61"/>
        <v>0.34109155854331663</v>
      </c>
      <c r="AC159" s="9">
        <v>76620222</v>
      </c>
      <c r="AE159" s="9">
        <v>57132730.06</v>
      </c>
      <c r="AG159" s="9">
        <f t="shared" si="62"/>
        <v>19487491.939999998</v>
      </c>
      <c r="AI159" s="21">
        <f t="shared" si="63"/>
        <v>0.34109155854331663</v>
      </c>
    </row>
    <row r="160" spans="1:35" ht="12.75" outlineLevel="1">
      <c r="A160" s="1" t="s">
        <v>493</v>
      </c>
      <c r="B160" s="16" t="s">
        <v>494</v>
      </c>
      <c r="C160" s="1" t="s">
        <v>1114</v>
      </c>
      <c r="E160" s="5">
        <v>2930712</v>
      </c>
      <c r="G160" s="5">
        <v>3160870</v>
      </c>
      <c r="I160" s="9">
        <f t="shared" si="56"/>
        <v>-230158</v>
      </c>
      <c r="K160" s="21">
        <f t="shared" si="57"/>
        <v>-0.07281476302410413</v>
      </c>
      <c r="M160" s="9">
        <v>9771800</v>
      </c>
      <c r="O160" s="9">
        <v>11343778</v>
      </c>
      <c r="Q160" s="9">
        <f t="shared" si="58"/>
        <v>-1571978</v>
      </c>
      <c r="S160" s="21">
        <f t="shared" si="59"/>
        <v>-0.1385762309523335</v>
      </c>
      <c r="U160" s="9">
        <v>40162411</v>
      </c>
      <c r="W160" s="9">
        <v>42278652</v>
      </c>
      <c r="Y160" s="9">
        <f t="shared" si="60"/>
        <v>-2116241</v>
      </c>
      <c r="AA160" s="21">
        <f t="shared" si="61"/>
        <v>-0.050054599659421495</v>
      </c>
      <c r="AC160" s="9">
        <v>40162411</v>
      </c>
      <c r="AE160" s="9">
        <v>42278652</v>
      </c>
      <c r="AG160" s="9">
        <f t="shared" si="62"/>
        <v>-2116241</v>
      </c>
      <c r="AI160" s="21">
        <f t="shared" si="63"/>
        <v>-0.050054599659421495</v>
      </c>
    </row>
    <row r="161" spans="1:35" ht="12.75" outlineLevel="1">
      <c r="A161" s="1" t="s">
        <v>495</v>
      </c>
      <c r="B161" s="16" t="s">
        <v>496</v>
      </c>
      <c r="C161" s="1" t="s">
        <v>1115</v>
      </c>
      <c r="E161" s="5">
        <v>6471666</v>
      </c>
      <c r="G161" s="5">
        <v>8512582</v>
      </c>
      <c r="I161" s="9">
        <f t="shared" si="56"/>
        <v>-2040916</v>
      </c>
      <c r="K161" s="21">
        <f t="shared" si="57"/>
        <v>-0.2397528740398624</v>
      </c>
      <c r="M161" s="9">
        <v>18822036</v>
      </c>
      <c r="O161" s="9">
        <v>15123443</v>
      </c>
      <c r="Q161" s="9">
        <f t="shared" si="58"/>
        <v>3698593</v>
      </c>
      <c r="S161" s="21">
        <f t="shared" si="59"/>
        <v>0.24456024993779524</v>
      </c>
      <c r="U161" s="9">
        <v>66094025</v>
      </c>
      <c r="W161" s="9">
        <v>45771576</v>
      </c>
      <c r="Y161" s="9">
        <f t="shared" si="60"/>
        <v>20322449</v>
      </c>
      <c r="AA161" s="21">
        <f t="shared" si="61"/>
        <v>0.44399714355476855</v>
      </c>
      <c r="AC161" s="9">
        <v>66094025</v>
      </c>
      <c r="AE161" s="9">
        <v>45771576</v>
      </c>
      <c r="AG161" s="9">
        <f t="shared" si="62"/>
        <v>20322449</v>
      </c>
      <c r="AI161" s="21">
        <f t="shared" si="63"/>
        <v>0.44399714355476855</v>
      </c>
    </row>
    <row r="162" spans="1:68" s="90" customFormat="1" ht="12.75">
      <c r="A162" s="90" t="s">
        <v>93</v>
      </c>
      <c r="B162" s="91"/>
      <c r="C162" s="77" t="s">
        <v>1116</v>
      </c>
      <c r="D162" s="105"/>
      <c r="E162" s="105">
        <v>17665393.5</v>
      </c>
      <c r="F162" s="105"/>
      <c r="G162" s="105">
        <v>20059489.31</v>
      </c>
      <c r="H162" s="105"/>
      <c r="I162" s="9">
        <f t="shared" si="56"/>
        <v>-2394095.8099999987</v>
      </c>
      <c r="J162" s="37" t="str">
        <f>IF((+E162-G162)=(I162),"  ",$AO$507)</f>
        <v>  </v>
      </c>
      <c r="K162" s="38">
        <f t="shared" si="57"/>
        <v>-0.11934978867116527</v>
      </c>
      <c r="L162" s="39"/>
      <c r="M162" s="5">
        <v>56457800.43</v>
      </c>
      <c r="N162" s="9"/>
      <c r="O162" s="5">
        <v>50976965.9</v>
      </c>
      <c r="P162" s="9"/>
      <c r="Q162" s="9">
        <f t="shared" si="58"/>
        <v>5480834.530000001</v>
      </c>
      <c r="R162" s="37" t="str">
        <f>IF((+M162-O162)=(Q162),"  ",$AO$507)</f>
        <v>  </v>
      </c>
      <c r="S162" s="38">
        <f t="shared" si="59"/>
        <v>0.10751590317775271</v>
      </c>
      <c r="T162" s="39"/>
      <c r="U162" s="9">
        <v>234379233.79</v>
      </c>
      <c r="V162" s="9"/>
      <c r="W162" s="9">
        <v>185398677.11</v>
      </c>
      <c r="X162" s="9"/>
      <c r="Y162" s="9">
        <f t="shared" si="60"/>
        <v>48980556.67999998</v>
      </c>
      <c r="Z162" s="37" t="str">
        <f>IF((+U162-W162)=(Y162),"  ",$AO$507)</f>
        <v>  </v>
      </c>
      <c r="AA162" s="38">
        <f t="shared" si="61"/>
        <v>0.2641904324427246</v>
      </c>
      <c r="AB162" s="39"/>
      <c r="AC162" s="9">
        <v>234379233.79</v>
      </c>
      <c r="AD162" s="9"/>
      <c r="AE162" s="9">
        <v>185398677.11</v>
      </c>
      <c r="AF162" s="9"/>
      <c r="AG162" s="9">
        <f t="shared" si="62"/>
        <v>48980556.67999998</v>
      </c>
      <c r="AH162" s="37" t="str">
        <f>IF((+AC162-AE162)=(AG162),"  ",$AO$507)</f>
        <v>  </v>
      </c>
      <c r="AI162" s="38">
        <f t="shared" si="63"/>
        <v>0.2641904324427246</v>
      </c>
      <c r="AJ162" s="105"/>
      <c r="AK162" s="105"/>
      <c r="AL162" s="105"/>
      <c r="AM162" s="105"/>
      <c r="AN162" s="105"/>
      <c r="AO162" s="105"/>
      <c r="AP162" s="106"/>
      <c r="AQ162" s="107"/>
      <c r="AR162" s="108"/>
      <c r="AS162" s="105"/>
      <c r="AT162" s="105"/>
      <c r="AU162" s="105"/>
      <c r="AV162" s="105"/>
      <c r="AW162" s="105"/>
      <c r="AX162" s="106"/>
      <c r="AY162" s="107"/>
      <c r="AZ162" s="108"/>
      <c r="BA162" s="105"/>
      <c r="BB162" s="105"/>
      <c r="BC162" s="105"/>
      <c r="BD162" s="106"/>
      <c r="BE162" s="107"/>
      <c r="BF162" s="108"/>
      <c r="BG162" s="105"/>
      <c r="BH162" s="109"/>
      <c r="BI162" s="105"/>
      <c r="BJ162" s="109"/>
      <c r="BK162" s="105"/>
      <c r="BL162" s="109"/>
      <c r="BM162" s="105"/>
      <c r="BN162" s="97"/>
      <c r="BO162" s="97"/>
      <c r="BP162" s="97"/>
    </row>
    <row r="163" spans="1:35" ht="12.75" outlineLevel="1">
      <c r="A163" s="1" t="s">
        <v>497</v>
      </c>
      <c r="B163" s="16" t="s">
        <v>498</v>
      </c>
      <c r="C163" s="1" t="s">
        <v>1117</v>
      </c>
      <c r="E163" s="5">
        <v>0</v>
      </c>
      <c r="G163" s="5">
        <v>0</v>
      </c>
      <c r="I163" s="9">
        <f aca="true" t="shared" si="64" ref="I163:I194">+E163-G163</f>
        <v>0</v>
      </c>
      <c r="K163" s="21">
        <f aca="true" t="shared" si="65" ref="K163:K194">IF(G163&lt;0,IF(I163=0,0,IF(OR(G163=0,E163=0),"N.M.",IF(ABS(I163/G163)&gt;=10,"N.M.",I163/(-G163)))),IF(I163=0,0,IF(OR(G163=0,E163=0),"N.M.",IF(ABS(I163/G163)&gt;=10,"N.M.",I163/G163))))</f>
        <v>0</v>
      </c>
      <c r="M163" s="9">
        <v>-1274.82</v>
      </c>
      <c r="O163" s="9">
        <v>0</v>
      </c>
      <c r="Q163" s="9">
        <f aca="true" t="shared" si="66" ref="Q163:Q194">(+M163-O163)</f>
        <v>-1274.82</v>
      </c>
      <c r="S163" s="21" t="str">
        <f aca="true" t="shared" si="67" ref="S163:S194">IF(O163&lt;0,IF(Q163=0,0,IF(OR(O163=0,M163=0),"N.M.",IF(ABS(Q163/O163)&gt;=10,"N.M.",Q163/(-O163)))),IF(Q163=0,0,IF(OR(O163=0,M163=0),"N.M.",IF(ABS(Q163/O163)&gt;=10,"N.M.",Q163/O163))))</f>
        <v>N.M.</v>
      </c>
      <c r="U163" s="9">
        <v>-1274.82</v>
      </c>
      <c r="W163" s="9">
        <v>0</v>
      </c>
      <c r="Y163" s="9">
        <f aca="true" t="shared" si="68" ref="Y163:Y194">(+U163-W163)</f>
        <v>-1274.82</v>
      </c>
      <c r="AA163" s="21" t="str">
        <f aca="true" t="shared" si="69" ref="AA163:AA194">IF(W163&lt;0,IF(Y163=0,0,IF(OR(W163=0,U163=0),"N.M.",IF(ABS(Y163/W163)&gt;=10,"N.M.",Y163/(-W163)))),IF(Y163=0,0,IF(OR(W163=0,U163=0),"N.M.",IF(ABS(Y163/W163)&gt;=10,"N.M.",Y163/W163))))</f>
        <v>N.M.</v>
      </c>
      <c r="AC163" s="9">
        <v>-1274.82</v>
      </c>
      <c r="AE163" s="9">
        <v>0</v>
      </c>
      <c r="AG163" s="9">
        <f aca="true" t="shared" si="70" ref="AG163:AG194">(+AC163-AE163)</f>
        <v>-1274.82</v>
      </c>
      <c r="AI163" s="21" t="str">
        <f aca="true" t="shared" si="71" ref="AI163:AI194">IF(AE163&lt;0,IF(AG163=0,0,IF(OR(AE163=0,AC163=0),"N.M.",IF(ABS(AG163/AE163)&gt;=10,"N.M.",AG163/(-AE163)))),IF(AG163=0,0,IF(OR(AE163=0,AC163=0),"N.M.",IF(ABS(AG163/AE163)&gt;=10,"N.M.",AG163/AE163))))</f>
        <v>N.M.</v>
      </c>
    </row>
    <row r="164" spans="1:35" ht="12.75" outlineLevel="1">
      <c r="A164" s="1" t="s">
        <v>499</v>
      </c>
      <c r="B164" s="16" t="s">
        <v>500</v>
      </c>
      <c r="C164" s="1" t="s">
        <v>1118</v>
      </c>
      <c r="E164" s="5">
        <v>-155</v>
      </c>
      <c r="G164" s="5">
        <v>-136</v>
      </c>
      <c r="I164" s="9">
        <f t="shared" si="64"/>
        <v>-19</v>
      </c>
      <c r="K164" s="21">
        <f t="shared" si="65"/>
        <v>-0.13970588235294118</v>
      </c>
      <c r="M164" s="9">
        <v>-465</v>
      </c>
      <c r="O164" s="9">
        <v>-408</v>
      </c>
      <c r="Q164" s="9">
        <f t="shared" si="66"/>
        <v>-57</v>
      </c>
      <c r="S164" s="21">
        <f t="shared" si="67"/>
        <v>-0.13970588235294118</v>
      </c>
      <c r="U164" s="9">
        <v>-1861</v>
      </c>
      <c r="W164" s="9">
        <v>-1637</v>
      </c>
      <c r="Y164" s="9">
        <f t="shared" si="68"/>
        <v>-224</v>
      </c>
      <c r="AA164" s="21">
        <f t="shared" si="69"/>
        <v>-0.13683567501527183</v>
      </c>
      <c r="AC164" s="9">
        <v>-1861</v>
      </c>
      <c r="AE164" s="9">
        <v>-1637</v>
      </c>
      <c r="AG164" s="9">
        <f t="shared" si="70"/>
        <v>-224</v>
      </c>
      <c r="AI164" s="21">
        <f t="shared" si="71"/>
        <v>-0.13683567501527183</v>
      </c>
    </row>
    <row r="165" spans="1:35" ht="12.75" outlineLevel="1">
      <c r="A165" s="1" t="s">
        <v>501</v>
      </c>
      <c r="B165" s="16" t="s">
        <v>502</v>
      </c>
      <c r="C165" s="1" t="s">
        <v>1119</v>
      </c>
      <c r="E165" s="5">
        <v>-264522.07</v>
      </c>
      <c r="G165" s="5">
        <v>0</v>
      </c>
      <c r="I165" s="9">
        <f t="shared" si="64"/>
        <v>-264522.07</v>
      </c>
      <c r="K165" s="21" t="str">
        <f t="shared" si="65"/>
        <v>N.M.</v>
      </c>
      <c r="M165" s="9">
        <v>0</v>
      </c>
      <c r="O165" s="9">
        <v>0</v>
      </c>
      <c r="Q165" s="9">
        <f t="shared" si="66"/>
        <v>0</v>
      </c>
      <c r="S165" s="21">
        <f t="shared" si="67"/>
        <v>0</v>
      </c>
      <c r="U165" s="9">
        <v>0</v>
      </c>
      <c r="W165" s="9">
        <v>0</v>
      </c>
      <c r="Y165" s="9">
        <f t="shared" si="68"/>
        <v>0</v>
      </c>
      <c r="AA165" s="21">
        <f t="shared" si="69"/>
        <v>0</v>
      </c>
      <c r="AC165" s="9">
        <v>0</v>
      </c>
      <c r="AE165" s="9">
        <v>0</v>
      </c>
      <c r="AG165" s="9">
        <f t="shared" si="70"/>
        <v>0</v>
      </c>
      <c r="AI165" s="21">
        <f t="shared" si="71"/>
        <v>0</v>
      </c>
    </row>
    <row r="166" spans="1:35" ht="12.75" outlineLevel="1">
      <c r="A166" s="1" t="s">
        <v>503</v>
      </c>
      <c r="B166" s="16" t="s">
        <v>504</v>
      </c>
      <c r="C166" s="1" t="s">
        <v>1120</v>
      </c>
      <c r="E166" s="5">
        <v>160591.64</v>
      </c>
      <c r="G166" s="5">
        <v>211678.98</v>
      </c>
      <c r="I166" s="9">
        <f t="shared" si="64"/>
        <v>-51087.34</v>
      </c>
      <c r="K166" s="21">
        <f t="shared" si="65"/>
        <v>-0.24134347208211224</v>
      </c>
      <c r="M166" s="9">
        <v>496702.17</v>
      </c>
      <c r="O166" s="9">
        <v>590906.9400000001</v>
      </c>
      <c r="Q166" s="9">
        <f t="shared" si="66"/>
        <v>-94204.77000000008</v>
      </c>
      <c r="S166" s="21">
        <f t="shared" si="67"/>
        <v>-0.15942403722657253</v>
      </c>
      <c r="U166" s="9">
        <v>1942786.15</v>
      </c>
      <c r="W166" s="9">
        <v>2526283.65</v>
      </c>
      <c r="Y166" s="9">
        <f t="shared" si="68"/>
        <v>-583497.5</v>
      </c>
      <c r="AA166" s="21">
        <f t="shared" si="69"/>
        <v>-0.23097069879702542</v>
      </c>
      <c r="AC166" s="9">
        <v>1942786.15</v>
      </c>
      <c r="AE166" s="9">
        <v>2526283.65</v>
      </c>
      <c r="AG166" s="9">
        <f t="shared" si="70"/>
        <v>-583497.5</v>
      </c>
      <c r="AI166" s="21">
        <f t="shared" si="71"/>
        <v>-0.23097069879702542</v>
      </c>
    </row>
    <row r="167" spans="1:35" ht="12.75" outlineLevel="1">
      <c r="A167" s="1" t="s">
        <v>505</v>
      </c>
      <c r="B167" s="16" t="s">
        <v>506</v>
      </c>
      <c r="C167" s="1" t="s">
        <v>1121</v>
      </c>
      <c r="E167" s="5">
        <v>143047.54</v>
      </c>
      <c r="G167" s="5">
        <v>100153.15000000001</v>
      </c>
      <c r="I167" s="9">
        <f t="shared" si="64"/>
        <v>42894.39</v>
      </c>
      <c r="K167" s="21">
        <f t="shared" si="65"/>
        <v>0.4282879769632807</v>
      </c>
      <c r="M167" s="9">
        <v>360518.81</v>
      </c>
      <c r="O167" s="9">
        <v>318444.48</v>
      </c>
      <c r="Q167" s="9">
        <f t="shared" si="66"/>
        <v>42074.330000000016</v>
      </c>
      <c r="S167" s="21">
        <f t="shared" si="67"/>
        <v>0.13212453863229162</v>
      </c>
      <c r="U167" s="9">
        <v>1296269.02</v>
      </c>
      <c r="W167" s="9">
        <v>1284331.67</v>
      </c>
      <c r="Y167" s="9">
        <f t="shared" si="68"/>
        <v>11937.350000000093</v>
      </c>
      <c r="AA167" s="21">
        <f t="shared" si="69"/>
        <v>0.009294600669623053</v>
      </c>
      <c r="AC167" s="9">
        <v>1296269.02</v>
      </c>
      <c r="AE167" s="9">
        <v>1284331.67</v>
      </c>
      <c r="AG167" s="9">
        <f t="shared" si="70"/>
        <v>11937.350000000093</v>
      </c>
      <c r="AI167" s="21">
        <f t="shared" si="71"/>
        <v>0.009294600669623053</v>
      </c>
    </row>
    <row r="168" spans="1:35" ht="12.75" outlineLevel="1">
      <c r="A168" s="1" t="s">
        <v>507</v>
      </c>
      <c r="B168" s="16" t="s">
        <v>508</v>
      </c>
      <c r="C168" s="1" t="s">
        <v>1122</v>
      </c>
      <c r="E168" s="5">
        <v>515233.17</v>
      </c>
      <c r="G168" s="5">
        <v>366245.412</v>
      </c>
      <c r="I168" s="9">
        <f t="shared" si="64"/>
        <v>148987.75799999997</v>
      </c>
      <c r="K168" s="21">
        <f t="shared" si="65"/>
        <v>0.4067976092489589</v>
      </c>
      <c r="M168" s="9">
        <v>1398330.09</v>
      </c>
      <c r="O168" s="9">
        <v>1103760.551</v>
      </c>
      <c r="Q168" s="9">
        <f t="shared" si="66"/>
        <v>294569.5390000001</v>
      </c>
      <c r="S168" s="21">
        <f t="shared" si="67"/>
        <v>0.26687811838638553</v>
      </c>
      <c r="U168" s="9">
        <v>5457229.936</v>
      </c>
      <c r="W168" s="9">
        <v>4442636.262</v>
      </c>
      <c r="Y168" s="9">
        <f t="shared" si="68"/>
        <v>1014593.6739999996</v>
      </c>
      <c r="AA168" s="21">
        <f t="shared" si="69"/>
        <v>0.2283764895808163</v>
      </c>
      <c r="AC168" s="9">
        <v>5457229.936</v>
      </c>
      <c r="AE168" s="9">
        <v>4442636.262</v>
      </c>
      <c r="AG168" s="9">
        <f t="shared" si="70"/>
        <v>1014593.6739999996</v>
      </c>
      <c r="AI168" s="21">
        <f t="shared" si="71"/>
        <v>0.2283764895808163</v>
      </c>
    </row>
    <row r="169" spans="1:35" ht="12.75" outlineLevel="1">
      <c r="A169" s="1" t="s">
        <v>509</v>
      </c>
      <c r="B169" s="16" t="s">
        <v>510</v>
      </c>
      <c r="C169" s="1" t="s">
        <v>1123</v>
      </c>
      <c r="E169" s="5">
        <v>0</v>
      </c>
      <c r="G169" s="5">
        <v>0</v>
      </c>
      <c r="I169" s="9">
        <f t="shared" si="64"/>
        <v>0</v>
      </c>
      <c r="K169" s="21">
        <f t="shared" si="65"/>
        <v>0</v>
      </c>
      <c r="M169" s="9">
        <v>0</v>
      </c>
      <c r="O169" s="9">
        <v>0</v>
      </c>
      <c r="Q169" s="9">
        <f t="shared" si="66"/>
        <v>0</v>
      </c>
      <c r="S169" s="21">
        <f t="shared" si="67"/>
        <v>0</v>
      </c>
      <c r="U169" s="9">
        <v>16321.815</v>
      </c>
      <c r="W169" s="9">
        <v>0</v>
      </c>
      <c r="Y169" s="9">
        <f t="shared" si="68"/>
        <v>16321.815</v>
      </c>
      <c r="AA169" s="21" t="str">
        <f t="shared" si="69"/>
        <v>N.M.</v>
      </c>
      <c r="AC169" s="9">
        <v>16321.815</v>
      </c>
      <c r="AE169" s="9">
        <v>0</v>
      </c>
      <c r="AG169" s="9">
        <f t="shared" si="70"/>
        <v>16321.815</v>
      </c>
      <c r="AI169" s="21" t="str">
        <f t="shared" si="71"/>
        <v>N.M.</v>
      </c>
    </row>
    <row r="170" spans="1:35" ht="12.75" outlineLevel="1">
      <c r="A170" s="1" t="s">
        <v>511</v>
      </c>
      <c r="B170" s="16" t="s">
        <v>512</v>
      </c>
      <c r="C170" s="1" t="s">
        <v>1124</v>
      </c>
      <c r="E170" s="5">
        <v>149603.99</v>
      </c>
      <c r="G170" s="5">
        <v>141435.552</v>
      </c>
      <c r="I170" s="9">
        <f t="shared" si="64"/>
        <v>8168.437999999995</v>
      </c>
      <c r="K170" s="21">
        <f t="shared" si="65"/>
        <v>0.05775378173657494</v>
      </c>
      <c r="M170" s="9">
        <v>443669.82</v>
      </c>
      <c r="O170" s="9">
        <v>373781.569</v>
      </c>
      <c r="Q170" s="9">
        <f t="shared" si="66"/>
        <v>69888.25099999999</v>
      </c>
      <c r="S170" s="21">
        <f t="shared" si="67"/>
        <v>0.18697618287326517</v>
      </c>
      <c r="U170" s="9">
        <v>1748150.17</v>
      </c>
      <c r="W170" s="9">
        <v>1331516.914</v>
      </c>
      <c r="Y170" s="9">
        <f t="shared" si="68"/>
        <v>416633.2559999998</v>
      </c>
      <c r="AA170" s="21">
        <f t="shared" si="69"/>
        <v>0.31290121185798153</v>
      </c>
      <c r="AC170" s="9">
        <v>1748150.17</v>
      </c>
      <c r="AE170" s="9">
        <v>1331516.914</v>
      </c>
      <c r="AG170" s="9">
        <f t="shared" si="70"/>
        <v>416633.2559999998</v>
      </c>
      <c r="AI170" s="21">
        <f t="shared" si="71"/>
        <v>0.31290121185798153</v>
      </c>
    </row>
    <row r="171" spans="1:35" ht="12.75" outlineLevel="1">
      <c r="A171" s="1" t="s">
        <v>513</v>
      </c>
      <c r="B171" s="16" t="s">
        <v>514</v>
      </c>
      <c r="C171" s="1" t="s">
        <v>1125</v>
      </c>
      <c r="E171" s="5">
        <v>235046.25</v>
      </c>
      <c r="G171" s="5">
        <v>0</v>
      </c>
      <c r="I171" s="9">
        <f t="shared" si="64"/>
        <v>235046.25</v>
      </c>
      <c r="K171" s="21" t="str">
        <f t="shared" si="65"/>
        <v>N.M.</v>
      </c>
      <c r="M171" s="9">
        <v>262668.71</v>
      </c>
      <c r="O171" s="9">
        <v>8504.72</v>
      </c>
      <c r="Q171" s="9">
        <f t="shared" si="66"/>
        <v>254163.99000000002</v>
      </c>
      <c r="S171" s="21" t="str">
        <f t="shared" si="67"/>
        <v>N.M.</v>
      </c>
      <c r="U171" s="9">
        <v>2463114.41</v>
      </c>
      <c r="W171" s="9">
        <v>1729129.8399999999</v>
      </c>
      <c r="Y171" s="9">
        <f t="shared" si="68"/>
        <v>733984.5700000003</v>
      </c>
      <c r="AA171" s="21">
        <f t="shared" si="69"/>
        <v>0.42448204467976813</v>
      </c>
      <c r="AC171" s="9">
        <v>2463114.41</v>
      </c>
      <c r="AE171" s="9">
        <v>1729129.8399999999</v>
      </c>
      <c r="AG171" s="9">
        <f t="shared" si="70"/>
        <v>733984.5700000003</v>
      </c>
      <c r="AI171" s="21">
        <f t="shared" si="71"/>
        <v>0.42448204467976813</v>
      </c>
    </row>
    <row r="172" spans="1:35" ht="12.75" outlineLevel="1">
      <c r="A172" s="1" t="s">
        <v>515</v>
      </c>
      <c r="B172" s="16" t="s">
        <v>516</v>
      </c>
      <c r="C172" s="1" t="s">
        <v>1126</v>
      </c>
      <c r="E172" s="5">
        <v>20.3</v>
      </c>
      <c r="G172" s="5">
        <v>0</v>
      </c>
      <c r="I172" s="9">
        <f t="shared" si="64"/>
        <v>20.3</v>
      </c>
      <c r="K172" s="21" t="str">
        <f t="shared" si="65"/>
        <v>N.M.</v>
      </c>
      <c r="M172" s="9">
        <v>20.3</v>
      </c>
      <c r="O172" s="9">
        <v>0</v>
      </c>
      <c r="Q172" s="9">
        <f t="shared" si="66"/>
        <v>20.3</v>
      </c>
      <c r="S172" s="21" t="str">
        <f t="shared" si="67"/>
        <v>N.M.</v>
      </c>
      <c r="U172" s="9">
        <v>20.3</v>
      </c>
      <c r="W172" s="9">
        <v>0</v>
      </c>
      <c r="Y172" s="9">
        <f t="shared" si="68"/>
        <v>20.3</v>
      </c>
      <c r="AA172" s="21" t="str">
        <f t="shared" si="69"/>
        <v>N.M.</v>
      </c>
      <c r="AC172" s="9">
        <v>20.3</v>
      </c>
      <c r="AE172" s="9">
        <v>0</v>
      </c>
      <c r="AG172" s="9">
        <f t="shared" si="70"/>
        <v>20.3</v>
      </c>
      <c r="AI172" s="21" t="str">
        <f t="shared" si="71"/>
        <v>N.M.</v>
      </c>
    </row>
    <row r="173" spans="1:35" ht="12.75" outlineLevel="1">
      <c r="A173" s="1" t="s">
        <v>517</v>
      </c>
      <c r="B173" s="16" t="s">
        <v>518</v>
      </c>
      <c r="C173" s="1" t="s">
        <v>1127</v>
      </c>
      <c r="E173" s="5">
        <v>8559.77</v>
      </c>
      <c r="G173" s="5">
        <v>5527.524</v>
      </c>
      <c r="I173" s="9">
        <f t="shared" si="64"/>
        <v>3032.246</v>
      </c>
      <c r="K173" s="21">
        <f t="shared" si="65"/>
        <v>0.5485721997769707</v>
      </c>
      <c r="M173" s="9">
        <v>16113.03</v>
      </c>
      <c r="O173" s="9">
        <v>14388.298999999999</v>
      </c>
      <c r="Q173" s="9">
        <f t="shared" si="66"/>
        <v>1724.7310000000016</v>
      </c>
      <c r="S173" s="21">
        <f t="shared" si="67"/>
        <v>0.11987038912660918</v>
      </c>
      <c r="U173" s="9">
        <v>68594.285</v>
      </c>
      <c r="W173" s="9">
        <v>63981.898</v>
      </c>
      <c r="Y173" s="9">
        <f t="shared" si="68"/>
        <v>4612.387000000002</v>
      </c>
      <c r="AA173" s="21">
        <f t="shared" si="69"/>
        <v>0.07208893678021247</v>
      </c>
      <c r="AC173" s="9">
        <v>68594.285</v>
      </c>
      <c r="AE173" s="9">
        <v>63981.898</v>
      </c>
      <c r="AG173" s="9">
        <f t="shared" si="70"/>
        <v>4612.387000000002</v>
      </c>
      <c r="AI173" s="21">
        <f t="shared" si="71"/>
        <v>0.07208893678021247</v>
      </c>
    </row>
    <row r="174" spans="1:35" ht="12.75" outlineLevel="1">
      <c r="A174" s="1" t="s">
        <v>519</v>
      </c>
      <c r="B174" s="16" t="s">
        <v>520</v>
      </c>
      <c r="C174" s="1" t="s">
        <v>1128</v>
      </c>
      <c r="E174" s="5">
        <v>972417.49</v>
      </c>
      <c r="G174" s="5">
        <v>242735.199</v>
      </c>
      <c r="I174" s="9">
        <f t="shared" si="64"/>
        <v>729682.291</v>
      </c>
      <c r="K174" s="21">
        <f t="shared" si="65"/>
        <v>3.0060835593934607</v>
      </c>
      <c r="M174" s="9">
        <v>1930637.1099999999</v>
      </c>
      <c r="O174" s="9">
        <v>-2945566.541</v>
      </c>
      <c r="Q174" s="9">
        <f t="shared" si="66"/>
        <v>4876203.651000001</v>
      </c>
      <c r="S174" s="21">
        <f t="shared" si="67"/>
        <v>1.6554382945104211</v>
      </c>
      <c r="U174" s="9">
        <v>6090941.333</v>
      </c>
      <c r="W174" s="9">
        <v>3666251.731</v>
      </c>
      <c r="Y174" s="9">
        <f t="shared" si="68"/>
        <v>2424689.6019999995</v>
      </c>
      <c r="AA174" s="21">
        <f t="shared" si="69"/>
        <v>0.6613538239881432</v>
      </c>
      <c r="AC174" s="9">
        <v>6090941.333</v>
      </c>
      <c r="AE174" s="9">
        <v>3666251.731</v>
      </c>
      <c r="AG174" s="9">
        <f t="shared" si="70"/>
        <v>2424689.6019999995</v>
      </c>
      <c r="AI174" s="21">
        <f t="shared" si="71"/>
        <v>0.6613538239881432</v>
      </c>
    </row>
    <row r="175" spans="1:35" ht="12.75" outlineLevel="1">
      <c r="A175" s="1" t="s">
        <v>521</v>
      </c>
      <c r="B175" s="16" t="s">
        <v>522</v>
      </c>
      <c r="C175" s="1" t="s">
        <v>1129</v>
      </c>
      <c r="E175" s="5">
        <v>267</v>
      </c>
      <c r="G175" s="5">
        <v>1386</v>
      </c>
      <c r="I175" s="9">
        <f t="shared" si="64"/>
        <v>-1119</v>
      </c>
      <c r="K175" s="21">
        <f t="shared" si="65"/>
        <v>-0.8073593073593074</v>
      </c>
      <c r="M175" s="9">
        <v>593</v>
      </c>
      <c r="O175" s="9">
        <v>4097</v>
      </c>
      <c r="Q175" s="9">
        <f t="shared" si="66"/>
        <v>-3504</v>
      </c>
      <c r="S175" s="21">
        <f t="shared" si="67"/>
        <v>-0.8552599463021723</v>
      </c>
      <c r="U175" s="9">
        <v>6608</v>
      </c>
      <c r="W175" s="9">
        <v>7901</v>
      </c>
      <c r="Y175" s="9">
        <f t="shared" si="68"/>
        <v>-1293</v>
      </c>
      <c r="AA175" s="21">
        <f t="shared" si="69"/>
        <v>-0.16365017086444753</v>
      </c>
      <c r="AC175" s="9">
        <v>6608</v>
      </c>
      <c r="AE175" s="9">
        <v>7901</v>
      </c>
      <c r="AG175" s="9">
        <f t="shared" si="70"/>
        <v>-1293</v>
      </c>
      <c r="AI175" s="21">
        <f t="shared" si="71"/>
        <v>-0.16365017086444753</v>
      </c>
    </row>
    <row r="176" spans="1:35" ht="12.75" outlineLevel="1">
      <c r="A176" s="1" t="s">
        <v>523</v>
      </c>
      <c r="B176" s="16" t="s">
        <v>524</v>
      </c>
      <c r="C176" s="1" t="s">
        <v>1130</v>
      </c>
      <c r="E176" s="5">
        <v>0</v>
      </c>
      <c r="G176" s="5">
        <v>0</v>
      </c>
      <c r="I176" s="9">
        <f t="shared" si="64"/>
        <v>0</v>
      </c>
      <c r="K176" s="21">
        <f t="shared" si="65"/>
        <v>0</v>
      </c>
      <c r="M176" s="9">
        <v>0</v>
      </c>
      <c r="O176" s="9">
        <v>-1125.611</v>
      </c>
      <c r="Q176" s="9">
        <f t="shared" si="66"/>
        <v>1125.611</v>
      </c>
      <c r="S176" s="21" t="str">
        <f t="shared" si="67"/>
        <v>N.M.</v>
      </c>
      <c r="U176" s="9">
        <v>0</v>
      </c>
      <c r="W176" s="9">
        <v>0</v>
      </c>
      <c r="Y176" s="9">
        <f t="shared" si="68"/>
        <v>0</v>
      </c>
      <c r="AA176" s="21">
        <f t="shared" si="69"/>
        <v>0</v>
      </c>
      <c r="AC176" s="9">
        <v>0</v>
      </c>
      <c r="AE176" s="9">
        <v>0</v>
      </c>
      <c r="AG176" s="9">
        <f t="shared" si="70"/>
        <v>0</v>
      </c>
      <c r="AI176" s="21">
        <f t="shared" si="71"/>
        <v>0</v>
      </c>
    </row>
    <row r="177" spans="1:35" ht="12.75" outlineLevel="1">
      <c r="A177" s="1" t="s">
        <v>525</v>
      </c>
      <c r="B177" s="16" t="s">
        <v>526</v>
      </c>
      <c r="C177" s="1" t="s">
        <v>1131</v>
      </c>
      <c r="E177" s="5">
        <v>0</v>
      </c>
      <c r="G177" s="5">
        <v>0</v>
      </c>
      <c r="I177" s="9">
        <f t="shared" si="64"/>
        <v>0</v>
      </c>
      <c r="K177" s="21">
        <f t="shared" si="65"/>
        <v>0</v>
      </c>
      <c r="M177" s="9">
        <v>-24609.74</v>
      </c>
      <c r="O177" s="9">
        <v>4230170</v>
      </c>
      <c r="Q177" s="9">
        <f t="shared" si="66"/>
        <v>-4254779.74</v>
      </c>
      <c r="S177" s="21">
        <f t="shared" si="67"/>
        <v>-1.0058176716302183</v>
      </c>
      <c r="U177" s="9">
        <v>-85488.23</v>
      </c>
      <c r="W177" s="9">
        <v>4230170</v>
      </c>
      <c r="Y177" s="9">
        <f t="shared" si="68"/>
        <v>-4315658.23</v>
      </c>
      <c r="AA177" s="21">
        <f t="shared" si="69"/>
        <v>-1.0202091712626207</v>
      </c>
      <c r="AC177" s="9">
        <v>-85488.23</v>
      </c>
      <c r="AE177" s="9">
        <v>4230170</v>
      </c>
      <c r="AG177" s="9">
        <f t="shared" si="70"/>
        <v>-4315658.23</v>
      </c>
      <c r="AI177" s="21">
        <f t="shared" si="71"/>
        <v>-1.0202091712626207</v>
      </c>
    </row>
    <row r="178" spans="1:35" ht="12.75" outlineLevel="1">
      <c r="A178" s="1" t="s">
        <v>527</v>
      </c>
      <c r="B178" s="16" t="s">
        <v>528</v>
      </c>
      <c r="C178" s="1" t="s">
        <v>1132</v>
      </c>
      <c r="E178" s="5">
        <v>17188.32</v>
      </c>
      <c r="G178" s="5">
        <v>0</v>
      </c>
      <c r="I178" s="9">
        <f t="shared" si="64"/>
        <v>17188.32</v>
      </c>
      <c r="K178" s="21" t="str">
        <f t="shared" si="65"/>
        <v>N.M.</v>
      </c>
      <c r="M178" s="9">
        <v>17188.32</v>
      </c>
      <c r="O178" s="9">
        <v>0</v>
      </c>
      <c r="Q178" s="9">
        <f t="shared" si="66"/>
        <v>17188.32</v>
      </c>
      <c r="S178" s="21" t="str">
        <f t="shared" si="67"/>
        <v>N.M.</v>
      </c>
      <c r="U178" s="9">
        <v>17188.32</v>
      </c>
      <c r="W178" s="9">
        <v>0</v>
      </c>
      <c r="Y178" s="9">
        <f t="shared" si="68"/>
        <v>17188.32</v>
      </c>
      <c r="AA178" s="21" t="str">
        <f t="shared" si="69"/>
        <v>N.M.</v>
      </c>
      <c r="AC178" s="9">
        <v>17188.32</v>
      </c>
      <c r="AE178" s="9">
        <v>0</v>
      </c>
      <c r="AG178" s="9">
        <f t="shared" si="70"/>
        <v>17188.32</v>
      </c>
      <c r="AI178" s="21" t="str">
        <f t="shared" si="71"/>
        <v>N.M.</v>
      </c>
    </row>
    <row r="179" spans="1:35" ht="12.75" outlineLevel="1">
      <c r="A179" s="1" t="s">
        <v>529</v>
      </c>
      <c r="B179" s="16" t="s">
        <v>530</v>
      </c>
      <c r="C179" s="1" t="s">
        <v>1133</v>
      </c>
      <c r="E179" s="5">
        <v>77666.34</v>
      </c>
      <c r="G179" s="5">
        <v>99633</v>
      </c>
      <c r="I179" s="9">
        <f t="shared" si="64"/>
        <v>-21966.660000000003</v>
      </c>
      <c r="K179" s="21">
        <f t="shared" si="65"/>
        <v>-0.22047574598777517</v>
      </c>
      <c r="M179" s="9">
        <v>348659.97000000003</v>
      </c>
      <c r="O179" s="9">
        <v>469690.69</v>
      </c>
      <c r="Q179" s="9">
        <f t="shared" si="66"/>
        <v>-121030.71999999997</v>
      </c>
      <c r="S179" s="21">
        <f t="shared" si="67"/>
        <v>-0.2576817522186782</v>
      </c>
      <c r="U179" s="9">
        <v>1836776.44</v>
      </c>
      <c r="W179" s="9">
        <v>2063924.85</v>
      </c>
      <c r="Y179" s="9">
        <f t="shared" si="68"/>
        <v>-227148.41000000015</v>
      </c>
      <c r="AA179" s="21">
        <f t="shared" si="69"/>
        <v>-0.1100565313703162</v>
      </c>
      <c r="AC179" s="9">
        <v>1836776.44</v>
      </c>
      <c r="AE179" s="9">
        <v>2063924.85</v>
      </c>
      <c r="AG179" s="9">
        <f t="shared" si="70"/>
        <v>-227148.41000000015</v>
      </c>
      <c r="AI179" s="21">
        <f t="shared" si="71"/>
        <v>-0.1100565313703162</v>
      </c>
    </row>
    <row r="180" spans="1:35" ht="12.75" outlineLevel="1">
      <c r="A180" s="1" t="s">
        <v>531</v>
      </c>
      <c r="B180" s="16" t="s">
        <v>532</v>
      </c>
      <c r="C180" s="1" t="s">
        <v>1134</v>
      </c>
      <c r="E180" s="5">
        <v>0</v>
      </c>
      <c r="G180" s="5">
        <v>0</v>
      </c>
      <c r="I180" s="9">
        <f t="shared" si="64"/>
        <v>0</v>
      </c>
      <c r="K180" s="21">
        <f t="shared" si="65"/>
        <v>0</v>
      </c>
      <c r="M180" s="9">
        <v>0</v>
      </c>
      <c r="O180" s="9">
        <v>0</v>
      </c>
      <c r="Q180" s="9">
        <f t="shared" si="66"/>
        <v>0</v>
      </c>
      <c r="S180" s="21">
        <f t="shared" si="67"/>
        <v>0</v>
      </c>
      <c r="U180" s="9">
        <v>0</v>
      </c>
      <c r="W180" s="9">
        <v>0.52</v>
      </c>
      <c r="Y180" s="9">
        <f t="shared" si="68"/>
        <v>-0.52</v>
      </c>
      <c r="AA180" s="21" t="str">
        <f t="shared" si="69"/>
        <v>N.M.</v>
      </c>
      <c r="AC180" s="9">
        <v>0</v>
      </c>
      <c r="AE180" s="9">
        <v>0.52</v>
      </c>
      <c r="AG180" s="9">
        <f t="shared" si="70"/>
        <v>-0.52</v>
      </c>
      <c r="AI180" s="21" t="str">
        <f t="shared" si="71"/>
        <v>N.M.</v>
      </c>
    </row>
    <row r="181" spans="1:35" ht="12.75" outlineLevel="1">
      <c r="A181" s="1" t="s">
        <v>533</v>
      </c>
      <c r="B181" s="16" t="s">
        <v>534</v>
      </c>
      <c r="C181" s="1" t="s">
        <v>1135</v>
      </c>
      <c r="E181" s="5">
        <v>-7924.24</v>
      </c>
      <c r="G181" s="5">
        <v>333.93</v>
      </c>
      <c r="I181" s="9">
        <f t="shared" si="64"/>
        <v>-8258.17</v>
      </c>
      <c r="K181" s="21" t="str">
        <f t="shared" si="65"/>
        <v>N.M.</v>
      </c>
      <c r="M181" s="9">
        <v>-5088</v>
      </c>
      <c r="O181" s="9">
        <v>936.1</v>
      </c>
      <c r="Q181" s="9">
        <f t="shared" si="66"/>
        <v>-6024.1</v>
      </c>
      <c r="S181" s="21">
        <f t="shared" si="67"/>
        <v>-6.435316739664566</v>
      </c>
      <c r="U181" s="9">
        <v>0</v>
      </c>
      <c r="W181" s="9">
        <v>3728.19</v>
      </c>
      <c r="Y181" s="9">
        <f t="shared" si="68"/>
        <v>-3728.19</v>
      </c>
      <c r="AA181" s="21" t="str">
        <f t="shared" si="69"/>
        <v>N.M.</v>
      </c>
      <c r="AC181" s="9">
        <v>0</v>
      </c>
      <c r="AE181" s="9">
        <v>3728.19</v>
      </c>
      <c r="AG181" s="9">
        <f t="shared" si="70"/>
        <v>-3728.19</v>
      </c>
      <c r="AI181" s="21" t="str">
        <f t="shared" si="71"/>
        <v>N.M.</v>
      </c>
    </row>
    <row r="182" spans="1:35" ht="12.75" outlineLevel="1">
      <c r="A182" s="1" t="s">
        <v>535</v>
      </c>
      <c r="B182" s="16" t="s">
        <v>536</v>
      </c>
      <c r="C182" s="1" t="s">
        <v>1136</v>
      </c>
      <c r="E182" s="5">
        <v>0</v>
      </c>
      <c r="G182" s="5">
        <v>0</v>
      </c>
      <c r="I182" s="9">
        <f t="shared" si="64"/>
        <v>0</v>
      </c>
      <c r="K182" s="21">
        <f t="shared" si="65"/>
        <v>0</v>
      </c>
      <c r="M182" s="9">
        <v>0</v>
      </c>
      <c r="O182" s="9">
        <v>-27.808</v>
      </c>
      <c r="Q182" s="9">
        <f t="shared" si="66"/>
        <v>27.808</v>
      </c>
      <c r="S182" s="21" t="str">
        <f t="shared" si="67"/>
        <v>N.M.</v>
      </c>
      <c r="U182" s="9">
        <v>0</v>
      </c>
      <c r="W182" s="9">
        <v>0</v>
      </c>
      <c r="Y182" s="9">
        <f t="shared" si="68"/>
        <v>0</v>
      </c>
      <c r="AA182" s="21">
        <f t="shared" si="69"/>
        <v>0</v>
      </c>
      <c r="AC182" s="9">
        <v>0</v>
      </c>
      <c r="AE182" s="9">
        <v>0</v>
      </c>
      <c r="AG182" s="9">
        <f t="shared" si="70"/>
        <v>0</v>
      </c>
      <c r="AI182" s="21">
        <f t="shared" si="71"/>
        <v>0</v>
      </c>
    </row>
    <row r="183" spans="1:35" ht="12.75" outlineLevel="1">
      <c r="A183" s="1" t="s">
        <v>537</v>
      </c>
      <c r="B183" s="16" t="s">
        <v>538</v>
      </c>
      <c r="C183" s="1" t="s">
        <v>1137</v>
      </c>
      <c r="E183" s="5">
        <v>37640.8</v>
      </c>
      <c r="G183" s="5">
        <v>48051.08</v>
      </c>
      <c r="I183" s="9">
        <f t="shared" si="64"/>
        <v>-10410.279999999999</v>
      </c>
      <c r="K183" s="21">
        <f t="shared" si="65"/>
        <v>-0.2166502813256226</v>
      </c>
      <c r="M183" s="9">
        <v>93662.2</v>
      </c>
      <c r="O183" s="9">
        <v>106256.62</v>
      </c>
      <c r="Q183" s="9">
        <f t="shared" si="66"/>
        <v>-12594.419999999998</v>
      </c>
      <c r="S183" s="21">
        <f t="shared" si="67"/>
        <v>-0.11852833263471019</v>
      </c>
      <c r="U183" s="9">
        <v>404887.34</v>
      </c>
      <c r="W183" s="9">
        <v>367496.34</v>
      </c>
      <c r="Y183" s="9">
        <f t="shared" si="68"/>
        <v>37391</v>
      </c>
      <c r="AA183" s="21">
        <f t="shared" si="69"/>
        <v>0.10174523098651812</v>
      </c>
      <c r="AC183" s="9">
        <v>404887.34</v>
      </c>
      <c r="AE183" s="9">
        <v>367496.34</v>
      </c>
      <c r="AG183" s="9">
        <f t="shared" si="70"/>
        <v>37391</v>
      </c>
      <c r="AI183" s="21">
        <f t="shared" si="71"/>
        <v>0.10174523098651812</v>
      </c>
    </row>
    <row r="184" spans="1:35" ht="12.75" outlineLevel="1">
      <c r="A184" s="1" t="s">
        <v>539</v>
      </c>
      <c r="B184" s="16" t="s">
        <v>540</v>
      </c>
      <c r="C184" s="1" t="s">
        <v>1138</v>
      </c>
      <c r="E184" s="5">
        <v>301817.60000000003</v>
      </c>
      <c r="G184" s="5">
        <v>292918.75</v>
      </c>
      <c r="I184" s="9">
        <f t="shared" si="64"/>
        <v>8898.850000000035</v>
      </c>
      <c r="K184" s="21">
        <f t="shared" si="65"/>
        <v>0.03037992617406716</v>
      </c>
      <c r="M184" s="9">
        <v>800418.62</v>
      </c>
      <c r="O184" s="9">
        <v>720620.93</v>
      </c>
      <c r="Q184" s="9">
        <f t="shared" si="66"/>
        <v>79797.68999999994</v>
      </c>
      <c r="S184" s="21">
        <f t="shared" si="67"/>
        <v>0.11073462714994961</v>
      </c>
      <c r="U184" s="9">
        <v>2543433.93</v>
      </c>
      <c r="W184" s="9">
        <v>2819185.88</v>
      </c>
      <c r="Y184" s="9">
        <f t="shared" si="68"/>
        <v>-275751.9499999997</v>
      </c>
      <c r="AA184" s="21">
        <f t="shared" si="69"/>
        <v>-0.0978126174496872</v>
      </c>
      <c r="AC184" s="9">
        <v>2543433.93</v>
      </c>
      <c r="AE184" s="9">
        <v>2819185.88</v>
      </c>
      <c r="AG184" s="9">
        <f t="shared" si="70"/>
        <v>-275751.9499999997</v>
      </c>
      <c r="AI184" s="21">
        <f t="shared" si="71"/>
        <v>-0.0978126174496872</v>
      </c>
    </row>
    <row r="185" spans="1:35" ht="12.75" outlineLevel="1">
      <c r="A185" s="1" t="s">
        <v>541</v>
      </c>
      <c r="B185" s="16" t="s">
        <v>542</v>
      </c>
      <c r="C185" s="1" t="s">
        <v>1139</v>
      </c>
      <c r="E185" s="5">
        <v>0</v>
      </c>
      <c r="G185" s="5">
        <v>0</v>
      </c>
      <c r="I185" s="9">
        <f t="shared" si="64"/>
        <v>0</v>
      </c>
      <c r="K185" s="21">
        <f t="shared" si="65"/>
        <v>0</v>
      </c>
      <c r="M185" s="9">
        <v>0</v>
      </c>
      <c r="O185" s="9">
        <v>0</v>
      </c>
      <c r="Q185" s="9">
        <f t="shared" si="66"/>
        <v>0</v>
      </c>
      <c r="S185" s="21">
        <f t="shared" si="67"/>
        <v>0</v>
      </c>
      <c r="U185" s="9">
        <v>0</v>
      </c>
      <c r="W185" s="9">
        <v>-453.53000000000003</v>
      </c>
      <c r="Y185" s="9">
        <f t="shared" si="68"/>
        <v>453.53000000000003</v>
      </c>
      <c r="AA185" s="21" t="str">
        <f t="shared" si="69"/>
        <v>N.M.</v>
      </c>
      <c r="AC185" s="9">
        <v>0</v>
      </c>
      <c r="AE185" s="9">
        <v>-453.53000000000003</v>
      </c>
      <c r="AG185" s="9">
        <f t="shared" si="70"/>
        <v>453.53000000000003</v>
      </c>
      <c r="AI185" s="21" t="str">
        <f t="shared" si="71"/>
        <v>N.M.</v>
      </c>
    </row>
    <row r="186" spans="1:35" ht="12.75" outlineLevel="1">
      <c r="A186" s="1" t="s">
        <v>543</v>
      </c>
      <c r="B186" s="16" t="s">
        <v>544</v>
      </c>
      <c r="C186" s="1" t="s">
        <v>1140</v>
      </c>
      <c r="E186" s="5">
        <v>0</v>
      </c>
      <c r="G186" s="5">
        <v>1721.28</v>
      </c>
      <c r="I186" s="9">
        <f t="shared" si="64"/>
        <v>-1721.28</v>
      </c>
      <c r="K186" s="21" t="str">
        <f t="shared" si="65"/>
        <v>N.M.</v>
      </c>
      <c r="M186" s="9">
        <v>694.7</v>
      </c>
      <c r="O186" s="9">
        <v>1721.28</v>
      </c>
      <c r="Q186" s="9">
        <f t="shared" si="66"/>
        <v>-1026.58</v>
      </c>
      <c r="S186" s="21">
        <f t="shared" si="67"/>
        <v>-0.5964050009295407</v>
      </c>
      <c r="U186" s="9">
        <v>3031.65</v>
      </c>
      <c r="W186" s="9">
        <v>1793.3600000000001</v>
      </c>
      <c r="Y186" s="9">
        <f t="shared" si="68"/>
        <v>1238.29</v>
      </c>
      <c r="AA186" s="21">
        <f t="shared" si="69"/>
        <v>0.6904860150778427</v>
      </c>
      <c r="AC186" s="9">
        <v>3031.65</v>
      </c>
      <c r="AE186" s="9">
        <v>1793.3600000000001</v>
      </c>
      <c r="AG186" s="9">
        <f t="shared" si="70"/>
        <v>1238.29</v>
      </c>
      <c r="AI186" s="21">
        <f t="shared" si="71"/>
        <v>0.6904860150778427</v>
      </c>
    </row>
    <row r="187" spans="1:35" ht="12.75" outlineLevel="1">
      <c r="A187" s="1" t="s">
        <v>545</v>
      </c>
      <c r="B187" s="16" t="s">
        <v>546</v>
      </c>
      <c r="C187" s="1" t="s">
        <v>1141</v>
      </c>
      <c r="E187" s="5">
        <v>-16.5</v>
      </c>
      <c r="G187" s="5">
        <v>0</v>
      </c>
      <c r="I187" s="9">
        <f t="shared" si="64"/>
        <v>-16.5</v>
      </c>
      <c r="K187" s="21" t="str">
        <f t="shared" si="65"/>
        <v>N.M.</v>
      </c>
      <c r="M187" s="9">
        <v>59.5</v>
      </c>
      <c r="O187" s="9">
        <v>0</v>
      </c>
      <c r="Q187" s="9">
        <f t="shared" si="66"/>
        <v>59.5</v>
      </c>
      <c r="S187" s="21" t="str">
        <f t="shared" si="67"/>
        <v>N.M.</v>
      </c>
      <c r="U187" s="9">
        <v>59.5</v>
      </c>
      <c r="W187" s="9">
        <v>0</v>
      </c>
      <c r="Y187" s="9">
        <f t="shared" si="68"/>
        <v>59.5</v>
      </c>
      <c r="AA187" s="21" t="str">
        <f t="shared" si="69"/>
        <v>N.M.</v>
      </c>
      <c r="AC187" s="9">
        <v>59.5</v>
      </c>
      <c r="AE187" s="9">
        <v>0</v>
      </c>
      <c r="AG187" s="9">
        <f t="shared" si="70"/>
        <v>59.5</v>
      </c>
      <c r="AI187" s="21" t="str">
        <f t="shared" si="71"/>
        <v>N.M.</v>
      </c>
    </row>
    <row r="188" spans="1:35" ht="12.75" outlineLevel="1">
      <c r="A188" s="1" t="s">
        <v>547</v>
      </c>
      <c r="B188" s="16" t="s">
        <v>548</v>
      </c>
      <c r="C188" s="1" t="s">
        <v>1122</v>
      </c>
      <c r="E188" s="5">
        <v>37522.56</v>
      </c>
      <c r="G188" s="5">
        <v>51083.993</v>
      </c>
      <c r="I188" s="9">
        <f t="shared" si="64"/>
        <v>-13561.433000000005</v>
      </c>
      <c r="K188" s="21">
        <f t="shared" si="65"/>
        <v>-0.265473237379858</v>
      </c>
      <c r="M188" s="9">
        <v>127818.45</v>
      </c>
      <c r="O188" s="9">
        <v>124470.926</v>
      </c>
      <c r="Q188" s="9">
        <f t="shared" si="66"/>
        <v>3347.5239999999903</v>
      </c>
      <c r="S188" s="21">
        <f t="shared" si="67"/>
        <v>0.026894023428410827</v>
      </c>
      <c r="U188" s="9">
        <v>564838.834</v>
      </c>
      <c r="W188" s="9">
        <v>398807.89</v>
      </c>
      <c r="Y188" s="9">
        <f t="shared" si="68"/>
        <v>166030.94400000002</v>
      </c>
      <c r="AA188" s="21">
        <f t="shared" si="69"/>
        <v>0.4163181024327277</v>
      </c>
      <c r="AC188" s="9">
        <v>564838.834</v>
      </c>
      <c r="AE188" s="9">
        <v>398807.89</v>
      </c>
      <c r="AG188" s="9">
        <f t="shared" si="70"/>
        <v>166030.94400000002</v>
      </c>
      <c r="AI188" s="21">
        <f t="shared" si="71"/>
        <v>0.4163181024327277</v>
      </c>
    </row>
    <row r="189" spans="1:35" ht="12.75" outlineLevel="1">
      <c r="A189" s="1" t="s">
        <v>549</v>
      </c>
      <c r="B189" s="16" t="s">
        <v>550</v>
      </c>
      <c r="C189" s="1" t="s">
        <v>1142</v>
      </c>
      <c r="E189" s="5">
        <v>128.36</v>
      </c>
      <c r="G189" s="5">
        <v>43.69</v>
      </c>
      <c r="I189" s="9">
        <f t="shared" si="64"/>
        <v>84.67000000000002</v>
      </c>
      <c r="K189" s="21">
        <f t="shared" si="65"/>
        <v>1.9379720759899295</v>
      </c>
      <c r="M189" s="9">
        <v>280.23</v>
      </c>
      <c r="O189" s="9">
        <v>603.0500000000001</v>
      </c>
      <c r="Q189" s="9">
        <f t="shared" si="66"/>
        <v>-322.82000000000005</v>
      </c>
      <c r="S189" s="21">
        <f t="shared" si="67"/>
        <v>-0.5353121631705497</v>
      </c>
      <c r="U189" s="9">
        <v>1506.06</v>
      </c>
      <c r="W189" s="9">
        <v>5887.1630000000005</v>
      </c>
      <c r="Y189" s="9">
        <f t="shared" si="68"/>
        <v>-4381.103000000001</v>
      </c>
      <c r="AA189" s="21">
        <f t="shared" si="69"/>
        <v>-0.744178987400213</v>
      </c>
      <c r="AC189" s="9">
        <v>1506.06</v>
      </c>
      <c r="AE189" s="9">
        <v>5887.1630000000005</v>
      </c>
      <c r="AG189" s="9">
        <f t="shared" si="70"/>
        <v>-4381.103000000001</v>
      </c>
      <c r="AI189" s="21">
        <f t="shared" si="71"/>
        <v>-0.744178987400213</v>
      </c>
    </row>
    <row r="190" spans="1:35" ht="12.75" outlineLevel="1">
      <c r="A190" s="1" t="s">
        <v>551</v>
      </c>
      <c r="B190" s="16" t="s">
        <v>552</v>
      </c>
      <c r="C190" s="1" t="s">
        <v>1143</v>
      </c>
      <c r="E190" s="5">
        <v>647.36</v>
      </c>
      <c r="G190" s="5">
        <v>787.5500000000001</v>
      </c>
      <c r="I190" s="9">
        <f t="shared" si="64"/>
        <v>-140.19000000000005</v>
      </c>
      <c r="K190" s="21">
        <f t="shared" si="65"/>
        <v>-0.17800774553996576</v>
      </c>
      <c r="M190" s="9">
        <v>2874.42</v>
      </c>
      <c r="O190" s="9">
        <v>1823.6200000000001</v>
      </c>
      <c r="Q190" s="9">
        <f t="shared" si="66"/>
        <v>1050.8</v>
      </c>
      <c r="S190" s="21">
        <f t="shared" si="67"/>
        <v>0.5762165363398076</v>
      </c>
      <c r="U190" s="9">
        <v>10813.22</v>
      </c>
      <c r="W190" s="9">
        <v>6131.62</v>
      </c>
      <c r="Y190" s="9">
        <f t="shared" si="68"/>
        <v>4681.599999999999</v>
      </c>
      <c r="AA190" s="21">
        <f t="shared" si="69"/>
        <v>0.7635176348175522</v>
      </c>
      <c r="AC190" s="9">
        <v>10813.22</v>
      </c>
      <c r="AE190" s="9">
        <v>6131.62</v>
      </c>
      <c r="AG190" s="9">
        <f t="shared" si="70"/>
        <v>4681.599999999999</v>
      </c>
      <c r="AI190" s="21">
        <f t="shared" si="71"/>
        <v>0.7635176348175522</v>
      </c>
    </row>
    <row r="191" spans="1:35" ht="12.75" outlineLevel="1">
      <c r="A191" s="1" t="s">
        <v>553</v>
      </c>
      <c r="B191" s="16" t="s">
        <v>554</v>
      </c>
      <c r="C191" s="1" t="s">
        <v>1144</v>
      </c>
      <c r="E191" s="5">
        <v>42518.03</v>
      </c>
      <c r="G191" s="5">
        <v>82242.86</v>
      </c>
      <c r="I191" s="9">
        <f t="shared" si="64"/>
        <v>-39724.83</v>
      </c>
      <c r="K191" s="21">
        <f t="shared" si="65"/>
        <v>-0.48301858665907293</v>
      </c>
      <c r="M191" s="9">
        <v>175376.64</v>
      </c>
      <c r="O191" s="9">
        <v>201741.85</v>
      </c>
      <c r="Q191" s="9">
        <f t="shared" si="66"/>
        <v>-26365.209999999992</v>
      </c>
      <c r="S191" s="21">
        <f t="shared" si="67"/>
        <v>-0.1306878567833099</v>
      </c>
      <c r="U191" s="9">
        <v>803167.092</v>
      </c>
      <c r="W191" s="9">
        <v>743275.88</v>
      </c>
      <c r="Y191" s="9">
        <f t="shared" si="68"/>
        <v>59891.21199999994</v>
      </c>
      <c r="AA191" s="21">
        <f t="shared" si="69"/>
        <v>0.0805773651635244</v>
      </c>
      <c r="AC191" s="9">
        <v>803167.092</v>
      </c>
      <c r="AE191" s="9">
        <v>743275.88</v>
      </c>
      <c r="AG191" s="9">
        <f t="shared" si="70"/>
        <v>59891.21199999994</v>
      </c>
      <c r="AI191" s="21">
        <f t="shared" si="71"/>
        <v>0.0805773651635244</v>
      </c>
    </row>
    <row r="192" spans="1:35" ht="12.75" outlineLevel="1">
      <c r="A192" s="1" t="s">
        <v>555</v>
      </c>
      <c r="B192" s="16" t="s">
        <v>556</v>
      </c>
      <c r="C192" s="1" t="s">
        <v>1145</v>
      </c>
      <c r="E192" s="5">
        <v>130.65</v>
      </c>
      <c r="G192" s="5">
        <v>0</v>
      </c>
      <c r="I192" s="9">
        <f t="shared" si="64"/>
        <v>130.65</v>
      </c>
      <c r="K192" s="21" t="str">
        <f t="shared" si="65"/>
        <v>N.M.</v>
      </c>
      <c r="M192" s="9">
        <v>168.33</v>
      </c>
      <c r="O192" s="9">
        <v>0</v>
      </c>
      <c r="Q192" s="9">
        <f t="shared" si="66"/>
        <v>168.33</v>
      </c>
      <c r="S192" s="21" t="str">
        <f t="shared" si="67"/>
        <v>N.M.</v>
      </c>
      <c r="U192" s="9">
        <v>226.98000000000002</v>
      </c>
      <c r="W192" s="9">
        <v>0</v>
      </c>
      <c r="Y192" s="9">
        <f t="shared" si="68"/>
        <v>226.98000000000002</v>
      </c>
      <c r="AA192" s="21" t="str">
        <f t="shared" si="69"/>
        <v>N.M.</v>
      </c>
      <c r="AC192" s="9">
        <v>226.98000000000002</v>
      </c>
      <c r="AE192" s="9">
        <v>0</v>
      </c>
      <c r="AG192" s="9">
        <f t="shared" si="70"/>
        <v>226.98000000000002</v>
      </c>
      <c r="AI192" s="21" t="str">
        <f t="shared" si="71"/>
        <v>N.M.</v>
      </c>
    </row>
    <row r="193" spans="1:35" ht="12.75" outlineLevel="1">
      <c r="A193" s="1" t="s">
        <v>557</v>
      </c>
      <c r="B193" s="16" t="s">
        <v>558</v>
      </c>
      <c r="C193" s="1" t="s">
        <v>1146</v>
      </c>
      <c r="E193" s="5">
        <v>4688.81</v>
      </c>
      <c r="G193" s="5">
        <v>16721.1</v>
      </c>
      <c r="I193" s="9">
        <f t="shared" si="64"/>
        <v>-12032.289999999997</v>
      </c>
      <c r="K193" s="21">
        <f t="shared" si="65"/>
        <v>-0.7195872281129829</v>
      </c>
      <c r="M193" s="9">
        <v>12332.19</v>
      </c>
      <c r="O193" s="9">
        <v>39571.520000000004</v>
      </c>
      <c r="Q193" s="9">
        <f t="shared" si="66"/>
        <v>-27239.33</v>
      </c>
      <c r="S193" s="21">
        <f t="shared" si="67"/>
        <v>-0.6883569294280331</v>
      </c>
      <c r="U193" s="9">
        <v>99170.06</v>
      </c>
      <c r="W193" s="9">
        <v>202272.86000000002</v>
      </c>
      <c r="Y193" s="9">
        <f t="shared" si="68"/>
        <v>-103102.80000000002</v>
      </c>
      <c r="AA193" s="21">
        <f t="shared" si="69"/>
        <v>-0.5097213733963123</v>
      </c>
      <c r="AC193" s="9">
        <v>99170.06</v>
      </c>
      <c r="AE193" s="9">
        <v>202272.86000000002</v>
      </c>
      <c r="AG193" s="9">
        <f t="shared" si="70"/>
        <v>-103102.80000000002</v>
      </c>
      <c r="AI193" s="21">
        <f t="shared" si="71"/>
        <v>-0.5097213733963123</v>
      </c>
    </row>
    <row r="194" spans="1:35" ht="12.75" outlineLevel="1">
      <c r="A194" s="1" t="s">
        <v>559</v>
      </c>
      <c r="B194" s="16" t="s">
        <v>560</v>
      </c>
      <c r="C194" s="1" t="s">
        <v>1147</v>
      </c>
      <c r="E194" s="5">
        <v>53949.55</v>
      </c>
      <c r="G194" s="5">
        <v>138755.7</v>
      </c>
      <c r="I194" s="9">
        <f t="shared" si="64"/>
        <v>-84806.15000000001</v>
      </c>
      <c r="K194" s="21">
        <f t="shared" si="65"/>
        <v>-0.6111903871336457</v>
      </c>
      <c r="M194" s="9">
        <v>150606.91</v>
      </c>
      <c r="O194" s="9">
        <v>328800.32</v>
      </c>
      <c r="Q194" s="9">
        <f t="shared" si="66"/>
        <v>-178193.41</v>
      </c>
      <c r="S194" s="21">
        <f t="shared" si="67"/>
        <v>-0.5419502328951504</v>
      </c>
      <c r="U194" s="9">
        <v>877002.02</v>
      </c>
      <c r="W194" s="9">
        <v>1445853.63</v>
      </c>
      <c r="Y194" s="9">
        <f t="shared" si="68"/>
        <v>-568851.6099999999</v>
      </c>
      <c r="AA194" s="21">
        <f t="shared" si="69"/>
        <v>-0.39343651265723206</v>
      </c>
      <c r="AC194" s="9">
        <v>877002.02</v>
      </c>
      <c r="AE194" s="9">
        <v>1445853.63</v>
      </c>
      <c r="AG194" s="9">
        <f t="shared" si="70"/>
        <v>-568851.6099999999</v>
      </c>
      <c r="AI194" s="21">
        <f t="shared" si="71"/>
        <v>-0.39343651265723206</v>
      </c>
    </row>
    <row r="195" spans="1:35" ht="12.75" outlineLevel="1">
      <c r="A195" s="1" t="s">
        <v>561</v>
      </c>
      <c r="B195" s="16" t="s">
        <v>562</v>
      </c>
      <c r="C195" s="1" t="s">
        <v>1148</v>
      </c>
      <c r="E195" s="5">
        <v>7232.99</v>
      </c>
      <c r="G195" s="5">
        <v>110919.3</v>
      </c>
      <c r="I195" s="9">
        <f aca="true" t="shared" si="72" ref="I195:I226">+E195-G195</f>
        <v>-103686.31</v>
      </c>
      <c r="K195" s="21">
        <f aca="true" t="shared" si="73" ref="K195:K226">IF(G195&lt;0,IF(I195=0,0,IF(OR(G195=0,E195=0),"N.M.",IF(ABS(I195/G195)&gt;=10,"N.M.",I195/(-G195)))),IF(I195=0,0,IF(OR(G195=0,E195=0),"N.M.",IF(ABS(I195/G195)&gt;=10,"N.M.",I195/G195))))</f>
        <v>-0.9347905188727299</v>
      </c>
      <c r="M195" s="9">
        <v>-7271.06</v>
      </c>
      <c r="O195" s="9">
        <v>110919.3</v>
      </c>
      <c r="Q195" s="9">
        <f aca="true" t="shared" si="74" ref="Q195:Q226">(+M195-O195)</f>
        <v>-118190.36</v>
      </c>
      <c r="S195" s="21">
        <f aca="true" t="shared" si="75" ref="S195:S226">IF(O195&lt;0,IF(Q195=0,0,IF(OR(O195=0,M195=0),"N.M.",IF(ABS(Q195/O195)&gt;=10,"N.M.",Q195/(-O195)))),IF(Q195=0,0,IF(OR(O195=0,M195=0),"N.M.",IF(ABS(Q195/O195)&gt;=10,"N.M.",Q195/O195))))</f>
        <v>-1.0655527036322803</v>
      </c>
      <c r="U195" s="9">
        <v>169299.67</v>
      </c>
      <c r="W195" s="9">
        <v>110919.3</v>
      </c>
      <c r="Y195" s="9">
        <f aca="true" t="shared" si="76" ref="Y195:Y226">(+U195-W195)</f>
        <v>58380.37000000001</v>
      </c>
      <c r="AA195" s="21">
        <f aca="true" t="shared" si="77" ref="AA195:AA226">IF(W195&lt;0,IF(Y195=0,0,IF(OR(W195=0,U195=0),"N.M.",IF(ABS(Y195/W195)&gt;=10,"N.M.",Y195/(-W195)))),IF(Y195=0,0,IF(OR(W195=0,U195=0),"N.M.",IF(ABS(Y195/W195)&gt;=10,"N.M.",Y195/W195))))</f>
        <v>0.5263319368225369</v>
      </c>
      <c r="AC195" s="9">
        <v>169299.67</v>
      </c>
      <c r="AE195" s="9">
        <v>110919.3</v>
      </c>
      <c r="AG195" s="9">
        <f aca="true" t="shared" si="78" ref="AG195:AG226">(+AC195-AE195)</f>
        <v>58380.37000000001</v>
      </c>
      <c r="AI195" s="21">
        <f aca="true" t="shared" si="79" ref="AI195:AI226">IF(AE195&lt;0,IF(AG195=0,0,IF(OR(AE195=0,AC195=0),"N.M.",IF(ABS(AG195/AE195)&gt;=10,"N.M.",AG195/(-AE195)))),IF(AG195=0,0,IF(OR(AE195=0,AC195=0),"N.M.",IF(ABS(AG195/AE195)&gt;=10,"N.M.",AG195/AE195))))</f>
        <v>0.5263319368225369</v>
      </c>
    </row>
    <row r="196" spans="1:35" ht="12.75" outlineLevel="1">
      <c r="A196" s="1" t="s">
        <v>563</v>
      </c>
      <c r="B196" s="16" t="s">
        <v>564</v>
      </c>
      <c r="C196" s="1" t="s">
        <v>1149</v>
      </c>
      <c r="E196" s="5">
        <v>1808.25</v>
      </c>
      <c r="G196" s="5">
        <v>13527.35</v>
      </c>
      <c r="I196" s="9">
        <f t="shared" si="72"/>
        <v>-11719.1</v>
      </c>
      <c r="K196" s="21">
        <f t="shared" si="73"/>
        <v>-0.8663263684313631</v>
      </c>
      <c r="M196" s="9">
        <v>1062.46</v>
      </c>
      <c r="O196" s="9">
        <v>13527.35</v>
      </c>
      <c r="Q196" s="9">
        <f t="shared" si="74"/>
        <v>-12464.89</v>
      </c>
      <c r="S196" s="21">
        <f t="shared" si="75"/>
        <v>-0.9214583787659815</v>
      </c>
      <c r="U196" s="9">
        <v>35696.06</v>
      </c>
      <c r="W196" s="9">
        <v>13527.35</v>
      </c>
      <c r="Y196" s="9">
        <f t="shared" si="76"/>
        <v>22168.71</v>
      </c>
      <c r="AA196" s="21">
        <f t="shared" si="77"/>
        <v>1.6388065659571165</v>
      </c>
      <c r="AC196" s="9">
        <v>35696.06</v>
      </c>
      <c r="AE196" s="9">
        <v>13527.35</v>
      </c>
      <c r="AG196" s="9">
        <f t="shared" si="78"/>
        <v>22168.71</v>
      </c>
      <c r="AI196" s="21">
        <f t="shared" si="79"/>
        <v>1.6388065659571165</v>
      </c>
    </row>
    <row r="197" spans="1:35" ht="12.75" outlineLevel="1">
      <c r="A197" s="1" t="s">
        <v>565</v>
      </c>
      <c r="B197" s="16" t="s">
        <v>566</v>
      </c>
      <c r="C197" s="1" t="s">
        <v>1150</v>
      </c>
      <c r="E197" s="5">
        <v>1664.5</v>
      </c>
      <c r="G197" s="5">
        <v>413.2</v>
      </c>
      <c r="I197" s="9">
        <f t="shared" si="72"/>
        <v>1251.3</v>
      </c>
      <c r="K197" s="21">
        <f t="shared" si="73"/>
        <v>3.0283155856727975</v>
      </c>
      <c r="M197" s="9">
        <v>4936.5</v>
      </c>
      <c r="O197" s="9">
        <v>1908.88</v>
      </c>
      <c r="Q197" s="9">
        <f t="shared" si="74"/>
        <v>3027.62</v>
      </c>
      <c r="S197" s="21">
        <f t="shared" si="75"/>
        <v>1.5860714136037886</v>
      </c>
      <c r="U197" s="9">
        <v>16926.420000000002</v>
      </c>
      <c r="W197" s="9">
        <v>8488.32</v>
      </c>
      <c r="Y197" s="9">
        <f t="shared" si="76"/>
        <v>8438.100000000002</v>
      </c>
      <c r="AA197" s="21">
        <f t="shared" si="77"/>
        <v>0.9940836349242256</v>
      </c>
      <c r="AC197" s="9">
        <v>16926.420000000002</v>
      </c>
      <c r="AE197" s="9">
        <v>8488.32</v>
      </c>
      <c r="AG197" s="9">
        <f t="shared" si="78"/>
        <v>8438.100000000002</v>
      </c>
      <c r="AI197" s="21">
        <f t="shared" si="79"/>
        <v>0.9940836349242256</v>
      </c>
    </row>
    <row r="198" spans="1:35" ht="12.75" outlineLevel="1">
      <c r="A198" s="1" t="s">
        <v>567</v>
      </c>
      <c r="B198" s="16" t="s">
        <v>568</v>
      </c>
      <c r="C198" s="1" t="s">
        <v>1151</v>
      </c>
      <c r="E198" s="5">
        <v>1373.59</v>
      </c>
      <c r="G198" s="5">
        <v>1260.88</v>
      </c>
      <c r="I198" s="9">
        <f t="shared" si="72"/>
        <v>112.70999999999981</v>
      </c>
      <c r="K198" s="21">
        <f t="shared" si="73"/>
        <v>0.08938994987627673</v>
      </c>
      <c r="M198" s="9">
        <v>3480.76</v>
      </c>
      <c r="O198" s="9">
        <v>-926.26</v>
      </c>
      <c r="Q198" s="9">
        <f t="shared" si="74"/>
        <v>4407.02</v>
      </c>
      <c r="S198" s="21">
        <f t="shared" si="75"/>
        <v>4.7578649623215945</v>
      </c>
      <c r="U198" s="9">
        <v>26356.33</v>
      </c>
      <c r="W198" s="9">
        <v>24257.54</v>
      </c>
      <c r="Y198" s="9">
        <f t="shared" si="76"/>
        <v>2098.790000000001</v>
      </c>
      <c r="AA198" s="21">
        <f t="shared" si="77"/>
        <v>0.08652113940655157</v>
      </c>
      <c r="AC198" s="9">
        <v>26356.33</v>
      </c>
      <c r="AE198" s="9">
        <v>24257.54</v>
      </c>
      <c r="AG198" s="9">
        <f t="shared" si="78"/>
        <v>2098.790000000001</v>
      </c>
      <c r="AI198" s="21">
        <f t="shared" si="79"/>
        <v>0.08652113940655157</v>
      </c>
    </row>
    <row r="199" spans="1:35" ht="12.75" outlineLevel="1">
      <c r="A199" s="1" t="s">
        <v>569</v>
      </c>
      <c r="B199" s="16" t="s">
        <v>570</v>
      </c>
      <c r="C199" s="1" t="s">
        <v>1152</v>
      </c>
      <c r="E199" s="5">
        <v>15050.64</v>
      </c>
      <c r="G199" s="5">
        <v>18947.72</v>
      </c>
      <c r="I199" s="9">
        <f t="shared" si="72"/>
        <v>-3897.0800000000017</v>
      </c>
      <c r="K199" s="21">
        <f t="shared" si="73"/>
        <v>-0.20567540580080354</v>
      </c>
      <c r="M199" s="9">
        <v>40890.08</v>
      </c>
      <c r="O199" s="9">
        <v>49972.87</v>
      </c>
      <c r="Q199" s="9">
        <f t="shared" si="74"/>
        <v>-9082.79</v>
      </c>
      <c r="S199" s="21">
        <f t="shared" si="75"/>
        <v>-0.18175441994826394</v>
      </c>
      <c r="U199" s="9">
        <v>178676.9</v>
      </c>
      <c r="W199" s="9">
        <v>217946.43</v>
      </c>
      <c r="Y199" s="9">
        <f t="shared" si="76"/>
        <v>-39269.53</v>
      </c>
      <c r="AA199" s="21">
        <f t="shared" si="77"/>
        <v>-0.18017973499267687</v>
      </c>
      <c r="AC199" s="9">
        <v>178676.9</v>
      </c>
      <c r="AE199" s="9">
        <v>217946.43</v>
      </c>
      <c r="AG199" s="9">
        <f t="shared" si="78"/>
        <v>-39269.53</v>
      </c>
      <c r="AI199" s="21">
        <f t="shared" si="79"/>
        <v>-0.18017973499267687</v>
      </c>
    </row>
    <row r="200" spans="1:35" ht="12.75" outlineLevel="1">
      <c r="A200" s="1" t="s">
        <v>571</v>
      </c>
      <c r="B200" s="16" t="s">
        <v>572</v>
      </c>
      <c r="C200" s="1" t="s">
        <v>1153</v>
      </c>
      <c r="E200" s="5">
        <v>28823.29</v>
      </c>
      <c r="G200" s="5">
        <v>26029.850000000002</v>
      </c>
      <c r="I200" s="9">
        <f t="shared" si="72"/>
        <v>2793.4399999999987</v>
      </c>
      <c r="K200" s="21">
        <f t="shared" si="73"/>
        <v>0.10731679206756851</v>
      </c>
      <c r="M200" s="9">
        <v>67351.94</v>
      </c>
      <c r="O200" s="9">
        <v>72866.194</v>
      </c>
      <c r="Q200" s="9">
        <f t="shared" si="74"/>
        <v>-5514.254000000001</v>
      </c>
      <c r="S200" s="21">
        <f t="shared" si="75"/>
        <v>-0.0756764378279453</v>
      </c>
      <c r="U200" s="9">
        <v>199410.027</v>
      </c>
      <c r="W200" s="9">
        <v>177271.196</v>
      </c>
      <c r="Y200" s="9">
        <f t="shared" si="76"/>
        <v>22138.831000000006</v>
      </c>
      <c r="AA200" s="21">
        <f t="shared" si="77"/>
        <v>0.12488679209903907</v>
      </c>
      <c r="AC200" s="9">
        <v>199410.027</v>
      </c>
      <c r="AE200" s="9">
        <v>177271.196</v>
      </c>
      <c r="AG200" s="9">
        <f t="shared" si="78"/>
        <v>22138.831000000006</v>
      </c>
      <c r="AI200" s="21">
        <f t="shared" si="79"/>
        <v>0.12488679209903907</v>
      </c>
    </row>
    <row r="201" spans="1:35" ht="12.75" outlineLevel="1">
      <c r="A201" s="1" t="s">
        <v>573</v>
      </c>
      <c r="B201" s="16" t="s">
        <v>574</v>
      </c>
      <c r="C201" s="1" t="s">
        <v>1154</v>
      </c>
      <c r="E201" s="5">
        <v>15210.48</v>
      </c>
      <c r="G201" s="5">
        <v>56877.482</v>
      </c>
      <c r="I201" s="9">
        <f t="shared" si="72"/>
        <v>-41667.00200000001</v>
      </c>
      <c r="K201" s="21">
        <f t="shared" si="73"/>
        <v>-0.7325746593353061</v>
      </c>
      <c r="M201" s="9">
        <v>58730.24</v>
      </c>
      <c r="O201" s="9">
        <v>116925.937</v>
      </c>
      <c r="Q201" s="9">
        <f t="shared" si="74"/>
        <v>-58195.69700000001</v>
      </c>
      <c r="S201" s="21">
        <f t="shared" si="75"/>
        <v>-0.4977141812427811</v>
      </c>
      <c r="U201" s="9">
        <v>296747.898</v>
      </c>
      <c r="W201" s="9">
        <v>423147.259</v>
      </c>
      <c r="Y201" s="9">
        <f t="shared" si="76"/>
        <v>-126399.36100000003</v>
      </c>
      <c r="AA201" s="21">
        <f t="shared" si="77"/>
        <v>-0.2987124654871037</v>
      </c>
      <c r="AC201" s="9">
        <v>296747.898</v>
      </c>
      <c r="AE201" s="9">
        <v>423147.259</v>
      </c>
      <c r="AG201" s="9">
        <f t="shared" si="78"/>
        <v>-126399.36100000003</v>
      </c>
      <c r="AI201" s="21">
        <f t="shared" si="79"/>
        <v>-0.2987124654871037</v>
      </c>
    </row>
    <row r="202" spans="1:35" ht="12.75" outlineLevel="1">
      <c r="A202" s="1" t="s">
        <v>575</v>
      </c>
      <c r="B202" s="16" t="s">
        <v>576</v>
      </c>
      <c r="C202" s="1" t="s">
        <v>1155</v>
      </c>
      <c r="E202" s="5">
        <v>11464.5</v>
      </c>
      <c r="G202" s="5">
        <v>10641</v>
      </c>
      <c r="I202" s="9">
        <f t="shared" si="72"/>
        <v>823.5</v>
      </c>
      <c r="K202" s="21">
        <f t="shared" si="73"/>
        <v>0.07738934310685086</v>
      </c>
      <c r="M202" s="9">
        <v>30910.5</v>
      </c>
      <c r="O202" s="9">
        <v>27766.5</v>
      </c>
      <c r="Q202" s="9">
        <f t="shared" si="74"/>
        <v>3144</v>
      </c>
      <c r="S202" s="21">
        <f t="shared" si="75"/>
        <v>0.11322997136837556</v>
      </c>
      <c r="U202" s="9">
        <v>118954.5</v>
      </c>
      <c r="W202" s="9">
        <v>115756.5</v>
      </c>
      <c r="Y202" s="9">
        <f t="shared" si="76"/>
        <v>3198</v>
      </c>
      <c r="AA202" s="21">
        <f t="shared" si="77"/>
        <v>0.027626958313356053</v>
      </c>
      <c r="AC202" s="9">
        <v>118954.5</v>
      </c>
      <c r="AE202" s="9">
        <v>115756.5</v>
      </c>
      <c r="AG202" s="9">
        <f t="shared" si="78"/>
        <v>3198</v>
      </c>
      <c r="AI202" s="21">
        <f t="shared" si="79"/>
        <v>0.027626958313356053</v>
      </c>
    </row>
    <row r="203" spans="1:35" ht="12.75" outlineLevel="1">
      <c r="A203" s="1" t="s">
        <v>577</v>
      </c>
      <c r="B203" s="16" t="s">
        <v>578</v>
      </c>
      <c r="C203" s="1" t="s">
        <v>1156</v>
      </c>
      <c r="E203" s="5">
        <v>-178443</v>
      </c>
      <c r="G203" s="5">
        <v>-190967</v>
      </c>
      <c r="I203" s="9">
        <f t="shared" si="72"/>
        <v>12524</v>
      </c>
      <c r="K203" s="21">
        <f t="shared" si="73"/>
        <v>0.06558201155173407</v>
      </c>
      <c r="M203" s="9">
        <v>-535329</v>
      </c>
      <c r="O203" s="9">
        <v>-570987</v>
      </c>
      <c r="Q203" s="9">
        <f t="shared" si="74"/>
        <v>35658</v>
      </c>
      <c r="S203" s="21">
        <f t="shared" si="75"/>
        <v>0.06244975805053355</v>
      </c>
      <c r="U203" s="9">
        <v>-2022570</v>
      </c>
      <c r="W203" s="9">
        <v>-815830</v>
      </c>
      <c r="Y203" s="9">
        <f t="shared" si="76"/>
        <v>-1206740</v>
      </c>
      <c r="AA203" s="21">
        <f t="shared" si="77"/>
        <v>-1.4791561967566773</v>
      </c>
      <c r="AC203" s="9">
        <v>-2022570</v>
      </c>
      <c r="AE203" s="9">
        <v>-815830</v>
      </c>
      <c r="AG203" s="9">
        <f t="shared" si="78"/>
        <v>-1206740</v>
      </c>
      <c r="AI203" s="21">
        <f t="shared" si="79"/>
        <v>-1.4791561967566773</v>
      </c>
    </row>
    <row r="204" spans="1:35" ht="12.75" outlineLevel="1">
      <c r="A204" s="1" t="s">
        <v>579</v>
      </c>
      <c r="B204" s="16" t="s">
        <v>580</v>
      </c>
      <c r="C204" s="1" t="s">
        <v>1157</v>
      </c>
      <c r="E204" s="5">
        <v>42219.36</v>
      </c>
      <c r="G204" s="5">
        <v>-2400.96</v>
      </c>
      <c r="I204" s="9">
        <f t="shared" si="72"/>
        <v>44620.32</v>
      </c>
      <c r="K204" s="21" t="str">
        <f t="shared" si="73"/>
        <v>N.M.</v>
      </c>
      <c r="M204" s="9">
        <v>124186.25</v>
      </c>
      <c r="O204" s="9">
        <v>155.15</v>
      </c>
      <c r="Q204" s="9">
        <f t="shared" si="74"/>
        <v>124031.1</v>
      </c>
      <c r="S204" s="21" t="str">
        <f t="shared" si="75"/>
        <v>N.M.</v>
      </c>
      <c r="U204" s="9">
        <v>371998.06</v>
      </c>
      <c r="W204" s="9">
        <v>20294.43</v>
      </c>
      <c r="Y204" s="9">
        <f t="shared" si="76"/>
        <v>351703.63</v>
      </c>
      <c r="AA204" s="21" t="str">
        <f t="shared" si="77"/>
        <v>N.M.</v>
      </c>
      <c r="AC204" s="9">
        <v>371998.06</v>
      </c>
      <c r="AE204" s="9">
        <v>20294.43</v>
      </c>
      <c r="AG204" s="9">
        <f t="shared" si="78"/>
        <v>351703.63</v>
      </c>
      <c r="AI204" s="21" t="str">
        <f t="shared" si="79"/>
        <v>N.M.</v>
      </c>
    </row>
    <row r="205" spans="1:35" ht="12.75" outlineLevel="1">
      <c r="A205" s="1" t="s">
        <v>581</v>
      </c>
      <c r="B205" s="16" t="s">
        <v>582</v>
      </c>
      <c r="C205" s="1" t="s">
        <v>1158</v>
      </c>
      <c r="E205" s="5">
        <v>371542.31</v>
      </c>
      <c r="G205" s="5">
        <v>162871.898</v>
      </c>
      <c r="I205" s="9">
        <f t="shared" si="72"/>
        <v>208670.412</v>
      </c>
      <c r="K205" s="21">
        <f t="shared" si="73"/>
        <v>1.2811934689924227</v>
      </c>
      <c r="M205" s="9">
        <v>488998.36</v>
      </c>
      <c r="O205" s="9">
        <v>291210.207</v>
      </c>
      <c r="Q205" s="9">
        <f t="shared" si="74"/>
        <v>197788.153</v>
      </c>
      <c r="S205" s="21">
        <f t="shared" si="75"/>
        <v>0.6791937516118726</v>
      </c>
      <c r="U205" s="9">
        <v>1210552.805</v>
      </c>
      <c r="W205" s="9">
        <v>808106.498</v>
      </c>
      <c r="Y205" s="9">
        <f t="shared" si="76"/>
        <v>402446.3069999999</v>
      </c>
      <c r="AA205" s="21">
        <f t="shared" si="77"/>
        <v>0.4980114724928247</v>
      </c>
      <c r="AC205" s="9">
        <v>1210552.805</v>
      </c>
      <c r="AE205" s="9">
        <v>808106.498</v>
      </c>
      <c r="AG205" s="9">
        <f t="shared" si="78"/>
        <v>402446.3069999999</v>
      </c>
      <c r="AI205" s="21">
        <f t="shared" si="79"/>
        <v>0.4980114724928247</v>
      </c>
    </row>
    <row r="206" spans="1:35" ht="12.75" outlineLevel="1">
      <c r="A206" s="1" t="s">
        <v>583</v>
      </c>
      <c r="B206" s="16" t="s">
        <v>584</v>
      </c>
      <c r="C206" s="1" t="s">
        <v>1159</v>
      </c>
      <c r="E206" s="5">
        <v>100</v>
      </c>
      <c r="G206" s="5">
        <v>0</v>
      </c>
      <c r="I206" s="9">
        <f t="shared" si="72"/>
        <v>100</v>
      </c>
      <c r="K206" s="21" t="str">
        <f t="shared" si="73"/>
        <v>N.M.</v>
      </c>
      <c r="M206" s="9">
        <v>100</v>
      </c>
      <c r="O206" s="9">
        <v>100</v>
      </c>
      <c r="Q206" s="9">
        <f t="shared" si="74"/>
        <v>0</v>
      </c>
      <c r="S206" s="21">
        <f t="shared" si="75"/>
        <v>0</v>
      </c>
      <c r="U206" s="9">
        <v>2044.47</v>
      </c>
      <c r="W206" s="9">
        <v>1847.96</v>
      </c>
      <c r="Y206" s="9">
        <f t="shared" si="76"/>
        <v>196.51</v>
      </c>
      <c r="AA206" s="21">
        <f t="shared" si="77"/>
        <v>0.10633888179397821</v>
      </c>
      <c r="AC206" s="9">
        <v>2044.47</v>
      </c>
      <c r="AE206" s="9">
        <v>1847.96</v>
      </c>
      <c r="AG206" s="9">
        <f t="shared" si="78"/>
        <v>196.51</v>
      </c>
      <c r="AI206" s="21">
        <f t="shared" si="79"/>
        <v>0.10633888179397821</v>
      </c>
    </row>
    <row r="207" spans="1:35" ht="12.75" outlineLevel="1">
      <c r="A207" s="1" t="s">
        <v>585</v>
      </c>
      <c r="B207" s="16" t="s">
        <v>586</v>
      </c>
      <c r="C207" s="1" t="s">
        <v>1160</v>
      </c>
      <c r="E207" s="5">
        <v>6184.39</v>
      </c>
      <c r="G207" s="5">
        <v>11872.68</v>
      </c>
      <c r="I207" s="9">
        <f t="shared" si="72"/>
        <v>-5688.29</v>
      </c>
      <c r="K207" s="21">
        <f t="shared" si="73"/>
        <v>-0.4791074972120869</v>
      </c>
      <c r="M207" s="9">
        <v>16674.02</v>
      </c>
      <c r="O207" s="9">
        <v>33742.48</v>
      </c>
      <c r="Q207" s="9">
        <f t="shared" si="74"/>
        <v>-17068.460000000003</v>
      </c>
      <c r="S207" s="21">
        <f t="shared" si="75"/>
        <v>-0.5058448578764809</v>
      </c>
      <c r="U207" s="9">
        <v>104687.01000000001</v>
      </c>
      <c r="W207" s="9">
        <v>175368.11000000002</v>
      </c>
      <c r="Y207" s="9">
        <f t="shared" si="76"/>
        <v>-70681.1</v>
      </c>
      <c r="AA207" s="21">
        <f t="shared" si="77"/>
        <v>-0.40304420227828197</v>
      </c>
      <c r="AC207" s="9">
        <v>104687.01000000001</v>
      </c>
      <c r="AE207" s="9">
        <v>175368.11000000002</v>
      </c>
      <c r="AG207" s="9">
        <f t="shared" si="78"/>
        <v>-70681.1</v>
      </c>
      <c r="AI207" s="21">
        <f t="shared" si="79"/>
        <v>-0.40304420227828197</v>
      </c>
    </row>
    <row r="208" spans="1:35" ht="12.75" outlineLevel="1">
      <c r="A208" s="1" t="s">
        <v>587</v>
      </c>
      <c r="B208" s="16" t="s">
        <v>588</v>
      </c>
      <c r="C208" s="1" t="s">
        <v>1161</v>
      </c>
      <c r="E208" s="5">
        <v>70498.01</v>
      </c>
      <c r="G208" s="5">
        <v>98051.52</v>
      </c>
      <c r="I208" s="9">
        <f t="shared" si="72"/>
        <v>-27553.51000000001</v>
      </c>
      <c r="K208" s="21">
        <f t="shared" si="73"/>
        <v>-0.28101053405393417</v>
      </c>
      <c r="M208" s="9">
        <v>198936.15</v>
      </c>
      <c r="O208" s="9">
        <v>277695.55</v>
      </c>
      <c r="Q208" s="9">
        <f t="shared" si="74"/>
        <v>-78759.4</v>
      </c>
      <c r="S208" s="21">
        <f t="shared" si="75"/>
        <v>-0.2836177965401318</v>
      </c>
      <c r="U208" s="9">
        <v>921699.31</v>
      </c>
      <c r="W208" s="9">
        <v>1243330.33</v>
      </c>
      <c r="Y208" s="9">
        <f t="shared" si="76"/>
        <v>-321631.02</v>
      </c>
      <c r="AA208" s="21">
        <f t="shared" si="77"/>
        <v>-0.25868509135460405</v>
      </c>
      <c r="AC208" s="9">
        <v>921699.31</v>
      </c>
      <c r="AE208" s="9">
        <v>1243330.33</v>
      </c>
      <c r="AG208" s="9">
        <f t="shared" si="78"/>
        <v>-321631.02</v>
      </c>
      <c r="AI208" s="21">
        <f t="shared" si="79"/>
        <v>-0.25868509135460405</v>
      </c>
    </row>
    <row r="209" spans="1:35" ht="12.75" outlineLevel="1">
      <c r="A209" s="1" t="s">
        <v>589</v>
      </c>
      <c r="B209" s="16" t="s">
        <v>590</v>
      </c>
      <c r="C209" s="1" t="s">
        <v>1122</v>
      </c>
      <c r="E209" s="5">
        <v>143347.72</v>
      </c>
      <c r="G209" s="5">
        <v>109253.167</v>
      </c>
      <c r="I209" s="9">
        <f t="shared" si="72"/>
        <v>34094.553</v>
      </c>
      <c r="K209" s="21">
        <f t="shared" si="73"/>
        <v>0.31206924189209084</v>
      </c>
      <c r="M209" s="9">
        <v>289910.60000000003</v>
      </c>
      <c r="O209" s="9">
        <v>301549.096</v>
      </c>
      <c r="Q209" s="9">
        <f t="shared" si="74"/>
        <v>-11638.495999999985</v>
      </c>
      <c r="S209" s="21">
        <f t="shared" si="75"/>
        <v>-0.03859569189356808</v>
      </c>
      <c r="U209" s="9">
        <v>1055735.474</v>
      </c>
      <c r="W209" s="9">
        <v>1009894.404</v>
      </c>
      <c r="Y209" s="9">
        <f t="shared" si="76"/>
        <v>45841.06999999995</v>
      </c>
      <c r="AA209" s="21">
        <f t="shared" si="77"/>
        <v>0.04539194376999434</v>
      </c>
      <c r="AC209" s="9">
        <v>1055735.474</v>
      </c>
      <c r="AE209" s="9">
        <v>1009894.404</v>
      </c>
      <c r="AG209" s="9">
        <f t="shared" si="78"/>
        <v>45841.06999999995</v>
      </c>
      <c r="AI209" s="21">
        <f t="shared" si="79"/>
        <v>0.04539194376999434</v>
      </c>
    </row>
    <row r="210" spans="1:35" ht="12.75" outlineLevel="1">
      <c r="A210" s="1" t="s">
        <v>591</v>
      </c>
      <c r="B210" s="16" t="s">
        <v>592</v>
      </c>
      <c r="C210" s="1" t="s">
        <v>1142</v>
      </c>
      <c r="E210" s="5">
        <v>323.12</v>
      </c>
      <c r="G210" s="5">
        <v>1899.17</v>
      </c>
      <c r="I210" s="9">
        <f t="shared" si="72"/>
        <v>-1576.0500000000002</v>
      </c>
      <c r="K210" s="21">
        <f t="shared" si="73"/>
        <v>-0.8298625188898309</v>
      </c>
      <c r="M210" s="9">
        <v>725.86</v>
      </c>
      <c r="O210" s="9">
        <v>4005.8</v>
      </c>
      <c r="Q210" s="9">
        <f t="shared" si="74"/>
        <v>-3279.94</v>
      </c>
      <c r="S210" s="21">
        <f t="shared" si="75"/>
        <v>-0.8187977432722552</v>
      </c>
      <c r="U210" s="9">
        <v>5087.89</v>
      </c>
      <c r="W210" s="9">
        <v>12278.6</v>
      </c>
      <c r="Y210" s="9">
        <f t="shared" si="76"/>
        <v>-7190.71</v>
      </c>
      <c r="AA210" s="21">
        <f t="shared" si="77"/>
        <v>-0.5856294691577215</v>
      </c>
      <c r="AC210" s="9">
        <v>5087.89</v>
      </c>
      <c r="AE210" s="9">
        <v>12278.6</v>
      </c>
      <c r="AG210" s="9">
        <f t="shared" si="78"/>
        <v>-7190.71</v>
      </c>
      <c r="AI210" s="21">
        <f t="shared" si="79"/>
        <v>-0.5856294691577215</v>
      </c>
    </row>
    <row r="211" spans="1:35" ht="12.75" outlineLevel="1">
      <c r="A211" s="1" t="s">
        <v>593</v>
      </c>
      <c r="B211" s="16" t="s">
        <v>594</v>
      </c>
      <c r="C211" s="1" t="s">
        <v>1162</v>
      </c>
      <c r="E211" s="5">
        <v>11309.130000000001</v>
      </c>
      <c r="G211" s="5">
        <v>22602.64</v>
      </c>
      <c r="I211" s="9">
        <f t="shared" si="72"/>
        <v>-11293.509999999998</v>
      </c>
      <c r="K211" s="21">
        <f t="shared" si="73"/>
        <v>-0.4996544651421249</v>
      </c>
      <c r="M211" s="9">
        <v>49631.53</v>
      </c>
      <c r="O211" s="9">
        <v>69176.786</v>
      </c>
      <c r="Q211" s="9">
        <f t="shared" si="74"/>
        <v>-19545.255999999994</v>
      </c>
      <c r="S211" s="21">
        <f t="shared" si="75"/>
        <v>-0.2825406777354472</v>
      </c>
      <c r="U211" s="9">
        <v>240604.882</v>
      </c>
      <c r="W211" s="9">
        <v>226308.389</v>
      </c>
      <c r="Y211" s="9">
        <f t="shared" si="76"/>
        <v>14296.493000000017</v>
      </c>
      <c r="AA211" s="21">
        <f t="shared" si="77"/>
        <v>0.06317261619497462</v>
      </c>
      <c r="AC211" s="9">
        <v>240604.882</v>
      </c>
      <c r="AE211" s="9">
        <v>226308.389</v>
      </c>
      <c r="AG211" s="9">
        <f t="shared" si="78"/>
        <v>14296.493000000017</v>
      </c>
      <c r="AI211" s="21">
        <f t="shared" si="79"/>
        <v>0.06317261619497462</v>
      </c>
    </row>
    <row r="212" spans="1:35" ht="12.75" outlineLevel="1">
      <c r="A212" s="1" t="s">
        <v>595</v>
      </c>
      <c r="B212" s="16" t="s">
        <v>596</v>
      </c>
      <c r="C212" s="1" t="s">
        <v>1154</v>
      </c>
      <c r="E212" s="5">
        <v>70755.75</v>
      </c>
      <c r="G212" s="5">
        <v>78548.062</v>
      </c>
      <c r="I212" s="9">
        <f t="shared" si="72"/>
        <v>-7792.312000000005</v>
      </c>
      <c r="K212" s="21">
        <f t="shared" si="73"/>
        <v>-0.09920438266191729</v>
      </c>
      <c r="M212" s="9">
        <v>186268.91</v>
      </c>
      <c r="O212" s="9">
        <v>107380.485</v>
      </c>
      <c r="Q212" s="9">
        <f t="shared" si="74"/>
        <v>78888.425</v>
      </c>
      <c r="S212" s="21">
        <f t="shared" si="75"/>
        <v>0.7346625878994679</v>
      </c>
      <c r="U212" s="9">
        <v>685564.646</v>
      </c>
      <c r="W212" s="9">
        <v>202473.487</v>
      </c>
      <c r="Y212" s="9">
        <f t="shared" si="76"/>
        <v>483091.159</v>
      </c>
      <c r="AA212" s="21">
        <f t="shared" si="77"/>
        <v>2.3859477413949017</v>
      </c>
      <c r="AC212" s="9">
        <v>685564.646</v>
      </c>
      <c r="AE212" s="9">
        <v>202473.487</v>
      </c>
      <c r="AG212" s="9">
        <f t="shared" si="78"/>
        <v>483091.159</v>
      </c>
      <c r="AI212" s="21">
        <f t="shared" si="79"/>
        <v>2.3859477413949017</v>
      </c>
    </row>
    <row r="213" spans="1:35" ht="12.75" outlineLevel="1">
      <c r="A213" s="1" t="s">
        <v>597</v>
      </c>
      <c r="B213" s="16" t="s">
        <v>598</v>
      </c>
      <c r="C213" s="1" t="s">
        <v>1163</v>
      </c>
      <c r="E213" s="5">
        <v>6088.900000000001</v>
      </c>
      <c r="G213" s="5">
        <v>14827.418000000001</v>
      </c>
      <c r="I213" s="9">
        <f t="shared" si="72"/>
        <v>-8738.518</v>
      </c>
      <c r="K213" s="21">
        <f t="shared" si="73"/>
        <v>-0.589348597308041</v>
      </c>
      <c r="M213" s="9">
        <v>20333.15</v>
      </c>
      <c r="O213" s="9">
        <v>32862.265</v>
      </c>
      <c r="Q213" s="9">
        <f t="shared" si="74"/>
        <v>-12529.114999999998</v>
      </c>
      <c r="S213" s="21">
        <f t="shared" si="75"/>
        <v>-0.38126145595868083</v>
      </c>
      <c r="U213" s="9">
        <v>81072.842</v>
      </c>
      <c r="W213" s="9">
        <v>100283.053</v>
      </c>
      <c r="Y213" s="9">
        <f t="shared" si="76"/>
        <v>-19210.210999999996</v>
      </c>
      <c r="AA213" s="21">
        <f t="shared" si="77"/>
        <v>-0.1915598939733117</v>
      </c>
      <c r="AC213" s="9">
        <v>81072.842</v>
      </c>
      <c r="AE213" s="9">
        <v>100283.053</v>
      </c>
      <c r="AG213" s="9">
        <f t="shared" si="78"/>
        <v>-19210.210999999996</v>
      </c>
      <c r="AI213" s="21">
        <f t="shared" si="79"/>
        <v>-0.1915598939733117</v>
      </c>
    </row>
    <row r="214" spans="1:35" ht="12.75" outlineLevel="1">
      <c r="A214" s="1" t="s">
        <v>599</v>
      </c>
      <c r="B214" s="16" t="s">
        <v>600</v>
      </c>
      <c r="C214" s="1" t="s">
        <v>1164</v>
      </c>
      <c r="E214" s="5">
        <v>3601.06</v>
      </c>
      <c r="G214" s="5">
        <v>5480.202</v>
      </c>
      <c r="I214" s="9">
        <f t="shared" si="72"/>
        <v>-1879.1420000000003</v>
      </c>
      <c r="K214" s="21">
        <f t="shared" si="73"/>
        <v>-0.3428964844726527</v>
      </c>
      <c r="M214" s="9">
        <v>16615.510000000002</v>
      </c>
      <c r="O214" s="9">
        <v>13765.986</v>
      </c>
      <c r="Q214" s="9">
        <f t="shared" si="74"/>
        <v>2849.5240000000013</v>
      </c>
      <c r="S214" s="21">
        <f t="shared" si="75"/>
        <v>0.2069974500918424</v>
      </c>
      <c r="U214" s="9">
        <v>64845.388</v>
      </c>
      <c r="W214" s="9">
        <v>91986.803</v>
      </c>
      <c r="Y214" s="9">
        <f t="shared" si="76"/>
        <v>-27141.415</v>
      </c>
      <c r="AA214" s="21">
        <f t="shared" si="77"/>
        <v>-0.29505770517973107</v>
      </c>
      <c r="AC214" s="9">
        <v>64845.388</v>
      </c>
      <c r="AE214" s="9">
        <v>91986.803</v>
      </c>
      <c r="AG214" s="9">
        <f t="shared" si="78"/>
        <v>-27141.415</v>
      </c>
      <c r="AI214" s="21">
        <f t="shared" si="79"/>
        <v>-0.29505770517973107</v>
      </c>
    </row>
    <row r="215" spans="1:35" ht="12.75" outlineLevel="1">
      <c r="A215" s="1" t="s">
        <v>601</v>
      </c>
      <c r="B215" s="16" t="s">
        <v>602</v>
      </c>
      <c r="C215" s="1" t="s">
        <v>1165</v>
      </c>
      <c r="E215" s="5">
        <v>90149.98</v>
      </c>
      <c r="G215" s="5">
        <v>40949.422</v>
      </c>
      <c r="I215" s="9">
        <f t="shared" si="72"/>
        <v>49200.558</v>
      </c>
      <c r="K215" s="21">
        <f t="shared" si="73"/>
        <v>1.2014957866804568</v>
      </c>
      <c r="M215" s="9">
        <v>251045.59</v>
      </c>
      <c r="O215" s="9">
        <v>104341.264</v>
      </c>
      <c r="Q215" s="9">
        <f t="shared" si="74"/>
        <v>146704.326</v>
      </c>
      <c r="S215" s="21">
        <f t="shared" si="75"/>
        <v>1.4060048764599977</v>
      </c>
      <c r="U215" s="9">
        <v>553551.979</v>
      </c>
      <c r="W215" s="9">
        <v>260408.53</v>
      </c>
      <c r="Y215" s="9">
        <f t="shared" si="76"/>
        <v>293143.449</v>
      </c>
      <c r="AA215" s="21">
        <f t="shared" si="77"/>
        <v>1.1257060166193482</v>
      </c>
      <c r="AC215" s="9">
        <v>553551.979</v>
      </c>
      <c r="AE215" s="9">
        <v>260408.53</v>
      </c>
      <c r="AG215" s="9">
        <f t="shared" si="78"/>
        <v>293143.449</v>
      </c>
      <c r="AI215" s="21">
        <f t="shared" si="79"/>
        <v>1.1257060166193482</v>
      </c>
    </row>
    <row r="216" spans="1:35" ht="12.75" outlineLevel="1">
      <c r="A216" s="1" t="s">
        <v>603</v>
      </c>
      <c r="B216" s="16" t="s">
        <v>604</v>
      </c>
      <c r="C216" s="1" t="s">
        <v>1166</v>
      </c>
      <c r="E216" s="5">
        <v>16614.52</v>
      </c>
      <c r="G216" s="5">
        <v>54854.715</v>
      </c>
      <c r="I216" s="9">
        <f t="shared" si="72"/>
        <v>-38240.19499999999</v>
      </c>
      <c r="K216" s="21">
        <f t="shared" si="73"/>
        <v>-0.6971177409271017</v>
      </c>
      <c r="M216" s="9">
        <v>43053.25</v>
      </c>
      <c r="O216" s="9">
        <v>108615.951</v>
      </c>
      <c r="Q216" s="9">
        <f t="shared" si="74"/>
        <v>-65562.701</v>
      </c>
      <c r="S216" s="21">
        <f t="shared" si="75"/>
        <v>-0.6036194536472824</v>
      </c>
      <c r="U216" s="9">
        <v>262870.418</v>
      </c>
      <c r="W216" s="9">
        <v>375546.333</v>
      </c>
      <c r="Y216" s="9">
        <f t="shared" si="76"/>
        <v>-112675.91499999998</v>
      </c>
      <c r="AA216" s="21">
        <f t="shared" si="77"/>
        <v>-0.3000319936554939</v>
      </c>
      <c r="AC216" s="9">
        <v>262870.418</v>
      </c>
      <c r="AE216" s="9">
        <v>375546.333</v>
      </c>
      <c r="AG216" s="9">
        <f t="shared" si="78"/>
        <v>-112675.91499999998</v>
      </c>
      <c r="AI216" s="21">
        <f t="shared" si="79"/>
        <v>-0.3000319936554939</v>
      </c>
    </row>
    <row r="217" spans="1:35" ht="12.75" outlineLevel="1">
      <c r="A217" s="1" t="s">
        <v>605</v>
      </c>
      <c r="B217" s="16" t="s">
        <v>606</v>
      </c>
      <c r="C217" s="1" t="s">
        <v>1167</v>
      </c>
      <c r="E217" s="5">
        <v>1112352.5</v>
      </c>
      <c r="G217" s="5">
        <v>522098.146</v>
      </c>
      <c r="I217" s="9">
        <f t="shared" si="72"/>
        <v>590254.354</v>
      </c>
      <c r="K217" s="21">
        <f t="shared" si="73"/>
        <v>1.130542903709143</v>
      </c>
      <c r="M217" s="9">
        <v>1495346.58</v>
      </c>
      <c r="O217" s="9">
        <v>1206986.676</v>
      </c>
      <c r="Q217" s="9">
        <f t="shared" si="74"/>
        <v>288359.9040000001</v>
      </c>
      <c r="S217" s="21">
        <f t="shared" si="75"/>
        <v>0.23890893721845866</v>
      </c>
      <c r="U217" s="9">
        <v>4117799.68</v>
      </c>
      <c r="W217" s="9">
        <v>3643323.728</v>
      </c>
      <c r="Y217" s="9">
        <f t="shared" si="76"/>
        <v>474475.95200000005</v>
      </c>
      <c r="AA217" s="21">
        <f t="shared" si="77"/>
        <v>0.1302316201971059</v>
      </c>
      <c r="AC217" s="9">
        <v>4117799.68</v>
      </c>
      <c r="AE217" s="9">
        <v>3643323.728</v>
      </c>
      <c r="AG217" s="9">
        <f t="shared" si="78"/>
        <v>474475.95200000005</v>
      </c>
      <c r="AI217" s="21">
        <f t="shared" si="79"/>
        <v>0.1302316201971059</v>
      </c>
    </row>
    <row r="218" spans="1:35" ht="12.75" outlineLevel="1">
      <c r="A218" s="1" t="s">
        <v>607</v>
      </c>
      <c r="B218" s="16" t="s">
        <v>608</v>
      </c>
      <c r="C218" s="1" t="s">
        <v>1159</v>
      </c>
      <c r="E218" s="5">
        <v>112774.75</v>
      </c>
      <c r="G218" s="5">
        <v>124290.47</v>
      </c>
      <c r="I218" s="9">
        <f t="shared" si="72"/>
        <v>-11515.720000000001</v>
      </c>
      <c r="K218" s="21">
        <f t="shared" si="73"/>
        <v>-0.09265167313310506</v>
      </c>
      <c r="M218" s="9">
        <v>338439.64</v>
      </c>
      <c r="O218" s="9">
        <v>371177.15</v>
      </c>
      <c r="Q218" s="9">
        <f t="shared" si="74"/>
        <v>-32737.51000000001</v>
      </c>
      <c r="S218" s="21">
        <f t="shared" si="75"/>
        <v>-0.08819915234545016</v>
      </c>
      <c r="U218" s="9">
        <v>1371980.27</v>
      </c>
      <c r="W218" s="9">
        <v>1512458.8</v>
      </c>
      <c r="Y218" s="9">
        <f t="shared" si="76"/>
        <v>-140478.53000000003</v>
      </c>
      <c r="AA218" s="21">
        <f t="shared" si="77"/>
        <v>-0.09288089698707827</v>
      </c>
      <c r="AC218" s="9">
        <v>1371980.27</v>
      </c>
      <c r="AE218" s="9">
        <v>1512458.8</v>
      </c>
      <c r="AG218" s="9">
        <f t="shared" si="78"/>
        <v>-140478.53000000003</v>
      </c>
      <c r="AI218" s="21">
        <f t="shared" si="79"/>
        <v>-0.09288089698707827</v>
      </c>
    </row>
    <row r="219" spans="1:35" ht="12.75" outlineLevel="1">
      <c r="A219" s="1" t="s">
        <v>609</v>
      </c>
      <c r="B219" s="16" t="s">
        <v>610</v>
      </c>
      <c r="C219" s="1" t="s">
        <v>1168</v>
      </c>
      <c r="E219" s="5">
        <v>5842.39</v>
      </c>
      <c r="G219" s="5">
        <v>3136.21</v>
      </c>
      <c r="I219" s="9">
        <f t="shared" si="72"/>
        <v>2706.1800000000003</v>
      </c>
      <c r="K219" s="21">
        <f t="shared" si="73"/>
        <v>0.8628822687256276</v>
      </c>
      <c r="M219" s="9">
        <v>17527.170000000002</v>
      </c>
      <c r="O219" s="9">
        <v>9408.630000000001</v>
      </c>
      <c r="Q219" s="9">
        <f t="shared" si="74"/>
        <v>8118.540000000001</v>
      </c>
      <c r="S219" s="21">
        <f t="shared" si="75"/>
        <v>0.8628822687256275</v>
      </c>
      <c r="U219" s="9">
        <v>70108.67</v>
      </c>
      <c r="W219" s="9">
        <v>37634.520000000004</v>
      </c>
      <c r="Y219" s="9">
        <f t="shared" si="76"/>
        <v>32474.149999999994</v>
      </c>
      <c r="AA219" s="21">
        <f t="shared" si="77"/>
        <v>0.862882003012128</v>
      </c>
      <c r="AC219" s="9">
        <v>70108.67</v>
      </c>
      <c r="AE219" s="9">
        <v>37634.520000000004</v>
      </c>
      <c r="AG219" s="9">
        <f t="shared" si="78"/>
        <v>32474.149999999994</v>
      </c>
      <c r="AI219" s="21">
        <f t="shared" si="79"/>
        <v>0.862882003012128</v>
      </c>
    </row>
    <row r="220" spans="1:35" ht="12.75" outlineLevel="1">
      <c r="A220" s="1" t="s">
        <v>611</v>
      </c>
      <c r="B220" s="16" t="s">
        <v>612</v>
      </c>
      <c r="C220" s="1" t="s">
        <v>1169</v>
      </c>
      <c r="E220" s="5">
        <v>41508.61</v>
      </c>
      <c r="G220" s="5">
        <v>52167.728</v>
      </c>
      <c r="I220" s="9">
        <f t="shared" si="72"/>
        <v>-10659.118000000002</v>
      </c>
      <c r="K220" s="21">
        <f t="shared" si="73"/>
        <v>-0.2043239835938418</v>
      </c>
      <c r="M220" s="9">
        <v>108133.37</v>
      </c>
      <c r="O220" s="9">
        <v>115796.922</v>
      </c>
      <c r="Q220" s="9">
        <f t="shared" si="74"/>
        <v>-7663.552000000011</v>
      </c>
      <c r="S220" s="21">
        <f t="shared" si="75"/>
        <v>-0.06618096463738483</v>
      </c>
      <c r="U220" s="9">
        <v>401084.911</v>
      </c>
      <c r="W220" s="9">
        <v>429649.176</v>
      </c>
      <c r="Y220" s="9">
        <f t="shared" si="76"/>
        <v>-28564.264999999956</v>
      </c>
      <c r="AA220" s="21">
        <f t="shared" si="77"/>
        <v>-0.06648276453345266</v>
      </c>
      <c r="AC220" s="9">
        <v>401084.911</v>
      </c>
      <c r="AE220" s="9">
        <v>429649.176</v>
      </c>
      <c r="AG220" s="9">
        <f t="shared" si="78"/>
        <v>-28564.264999999956</v>
      </c>
      <c r="AI220" s="21">
        <f t="shared" si="79"/>
        <v>-0.06648276453345266</v>
      </c>
    </row>
    <row r="221" spans="1:35" ht="12.75" outlineLevel="1">
      <c r="A221" s="1" t="s">
        <v>613</v>
      </c>
      <c r="B221" s="16" t="s">
        <v>614</v>
      </c>
      <c r="C221" s="1" t="s">
        <v>1170</v>
      </c>
      <c r="E221" s="5">
        <v>6250.47</v>
      </c>
      <c r="G221" s="5">
        <v>2516.382</v>
      </c>
      <c r="I221" s="9">
        <f t="shared" si="72"/>
        <v>3734.088</v>
      </c>
      <c r="K221" s="21">
        <f t="shared" si="73"/>
        <v>1.4839114252128651</v>
      </c>
      <c r="M221" s="9">
        <v>9302.36</v>
      </c>
      <c r="O221" s="9">
        <v>6513.014</v>
      </c>
      <c r="Q221" s="9">
        <f t="shared" si="74"/>
        <v>2789.3460000000005</v>
      </c>
      <c r="S221" s="21">
        <f t="shared" si="75"/>
        <v>0.4282726860405951</v>
      </c>
      <c r="U221" s="9">
        <v>32580.067</v>
      </c>
      <c r="W221" s="9">
        <v>53427.409</v>
      </c>
      <c r="Y221" s="9">
        <f t="shared" si="76"/>
        <v>-20847.342</v>
      </c>
      <c r="AA221" s="21">
        <f t="shared" si="77"/>
        <v>-0.3901993824929822</v>
      </c>
      <c r="AC221" s="9">
        <v>32580.067</v>
      </c>
      <c r="AE221" s="9">
        <v>53427.409</v>
      </c>
      <c r="AG221" s="9">
        <f t="shared" si="78"/>
        <v>-20847.342</v>
      </c>
      <c r="AI221" s="21">
        <f t="shared" si="79"/>
        <v>-0.3901993824929822</v>
      </c>
    </row>
    <row r="222" spans="1:35" ht="12.75" outlineLevel="1">
      <c r="A222" s="1" t="s">
        <v>615</v>
      </c>
      <c r="B222" s="16" t="s">
        <v>616</v>
      </c>
      <c r="C222" s="1" t="s">
        <v>1171</v>
      </c>
      <c r="E222" s="5">
        <v>12.56</v>
      </c>
      <c r="G222" s="5">
        <v>0</v>
      </c>
      <c r="I222" s="9">
        <f t="shared" si="72"/>
        <v>12.56</v>
      </c>
      <c r="K222" s="21" t="str">
        <f t="shared" si="73"/>
        <v>N.M.</v>
      </c>
      <c r="M222" s="9">
        <v>12.56</v>
      </c>
      <c r="O222" s="9">
        <v>0</v>
      </c>
      <c r="Q222" s="9">
        <f t="shared" si="74"/>
        <v>12.56</v>
      </c>
      <c r="S222" s="21" t="str">
        <f t="shared" si="75"/>
        <v>N.M.</v>
      </c>
      <c r="U222" s="9">
        <v>12.56</v>
      </c>
      <c r="W222" s="9">
        <v>0</v>
      </c>
      <c r="Y222" s="9">
        <f t="shared" si="76"/>
        <v>12.56</v>
      </c>
      <c r="AA222" s="21" t="str">
        <f t="shared" si="77"/>
        <v>N.M.</v>
      </c>
      <c r="AC222" s="9">
        <v>12.56</v>
      </c>
      <c r="AE222" s="9">
        <v>0</v>
      </c>
      <c r="AG222" s="9">
        <f t="shared" si="78"/>
        <v>12.56</v>
      </c>
      <c r="AI222" s="21" t="str">
        <f t="shared" si="79"/>
        <v>N.M.</v>
      </c>
    </row>
    <row r="223" spans="1:35" ht="12.75" outlineLevel="1">
      <c r="A223" s="1" t="s">
        <v>617</v>
      </c>
      <c r="B223" s="16" t="s">
        <v>618</v>
      </c>
      <c r="C223" s="1" t="s">
        <v>1172</v>
      </c>
      <c r="E223" s="5">
        <v>100053.86</v>
      </c>
      <c r="G223" s="5">
        <v>93045.216</v>
      </c>
      <c r="I223" s="9">
        <f t="shared" si="72"/>
        <v>7008.644</v>
      </c>
      <c r="K223" s="21">
        <f t="shared" si="73"/>
        <v>0.07532514084335083</v>
      </c>
      <c r="M223" s="9">
        <v>206458.95</v>
      </c>
      <c r="O223" s="9">
        <v>225311.461</v>
      </c>
      <c r="Q223" s="9">
        <f t="shared" si="74"/>
        <v>-18852.511</v>
      </c>
      <c r="S223" s="21">
        <f t="shared" si="75"/>
        <v>-0.08367311150674221</v>
      </c>
      <c r="U223" s="9">
        <v>825287.199</v>
      </c>
      <c r="W223" s="9">
        <v>846635.42</v>
      </c>
      <c r="Y223" s="9">
        <f t="shared" si="76"/>
        <v>-21348.22100000002</v>
      </c>
      <c r="AA223" s="21">
        <f t="shared" si="77"/>
        <v>-0.02521536483791337</v>
      </c>
      <c r="AC223" s="9">
        <v>825287.199</v>
      </c>
      <c r="AE223" s="9">
        <v>846635.42</v>
      </c>
      <c r="AG223" s="9">
        <f t="shared" si="78"/>
        <v>-21348.22100000002</v>
      </c>
      <c r="AI223" s="21">
        <f t="shared" si="79"/>
        <v>-0.02521536483791337</v>
      </c>
    </row>
    <row r="224" spans="1:35" ht="12.75" outlineLevel="1">
      <c r="A224" s="1" t="s">
        <v>619</v>
      </c>
      <c r="B224" s="16" t="s">
        <v>620</v>
      </c>
      <c r="C224" s="1" t="s">
        <v>1173</v>
      </c>
      <c r="E224" s="5">
        <v>3397.25</v>
      </c>
      <c r="G224" s="5">
        <v>5655.945000000001</v>
      </c>
      <c r="I224" s="9">
        <f t="shared" si="72"/>
        <v>-2258.6950000000006</v>
      </c>
      <c r="K224" s="21">
        <f t="shared" si="73"/>
        <v>-0.3993488267654654</v>
      </c>
      <c r="M224" s="9">
        <v>11057.41</v>
      </c>
      <c r="O224" s="9">
        <v>14330.904</v>
      </c>
      <c r="Q224" s="9">
        <f t="shared" si="74"/>
        <v>-3273.4940000000006</v>
      </c>
      <c r="S224" s="21">
        <f t="shared" si="75"/>
        <v>-0.2284220172014271</v>
      </c>
      <c r="U224" s="9">
        <v>46313.659</v>
      </c>
      <c r="W224" s="9">
        <v>49050.729</v>
      </c>
      <c r="Y224" s="9">
        <f t="shared" si="76"/>
        <v>-2737.0699999999997</v>
      </c>
      <c r="AA224" s="21">
        <f t="shared" si="77"/>
        <v>-0.05580080165577151</v>
      </c>
      <c r="AC224" s="9">
        <v>46313.659</v>
      </c>
      <c r="AE224" s="9">
        <v>49050.729</v>
      </c>
      <c r="AG224" s="9">
        <f t="shared" si="78"/>
        <v>-2737.0699999999997</v>
      </c>
      <c r="AI224" s="21">
        <f t="shared" si="79"/>
        <v>-0.05580080165577151</v>
      </c>
    </row>
    <row r="225" spans="1:35" ht="12.75" outlineLevel="1">
      <c r="A225" s="1" t="s">
        <v>621</v>
      </c>
      <c r="B225" s="16" t="s">
        <v>622</v>
      </c>
      <c r="C225" s="1" t="s">
        <v>1174</v>
      </c>
      <c r="E225" s="5">
        <v>1547.07</v>
      </c>
      <c r="G225" s="5">
        <v>16644.313000000002</v>
      </c>
      <c r="I225" s="9">
        <f t="shared" si="72"/>
        <v>-15097.243000000002</v>
      </c>
      <c r="K225" s="21">
        <f t="shared" si="73"/>
        <v>-0.9070511351234503</v>
      </c>
      <c r="M225" s="9">
        <v>5155.3</v>
      </c>
      <c r="O225" s="9">
        <v>38011.604</v>
      </c>
      <c r="Q225" s="9">
        <f t="shared" si="74"/>
        <v>-32856.304</v>
      </c>
      <c r="S225" s="21">
        <f t="shared" si="75"/>
        <v>-0.8643756259272826</v>
      </c>
      <c r="U225" s="9">
        <v>89776.917</v>
      </c>
      <c r="W225" s="9">
        <v>124564.694</v>
      </c>
      <c r="Y225" s="9">
        <f t="shared" si="76"/>
        <v>-34787.777</v>
      </c>
      <c r="AA225" s="21">
        <f t="shared" si="77"/>
        <v>-0.2792747758847302</v>
      </c>
      <c r="AC225" s="9">
        <v>89776.917</v>
      </c>
      <c r="AE225" s="9">
        <v>124564.694</v>
      </c>
      <c r="AG225" s="9">
        <f t="shared" si="78"/>
        <v>-34787.777</v>
      </c>
      <c r="AI225" s="21">
        <f t="shared" si="79"/>
        <v>-0.2792747758847302</v>
      </c>
    </row>
    <row r="226" spans="1:35" ht="12.75" outlineLevel="1">
      <c r="A226" s="1" t="s">
        <v>623</v>
      </c>
      <c r="B226" s="16" t="s">
        <v>624</v>
      </c>
      <c r="C226" s="1" t="s">
        <v>1175</v>
      </c>
      <c r="E226" s="5">
        <v>46513.92</v>
      </c>
      <c r="G226" s="5">
        <v>58556.022</v>
      </c>
      <c r="I226" s="9">
        <f t="shared" si="72"/>
        <v>-12042.101999999999</v>
      </c>
      <c r="K226" s="21">
        <f t="shared" si="73"/>
        <v>-0.20565095764189717</v>
      </c>
      <c r="M226" s="9">
        <v>124335.96</v>
      </c>
      <c r="O226" s="9">
        <v>150979.639</v>
      </c>
      <c r="Q226" s="9">
        <f t="shared" si="74"/>
        <v>-26643.67899999999</v>
      </c>
      <c r="S226" s="21">
        <f t="shared" si="75"/>
        <v>-0.17647200096961413</v>
      </c>
      <c r="U226" s="9">
        <v>514239.654</v>
      </c>
      <c r="W226" s="9">
        <v>551179.687</v>
      </c>
      <c r="Y226" s="9">
        <f t="shared" si="76"/>
        <v>-36940.033000000054</v>
      </c>
      <c r="AA226" s="21">
        <f t="shared" si="77"/>
        <v>-0.06701994625574809</v>
      </c>
      <c r="AC226" s="9">
        <v>514239.654</v>
      </c>
      <c r="AE226" s="9">
        <v>551179.687</v>
      </c>
      <c r="AG226" s="9">
        <f t="shared" si="78"/>
        <v>-36940.033000000054</v>
      </c>
      <c r="AI226" s="21">
        <f t="shared" si="79"/>
        <v>-0.06701994625574809</v>
      </c>
    </row>
    <row r="227" spans="1:35" ht="12.75" outlineLevel="1">
      <c r="A227" s="1" t="s">
        <v>625</v>
      </c>
      <c r="B227" s="16" t="s">
        <v>626</v>
      </c>
      <c r="C227" s="1" t="s">
        <v>1176</v>
      </c>
      <c r="E227" s="5">
        <v>230439.65</v>
      </c>
      <c r="G227" s="5">
        <v>388024.058</v>
      </c>
      <c r="I227" s="9">
        <f aca="true" t="shared" si="80" ref="I227:I258">+E227-G227</f>
        <v>-157584.40800000002</v>
      </c>
      <c r="K227" s="21">
        <f aca="true" t="shared" si="81" ref="K227:K258">IF(G227&lt;0,IF(I227=0,0,IF(OR(G227=0,E227=0),"N.M.",IF(ABS(I227/G227)&gt;=10,"N.M.",I227/(-G227)))),IF(I227=0,0,IF(OR(G227=0,E227=0),"N.M.",IF(ABS(I227/G227)&gt;=10,"N.M.",I227/G227))))</f>
        <v>-0.40612019989750225</v>
      </c>
      <c r="M227" s="9">
        <v>692536.17</v>
      </c>
      <c r="O227" s="9">
        <v>864622.011</v>
      </c>
      <c r="Q227" s="9">
        <f aca="true" t="shared" si="82" ref="Q227:Q258">(+M227-O227)</f>
        <v>-172085.84100000001</v>
      </c>
      <c r="S227" s="21">
        <f aca="true" t="shared" si="83" ref="S227:S258">IF(O227&lt;0,IF(Q227=0,0,IF(OR(O227=0,M227=0),"N.M.",IF(ABS(Q227/O227)&gt;=10,"N.M.",Q227/(-O227)))),IF(Q227=0,0,IF(OR(O227=0,M227=0),"N.M.",IF(ABS(Q227/O227)&gt;=10,"N.M.",Q227/O227))))</f>
        <v>-0.19903014127638258</v>
      </c>
      <c r="U227" s="9">
        <v>2853139.983</v>
      </c>
      <c r="W227" s="9">
        <v>3166324.926</v>
      </c>
      <c r="Y227" s="9">
        <f aca="true" t="shared" si="84" ref="Y227:Y258">(+U227-W227)</f>
        <v>-313184.94299999997</v>
      </c>
      <c r="AA227" s="21">
        <f aca="true" t="shared" si="85" ref="AA227:AA258">IF(W227&lt;0,IF(Y227=0,0,IF(OR(W227=0,U227=0),"N.M.",IF(ABS(Y227/W227)&gt;=10,"N.M.",Y227/(-W227)))),IF(Y227=0,0,IF(OR(W227=0,U227=0),"N.M.",IF(ABS(Y227/W227)&gt;=10,"N.M.",Y227/W227))))</f>
        <v>-0.0989111826232075</v>
      </c>
      <c r="AC227" s="9">
        <v>2853139.983</v>
      </c>
      <c r="AE227" s="9">
        <v>3166324.926</v>
      </c>
      <c r="AG227" s="9">
        <f aca="true" t="shared" si="86" ref="AG227:AG258">(+AC227-AE227)</f>
        <v>-313184.94299999997</v>
      </c>
      <c r="AI227" s="21">
        <f aca="true" t="shared" si="87" ref="AI227:AI258">IF(AE227&lt;0,IF(AG227=0,0,IF(OR(AE227=0,AC227=0),"N.M.",IF(ABS(AG227/AE227)&gt;=10,"N.M.",AG227/(-AE227)))),IF(AG227=0,0,IF(OR(AE227=0,AC227=0),"N.M.",IF(ABS(AG227/AE227)&gt;=10,"N.M.",AG227/AE227))))</f>
        <v>-0.0989111826232075</v>
      </c>
    </row>
    <row r="228" spans="1:35" ht="12.75" outlineLevel="1">
      <c r="A228" s="1" t="s">
        <v>627</v>
      </c>
      <c r="B228" s="16" t="s">
        <v>628</v>
      </c>
      <c r="C228" s="1" t="s">
        <v>1177</v>
      </c>
      <c r="E228" s="5">
        <v>3184.52</v>
      </c>
      <c r="G228" s="5">
        <v>4823.27</v>
      </c>
      <c r="I228" s="9">
        <f t="shared" si="80"/>
        <v>-1638.7500000000005</v>
      </c>
      <c r="K228" s="21">
        <f t="shared" si="81"/>
        <v>-0.33975912607007286</v>
      </c>
      <c r="M228" s="9">
        <v>9919.53</v>
      </c>
      <c r="O228" s="9">
        <v>12032.99</v>
      </c>
      <c r="Q228" s="9">
        <f t="shared" si="82"/>
        <v>-2113.459999999999</v>
      </c>
      <c r="S228" s="21">
        <f t="shared" si="83"/>
        <v>-0.17563880631497236</v>
      </c>
      <c r="U228" s="9">
        <v>42452.98</v>
      </c>
      <c r="W228" s="9">
        <v>43502.58</v>
      </c>
      <c r="Y228" s="9">
        <f t="shared" si="84"/>
        <v>-1049.5999999999985</v>
      </c>
      <c r="AA228" s="21">
        <f t="shared" si="85"/>
        <v>-0.024127304633426303</v>
      </c>
      <c r="AC228" s="9">
        <v>42452.98</v>
      </c>
      <c r="AE228" s="9">
        <v>43502.58</v>
      </c>
      <c r="AG228" s="9">
        <f t="shared" si="86"/>
        <v>-1049.5999999999985</v>
      </c>
      <c r="AI228" s="21">
        <f t="shared" si="87"/>
        <v>-0.024127304633426303</v>
      </c>
    </row>
    <row r="229" spans="1:35" ht="12.75" outlineLevel="1">
      <c r="A229" s="1" t="s">
        <v>629</v>
      </c>
      <c r="B229" s="16" t="s">
        <v>630</v>
      </c>
      <c r="C229" s="1" t="s">
        <v>1178</v>
      </c>
      <c r="E229" s="5">
        <v>110962.29000000001</v>
      </c>
      <c r="G229" s="5">
        <v>89786.48</v>
      </c>
      <c r="I229" s="9">
        <f t="shared" si="80"/>
        <v>21175.810000000012</v>
      </c>
      <c r="K229" s="21">
        <f t="shared" si="81"/>
        <v>0.23584631004578877</v>
      </c>
      <c r="M229" s="9">
        <v>228723.62</v>
      </c>
      <c r="O229" s="9">
        <v>216916.57</v>
      </c>
      <c r="Q229" s="9">
        <f t="shared" si="82"/>
        <v>11807.049999999988</v>
      </c>
      <c r="S229" s="21">
        <f t="shared" si="83"/>
        <v>0.054431295866424534</v>
      </c>
      <c r="U229" s="9">
        <v>710309.77</v>
      </c>
      <c r="W229" s="9">
        <v>691976.01</v>
      </c>
      <c r="Y229" s="9">
        <f t="shared" si="84"/>
        <v>18333.76000000001</v>
      </c>
      <c r="AA229" s="21">
        <f t="shared" si="85"/>
        <v>0.02649479134399473</v>
      </c>
      <c r="AC229" s="9">
        <v>710309.77</v>
      </c>
      <c r="AE229" s="9">
        <v>691976.01</v>
      </c>
      <c r="AG229" s="9">
        <f t="shared" si="86"/>
        <v>18333.76000000001</v>
      </c>
      <c r="AI229" s="21">
        <f t="shared" si="87"/>
        <v>0.02649479134399473</v>
      </c>
    </row>
    <row r="230" spans="1:35" ht="12.75" outlineLevel="1">
      <c r="A230" s="1" t="s">
        <v>631</v>
      </c>
      <c r="B230" s="16" t="s">
        <v>632</v>
      </c>
      <c r="C230" s="1" t="s">
        <v>1179</v>
      </c>
      <c r="E230" s="5">
        <v>8615.87</v>
      </c>
      <c r="G230" s="5">
        <v>14843.69</v>
      </c>
      <c r="I230" s="9">
        <f t="shared" si="80"/>
        <v>-6227.82</v>
      </c>
      <c r="K230" s="21">
        <f t="shared" si="81"/>
        <v>-0.41956009590607185</v>
      </c>
      <c r="M230" s="9">
        <v>24927.53</v>
      </c>
      <c r="O230" s="9">
        <v>33423.91</v>
      </c>
      <c r="Q230" s="9">
        <f t="shared" si="82"/>
        <v>-8496.380000000005</v>
      </c>
      <c r="S230" s="21">
        <f t="shared" si="83"/>
        <v>-0.25420066054510093</v>
      </c>
      <c r="U230" s="9">
        <v>124456.14</v>
      </c>
      <c r="W230" s="9">
        <v>135819.57</v>
      </c>
      <c r="Y230" s="9">
        <f t="shared" si="84"/>
        <v>-11363.430000000008</v>
      </c>
      <c r="AA230" s="21">
        <f t="shared" si="85"/>
        <v>-0.08366563080710686</v>
      </c>
      <c r="AC230" s="9">
        <v>124456.14</v>
      </c>
      <c r="AE230" s="9">
        <v>135819.57</v>
      </c>
      <c r="AG230" s="9">
        <f t="shared" si="86"/>
        <v>-11363.430000000008</v>
      </c>
      <c r="AI230" s="21">
        <f t="shared" si="87"/>
        <v>-0.08366563080710686</v>
      </c>
    </row>
    <row r="231" spans="1:35" ht="12.75" outlineLevel="1">
      <c r="A231" s="1" t="s">
        <v>633</v>
      </c>
      <c r="B231" s="16" t="s">
        <v>634</v>
      </c>
      <c r="C231" s="1" t="s">
        <v>1180</v>
      </c>
      <c r="E231" s="5">
        <v>8928.28</v>
      </c>
      <c r="G231" s="5">
        <v>10214.880000000001</v>
      </c>
      <c r="I231" s="9">
        <f t="shared" si="80"/>
        <v>-1286.6000000000004</v>
      </c>
      <c r="K231" s="21">
        <f t="shared" si="81"/>
        <v>-0.12595351095656535</v>
      </c>
      <c r="M231" s="9">
        <v>31246.48</v>
      </c>
      <c r="O231" s="9">
        <v>29920.71</v>
      </c>
      <c r="Q231" s="9">
        <f t="shared" si="82"/>
        <v>1325.7700000000004</v>
      </c>
      <c r="S231" s="21">
        <f t="shared" si="83"/>
        <v>0.04430944319168898</v>
      </c>
      <c r="U231" s="9">
        <v>130849.89</v>
      </c>
      <c r="W231" s="9">
        <v>129974.62000000001</v>
      </c>
      <c r="Y231" s="9">
        <f t="shared" si="84"/>
        <v>875.2699999999895</v>
      </c>
      <c r="AA231" s="21">
        <f t="shared" si="85"/>
        <v>0.0067341608692527005</v>
      </c>
      <c r="AC231" s="9">
        <v>130849.89</v>
      </c>
      <c r="AE231" s="9">
        <v>129974.62000000001</v>
      </c>
      <c r="AG231" s="9">
        <f t="shared" si="86"/>
        <v>875.2699999999895</v>
      </c>
      <c r="AI231" s="21">
        <f t="shared" si="87"/>
        <v>0.0067341608692527005</v>
      </c>
    </row>
    <row r="232" spans="1:35" ht="12.75" outlineLevel="1">
      <c r="A232" s="1" t="s">
        <v>635</v>
      </c>
      <c r="B232" s="16" t="s">
        <v>636</v>
      </c>
      <c r="C232" s="1" t="s">
        <v>1181</v>
      </c>
      <c r="E232" s="5">
        <v>87500.8</v>
      </c>
      <c r="G232" s="5">
        <v>59544.466</v>
      </c>
      <c r="I232" s="9">
        <f t="shared" si="80"/>
        <v>27956.334000000003</v>
      </c>
      <c r="K232" s="21">
        <f t="shared" si="81"/>
        <v>0.46950347997075</v>
      </c>
      <c r="M232" s="9">
        <v>273370.09</v>
      </c>
      <c r="O232" s="9">
        <v>154960.184</v>
      </c>
      <c r="Q232" s="9">
        <f t="shared" si="82"/>
        <v>118409.90600000002</v>
      </c>
      <c r="S232" s="21">
        <f t="shared" si="83"/>
        <v>0.7641311654611872</v>
      </c>
      <c r="U232" s="9">
        <v>739408.345</v>
      </c>
      <c r="W232" s="9">
        <v>618086.547</v>
      </c>
      <c r="Y232" s="9">
        <f t="shared" si="84"/>
        <v>121321.79799999995</v>
      </c>
      <c r="AA232" s="21">
        <f t="shared" si="85"/>
        <v>0.19628610036710595</v>
      </c>
      <c r="AC232" s="9">
        <v>739408.345</v>
      </c>
      <c r="AE232" s="9">
        <v>618086.547</v>
      </c>
      <c r="AG232" s="9">
        <f t="shared" si="86"/>
        <v>121321.79799999995</v>
      </c>
      <c r="AI232" s="21">
        <f t="shared" si="87"/>
        <v>0.19628610036710595</v>
      </c>
    </row>
    <row r="233" spans="1:35" ht="12.75" outlineLevel="1">
      <c r="A233" s="1" t="s">
        <v>637</v>
      </c>
      <c r="B233" s="16" t="s">
        <v>638</v>
      </c>
      <c r="C233" s="1" t="s">
        <v>1182</v>
      </c>
      <c r="E233" s="5">
        <v>34469.53</v>
      </c>
      <c r="G233" s="5">
        <v>95227.15000000001</v>
      </c>
      <c r="I233" s="9">
        <f t="shared" si="80"/>
        <v>-60757.62000000001</v>
      </c>
      <c r="K233" s="21">
        <f t="shared" si="81"/>
        <v>-0.6380283354064467</v>
      </c>
      <c r="M233" s="9">
        <v>96906.24</v>
      </c>
      <c r="O233" s="9">
        <v>218161.321</v>
      </c>
      <c r="Q233" s="9">
        <f t="shared" si="82"/>
        <v>-121255.08099999999</v>
      </c>
      <c r="S233" s="21">
        <f t="shared" si="83"/>
        <v>-0.5558046698846308</v>
      </c>
      <c r="U233" s="9">
        <v>654550.825</v>
      </c>
      <c r="W233" s="9">
        <v>697779.774</v>
      </c>
      <c r="Y233" s="9">
        <f t="shared" si="84"/>
        <v>-43228.94900000002</v>
      </c>
      <c r="AA233" s="21">
        <f t="shared" si="85"/>
        <v>-0.061952138211446676</v>
      </c>
      <c r="AC233" s="9">
        <v>654550.825</v>
      </c>
      <c r="AE233" s="9">
        <v>697779.774</v>
      </c>
      <c r="AG233" s="9">
        <f t="shared" si="86"/>
        <v>-43228.94900000002</v>
      </c>
      <c r="AI233" s="21">
        <f t="shared" si="87"/>
        <v>-0.061952138211446676</v>
      </c>
    </row>
    <row r="234" spans="1:35" ht="12.75" outlineLevel="1">
      <c r="A234" s="1" t="s">
        <v>639</v>
      </c>
      <c r="B234" s="16" t="s">
        <v>640</v>
      </c>
      <c r="C234" s="1" t="s">
        <v>1183</v>
      </c>
      <c r="E234" s="5">
        <v>21028.56</v>
      </c>
      <c r="G234" s="5">
        <v>34998.402</v>
      </c>
      <c r="I234" s="9">
        <f t="shared" si="80"/>
        <v>-13969.842</v>
      </c>
      <c r="K234" s="21">
        <f t="shared" si="81"/>
        <v>-0.39915656720555415</v>
      </c>
      <c r="M234" s="9">
        <v>45122.08</v>
      </c>
      <c r="O234" s="9">
        <v>68351.445</v>
      </c>
      <c r="Q234" s="9">
        <f t="shared" si="82"/>
        <v>-23229.365000000005</v>
      </c>
      <c r="S234" s="21">
        <f t="shared" si="83"/>
        <v>-0.33985184951100894</v>
      </c>
      <c r="U234" s="9">
        <v>178801.459</v>
      </c>
      <c r="W234" s="9">
        <v>170716.195</v>
      </c>
      <c r="Y234" s="9">
        <f t="shared" si="84"/>
        <v>8085.263999999996</v>
      </c>
      <c r="AA234" s="21">
        <f t="shared" si="85"/>
        <v>0.04736084939100239</v>
      </c>
      <c r="AC234" s="9">
        <v>178801.459</v>
      </c>
      <c r="AE234" s="9">
        <v>170716.195</v>
      </c>
      <c r="AG234" s="9">
        <f t="shared" si="86"/>
        <v>8085.263999999996</v>
      </c>
      <c r="AI234" s="21">
        <f t="shared" si="87"/>
        <v>0.04736084939100239</v>
      </c>
    </row>
    <row r="235" spans="1:35" ht="12.75" outlineLevel="1">
      <c r="A235" s="1" t="s">
        <v>641</v>
      </c>
      <c r="B235" s="16" t="s">
        <v>642</v>
      </c>
      <c r="C235" s="1" t="s">
        <v>1184</v>
      </c>
      <c r="E235" s="5">
        <v>0</v>
      </c>
      <c r="G235" s="5">
        <v>0</v>
      </c>
      <c r="I235" s="9">
        <f t="shared" si="80"/>
        <v>0</v>
      </c>
      <c r="K235" s="21">
        <f t="shared" si="81"/>
        <v>0</v>
      </c>
      <c r="M235" s="9">
        <v>0</v>
      </c>
      <c r="O235" s="9">
        <v>0</v>
      </c>
      <c r="Q235" s="9">
        <f t="shared" si="82"/>
        <v>0</v>
      </c>
      <c r="S235" s="21">
        <f t="shared" si="83"/>
        <v>0</v>
      </c>
      <c r="U235" s="9">
        <v>0</v>
      </c>
      <c r="W235" s="9">
        <v>-1341.53</v>
      </c>
      <c r="Y235" s="9">
        <f t="shared" si="84"/>
        <v>1341.53</v>
      </c>
      <c r="AA235" s="21" t="str">
        <f t="shared" si="85"/>
        <v>N.M.</v>
      </c>
      <c r="AC235" s="9">
        <v>0</v>
      </c>
      <c r="AE235" s="9">
        <v>-1341.53</v>
      </c>
      <c r="AG235" s="9">
        <f t="shared" si="86"/>
        <v>1341.53</v>
      </c>
      <c r="AI235" s="21" t="str">
        <f t="shared" si="87"/>
        <v>N.M.</v>
      </c>
    </row>
    <row r="236" spans="1:35" ht="12.75" outlineLevel="1">
      <c r="A236" s="1" t="s">
        <v>643</v>
      </c>
      <c r="B236" s="16" t="s">
        <v>644</v>
      </c>
      <c r="C236" s="1" t="s">
        <v>1185</v>
      </c>
      <c r="E236" s="5">
        <v>124.65</v>
      </c>
      <c r="G236" s="5">
        <v>-6560.9800000000005</v>
      </c>
      <c r="I236" s="9">
        <f t="shared" si="80"/>
        <v>6685.63</v>
      </c>
      <c r="K236" s="21">
        <f t="shared" si="81"/>
        <v>1.0189986861718827</v>
      </c>
      <c r="M236" s="9">
        <v>-4244670.08</v>
      </c>
      <c r="O236" s="9">
        <v>-6560.9800000000005</v>
      </c>
      <c r="Q236" s="9">
        <f t="shared" si="82"/>
        <v>-4238109.1</v>
      </c>
      <c r="S236" s="21" t="str">
        <f t="shared" si="83"/>
        <v>N.M.</v>
      </c>
      <c r="U236" s="9">
        <v>37058.73</v>
      </c>
      <c r="W236" s="9">
        <v>1237.6000000000001</v>
      </c>
      <c r="Y236" s="9">
        <f t="shared" si="84"/>
        <v>35821.130000000005</v>
      </c>
      <c r="AA236" s="21" t="str">
        <f t="shared" si="85"/>
        <v>N.M.</v>
      </c>
      <c r="AC236" s="9">
        <v>37058.73</v>
      </c>
      <c r="AE236" s="9">
        <v>1237.6000000000001</v>
      </c>
      <c r="AG236" s="9">
        <f t="shared" si="86"/>
        <v>35821.130000000005</v>
      </c>
      <c r="AI236" s="21" t="str">
        <f t="shared" si="87"/>
        <v>N.M.</v>
      </c>
    </row>
    <row r="237" spans="1:35" ht="12.75" outlineLevel="1">
      <c r="A237" s="1" t="s">
        <v>645</v>
      </c>
      <c r="B237" s="16" t="s">
        <v>646</v>
      </c>
      <c r="C237" s="1" t="s">
        <v>1186</v>
      </c>
      <c r="E237" s="5">
        <v>1246.83</v>
      </c>
      <c r="G237" s="5">
        <v>266.51</v>
      </c>
      <c r="I237" s="9">
        <f t="shared" si="80"/>
        <v>980.3199999999999</v>
      </c>
      <c r="K237" s="21">
        <f t="shared" si="81"/>
        <v>3.6783610371093016</v>
      </c>
      <c r="M237" s="9">
        <v>2791.2200000000003</v>
      </c>
      <c r="O237" s="9">
        <v>1629.41</v>
      </c>
      <c r="Q237" s="9">
        <f t="shared" si="82"/>
        <v>1161.8100000000002</v>
      </c>
      <c r="S237" s="21">
        <f t="shared" si="83"/>
        <v>0.7130249599548304</v>
      </c>
      <c r="U237" s="9">
        <v>4228.7300000000005</v>
      </c>
      <c r="W237" s="9">
        <v>2888.3</v>
      </c>
      <c r="Y237" s="9">
        <f t="shared" si="84"/>
        <v>1340.4300000000003</v>
      </c>
      <c r="AA237" s="21">
        <f t="shared" si="85"/>
        <v>0.46408960288058726</v>
      </c>
      <c r="AC237" s="9">
        <v>4228.7300000000005</v>
      </c>
      <c r="AE237" s="9">
        <v>2888.3</v>
      </c>
      <c r="AG237" s="9">
        <f t="shared" si="86"/>
        <v>1340.4300000000003</v>
      </c>
      <c r="AI237" s="21">
        <f t="shared" si="87"/>
        <v>0.46408960288058726</v>
      </c>
    </row>
    <row r="238" spans="1:35" ht="12.75" outlineLevel="1">
      <c r="A238" s="1" t="s">
        <v>647</v>
      </c>
      <c r="B238" s="16" t="s">
        <v>648</v>
      </c>
      <c r="C238" s="1" t="s">
        <v>1187</v>
      </c>
      <c r="E238" s="5">
        <v>21786.15</v>
      </c>
      <c r="G238" s="5">
        <v>33597.7</v>
      </c>
      <c r="I238" s="9">
        <f t="shared" si="80"/>
        <v>-11811.549999999996</v>
      </c>
      <c r="K238" s="21">
        <f t="shared" si="81"/>
        <v>-0.3515582911925518</v>
      </c>
      <c r="M238" s="9">
        <v>61712.35</v>
      </c>
      <c r="O238" s="9">
        <v>77890.376</v>
      </c>
      <c r="Q238" s="9">
        <f t="shared" si="82"/>
        <v>-16178.026000000005</v>
      </c>
      <c r="S238" s="21">
        <f t="shared" si="83"/>
        <v>-0.2077025022963043</v>
      </c>
      <c r="U238" s="9">
        <v>220132.536</v>
      </c>
      <c r="W238" s="9">
        <v>274816.308</v>
      </c>
      <c r="Y238" s="9">
        <f t="shared" si="84"/>
        <v>-54683.772000000026</v>
      </c>
      <c r="AA238" s="21">
        <f t="shared" si="85"/>
        <v>-0.19898299485196497</v>
      </c>
      <c r="AC238" s="9">
        <v>220132.536</v>
      </c>
      <c r="AE238" s="9">
        <v>274816.308</v>
      </c>
      <c r="AG238" s="9">
        <f t="shared" si="86"/>
        <v>-54683.772000000026</v>
      </c>
      <c r="AI238" s="21">
        <f t="shared" si="87"/>
        <v>-0.19898299485196497</v>
      </c>
    </row>
    <row r="239" spans="1:35" ht="12.75" outlineLevel="1">
      <c r="A239" s="1" t="s">
        <v>649</v>
      </c>
      <c r="B239" s="16" t="s">
        <v>650</v>
      </c>
      <c r="C239" s="1" t="s">
        <v>1188</v>
      </c>
      <c r="E239" s="5">
        <v>187.62</v>
      </c>
      <c r="G239" s="5">
        <v>335.93600000000004</v>
      </c>
      <c r="I239" s="9">
        <f t="shared" si="80"/>
        <v>-148.31600000000003</v>
      </c>
      <c r="K239" s="21">
        <f t="shared" si="81"/>
        <v>-0.44150076204991434</v>
      </c>
      <c r="M239" s="9">
        <v>609.52</v>
      </c>
      <c r="O239" s="9">
        <v>1467.313</v>
      </c>
      <c r="Q239" s="9">
        <f t="shared" si="82"/>
        <v>-857.7930000000001</v>
      </c>
      <c r="S239" s="21">
        <f t="shared" si="83"/>
        <v>-0.5846012404987894</v>
      </c>
      <c r="U239" s="9">
        <v>3331.1870000000004</v>
      </c>
      <c r="W239" s="9">
        <v>2899.757</v>
      </c>
      <c r="Y239" s="9">
        <f t="shared" si="84"/>
        <v>431.4300000000003</v>
      </c>
      <c r="AA239" s="21">
        <f t="shared" si="85"/>
        <v>0.14878143237519567</v>
      </c>
      <c r="AC239" s="9">
        <v>3331.1870000000004</v>
      </c>
      <c r="AE239" s="9">
        <v>2899.757</v>
      </c>
      <c r="AG239" s="9">
        <f t="shared" si="86"/>
        <v>431.4300000000003</v>
      </c>
      <c r="AI239" s="21">
        <f t="shared" si="87"/>
        <v>0.14878143237519567</v>
      </c>
    </row>
    <row r="240" spans="1:35" ht="12.75" outlineLevel="1">
      <c r="A240" s="1" t="s">
        <v>651</v>
      </c>
      <c r="B240" s="16" t="s">
        <v>652</v>
      </c>
      <c r="C240" s="1" t="s">
        <v>1189</v>
      </c>
      <c r="E240" s="5">
        <v>38351.01</v>
      </c>
      <c r="G240" s="5">
        <v>43558.217</v>
      </c>
      <c r="I240" s="9">
        <f t="shared" si="80"/>
        <v>-5207.206999999995</v>
      </c>
      <c r="K240" s="21">
        <f t="shared" si="81"/>
        <v>-0.11954591713430317</v>
      </c>
      <c r="M240" s="9">
        <v>103774.14</v>
      </c>
      <c r="O240" s="9">
        <v>118290.443</v>
      </c>
      <c r="Q240" s="9">
        <f t="shared" si="82"/>
        <v>-14516.303</v>
      </c>
      <c r="S240" s="21">
        <f t="shared" si="83"/>
        <v>-0.12271746247496934</v>
      </c>
      <c r="U240" s="9">
        <v>441146.278</v>
      </c>
      <c r="W240" s="9">
        <v>512293.918</v>
      </c>
      <c r="Y240" s="9">
        <f t="shared" si="84"/>
        <v>-71147.64000000001</v>
      </c>
      <c r="AA240" s="21">
        <f t="shared" si="85"/>
        <v>-0.13888050882540443</v>
      </c>
      <c r="AC240" s="9">
        <v>441146.278</v>
      </c>
      <c r="AE240" s="9">
        <v>512293.918</v>
      </c>
      <c r="AG240" s="9">
        <f t="shared" si="86"/>
        <v>-71147.64000000001</v>
      </c>
      <c r="AI240" s="21">
        <f t="shared" si="87"/>
        <v>-0.13888050882540443</v>
      </c>
    </row>
    <row r="241" spans="1:35" ht="12.75" outlineLevel="1">
      <c r="A241" s="1" t="s">
        <v>653</v>
      </c>
      <c r="B241" s="16" t="s">
        <v>654</v>
      </c>
      <c r="C241" s="1" t="s">
        <v>1190</v>
      </c>
      <c r="E241" s="5">
        <v>88371.5</v>
      </c>
      <c r="G241" s="5">
        <v>118099.247</v>
      </c>
      <c r="I241" s="9">
        <f t="shared" si="80"/>
        <v>-29727.747000000003</v>
      </c>
      <c r="K241" s="21">
        <f t="shared" si="81"/>
        <v>-0.25171834499503626</v>
      </c>
      <c r="M241" s="9">
        <v>151196.31</v>
      </c>
      <c r="O241" s="9">
        <v>266762.204</v>
      </c>
      <c r="Q241" s="9">
        <f t="shared" si="82"/>
        <v>-115565.89400000003</v>
      </c>
      <c r="S241" s="21">
        <f t="shared" si="83"/>
        <v>-0.43321689604873714</v>
      </c>
      <c r="U241" s="9">
        <v>740732.968</v>
      </c>
      <c r="W241" s="9">
        <v>841236.805</v>
      </c>
      <c r="Y241" s="9">
        <f t="shared" si="84"/>
        <v>-100503.83700000006</v>
      </c>
      <c r="AA241" s="21">
        <f t="shared" si="85"/>
        <v>-0.11947151670331406</v>
      </c>
      <c r="AC241" s="9">
        <v>740732.968</v>
      </c>
      <c r="AE241" s="9">
        <v>841236.805</v>
      </c>
      <c r="AG241" s="9">
        <f t="shared" si="86"/>
        <v>-100503.83700000006</v>
      </c>
      <c r="AI241" s="21">
        <f t="shared" si="87"/>
        <v>-0.11947151670331406</v>
      </c>
    </row>
    <row r="242" spans="1:35" ht="12.75" outlineLevel="1">
      <c r="A242" s="1" t="s">
        <v>655</v>
      </c>
      <c r="B242" s="16" t="s">
        <v>656</v>
      </c>
      <c r="C242" s="1" t="s">
        <v>1191</v>
      </c>
      <c r="E242" s="5">
        <v>4788.83</v>
      </c>
      <c r="G242" s="5">
        <v>5466.45</v>
      </c>
      <c r="I242" s="9">
        <f t="shared" si="80"/>
        <v>-677.6199999999999</v>
      </c>
      <c r="K242" s="21">
        <f t="shared" si="81"/>
        <v>-0.12395979108928096</v>
      </c>
      <c r="M242" s="9">
        <v>22575.23</v>
      </c>
      <c r="O242" s="9">
        <v>29060.16</v>
      </c>
      <c r="Q242" s="9">
        <f t="shared" si="82"/>
        <v>-6484.93</v>
      </c>
      <c r="S242" s="21">
        <f t="shared" si="83"/>
        <v>-0.22315534394855363</v>
      </c>
      <c r="U242" s="9">
        <v>210908.824</v>
      </c>
      <c r="W242" s="9">
        <v>270404.125</v>
      </c>
      <c r="Y242" s="9">
        <f t="shared" si="84"/>
        <v>-59495.30100000001</v>
      </c>
      <c r="AA242" s="21">
        <f t="shared" si="85"/>
        <v>-0.22002364423989468</v>
      </c>
      <c r="AC242" s="9">
        <v>210908.824</v>
      </c>
      <c r="AE242" s="9">
        <v>270404.125</v>
      </c>
      <c r="AG242" s="9">
        <f t="shared" si="86"/>
        <v>-59495.30100000001</v>
      </c>
      <c r="AI242" s="21">
        <f t="shared" si="87"/>
        <v>-0.22002364423989468</v>
      </c>
    </row>
    <row r="243" spans="1:35" ht="12.75" outlineLevel="1">
      <c r="A243" s="1" t="s">
        <v>657</v>
      </c>
      <c r="B243" s="16" t="s">
        <v>658</v>
      </c>
      <c r="C243" s="1" t="s">
        <v>1192</v>
      </c>
      <c r="E243" s="5">
        <v>9931.43</v>
      </c>
      <c r="G243" s="5">
        <v>2677.902</v>
      </c>
      <c r="I243" s="9">
        <f t="shared" si="80"/>
        <v>7253.528</v>
      </c>
      <c r="K243" s="21">
        <f t="shared" si="81"/>
        <v>2.708660735157597</v>
      </c>
      <c r="M243" s="9">
        <v>14766.43</v>
      </c>
      <c r="O243" s="9">
        <v>13441.483</v>
      </c>
      <c r="Q243" s="9">
        <f t="shared" si="82"/>
        <v>1324.9470000000001</v>
      </c>
      <c r="S243" s="21">
        <f t="shared" si="83"/>
        <v>0.0985714894703211</v>
      </c>
      <c r="U243" s="9">
        <v>53977.811</v>
      </c>
      <c r="W243" s="9">
        <v>110841.241</v>
      </c>
      <c r="Y243" s="9">
        <f t="shared" si="84"/>
        <v>-56863.42999999999</v>
      </c>
      <c r="AA243" s="21">
        <f t="shared" si="85"/>
        <v>-0.5130169013535314</v>
      </c>
      <c r="AC243" s="9">
        <v>53977.811</v>
      </c>
      <c r="AE243" s="9">
        <v>110841.241</v>
      </c>
      <c r="AG243" s="9">
        <f t="shared" si="86"/>
        <v>-56863.42999999999</v>
      </c>
      <c r="AI243" s="21">
        <f t="shared" si="87"/>
        <v>-0.5130169013535314</v>
      </c>
    </row>
    <row r="244" spans="1:35" ht="12.75" outlineLevel="1">
      <c r="A244" s="1" t="s">
        <v>659</v>
      </c>
      <c r="B244" s="16" t="s">
        <v>660</v>
      </c>
      <c r="C244" s="1" t="s">
        <v>1193</v>
      </c>
      <c r="E244" s="5">
        <v>0</v>
      </c>
      <c r="G244" s="5">
        <v>1.46</v>
      </c>
      <c r="I244" s="9">
        <f t="shared" si="80"/>
        <v>-1.46</v>
      </c>
      <c r="K244" s="21" t="str">
        <f t="shared" si="81"/>
        <v>N.M.</v>
      </c>
      <c r="M244" s="9">
        <v>0</v>
      </c>
      <c r="O244" s="9">
        <v>34.68</v>
      </c>
      <c r="Q244" s="9">
        <f t="shared" si="82"/>
        <v>-34.68</v>
      </c>
      <c r="S244" s="21" t="str">
        <f t="shared" si="83"/>
        <v>N.M.</v>
      </c>
      <c r="U244" s="9">
        <v>1.3800000000000001</v>
      </c>
      <c r="W244" s="9">
        <v>66.62</v>
      </c>
      <c r="Y244" s="9">
        <f t="shared" si="84"/>
        <v>-65.24000000000001</v>
      </c>
      <c r="AA244" s="21">
        <f t="shared" si="85"/>
        <v>-0.979285499849895</v>
      </c>
      <c r="AC244" s="9">
        <v>1.3800000000000001</v>
      </c>
      <c r="AE244" s="9">
        <v>66.62</v>
      </c>
      <c r="AG244" s="9">
        <f t="shared" si="86"/>
        <v>-65.24000000000001</v>
      </c>
      <c r="AI244" s="21">
        <f t="shared" si="87"/>
        <v>-0.979285499849895</v>
      </c>
    </row>
    <row r="245" spans="1:35" ht="12.75" outlineLevel="1">
      <c r="A245" s="1" t="s">
        <v>661</v>
      </c>
      <c r="B245" s="16" t="s">
        <v>662</v>
      </c>
      <c r="C245" s="1" t="s">
        <v>1194</v>
      </c>
      <c r="E245" s="5">
        <v>0</v>
      </c>
      <c r="G245" s="5">
        <v>0</v>
      </c>
      <c r="I245" s="9">
        <f t="shared" si="80"/>
        <v>0</v>
      </c>
      <c r="K245" s="21">
        <f t="shared" si="81"/>
        <v>0</v>
      </c>
      <c r="M245" s="9">
        <v>0</v>
      </c>
      <c r="O245" s="9">
        <v>3.09</v>
      </c>
      <c r="Q245" s="9">
        <f t="shared" si="82"/>
        <v>-3.09</v>
      </c>
      <c r="S245" s="21" t="str">
        <f t="shared" si="83"/>
        <v>N.M.</v>
      </c>
      <c r="U245" s="9">
        <v>0</v>
      </c>
      <c r="W245" s="9">
        <v>22.621000000000002</v>
      </c>
      <c r="Y245" s="9">
        <f t="shared" si="84"/>
        <v>-22.621000000000002</v>
      </c>
      <c r="AA245" s="21" t="str">
        <f t="shared" si="85"/>
        <v>N.M.</v>
      </c>
      <c r="AC245" s="9">
        <v>0</v>
      </c>
      <c r="AE245" s="9">
        <v>22.621000000000002</v>
      </c>
      <c r="AG245" s="9">
        <f t="shared" si="86"/>
        <v>-22.621000000000002</v>
      </c>
      <c r="AI245" s="21" t="str">
        <f t="shared" si="87"/>
        <v>N.M.</v>
      </c>
    </row>
    <row r="246" spans="1:35" ht="12.75" outlineLevel="1">
      <c r="A246" s="1" t="s">
        <v>663</v>
      </c>
      <c r="B246" s="16" t="s">
        <v>664</v>
      </c>
      <c r="C246" s="1" t="s">
        <v>1195</v>
      </c>
      <c r="E246" s="5">
        <v>18814.131</v>
      </c>
      <c r="G246" s="5">
        <v>767605.487</v>
      </c>
      <c r="I246" s="9">
        <f t="shared" si="80"/>
        <v>-748791.3559999999</v>
      </c>
      <c r="K246" s="21">
        <f t="shared" si="81"/>
        <v>-0.975489843000562</v>
      </c>
      <c r="M246" s="9">
        <v>1036199.801</v>
      </c>
      <c r="O246" s="9">
        <v>1858469.391</v>
      </c>
      <c r="Q246" s="9">
        <f t="shared" si="82"/>
        <v>-822269.5900000001</v>
      </c>
      <c r="S246" s="21">
        <f t="shared" si="83"/>
        <v>-0.4424445158914108</v>
      </c>
      <c r="U246" s="9">
        <v>5537553.937</v>
      </c>
      <c r="W246" s="9">
        <v>6832734.616</v>
      </c>
      <c r="Y246" s="9">
        <f t="shared" si="84"/>
        <v>-1295180.6790000005</v>
      </c>
      <c r="AA246" s="21">
        <f t="shared" si="85"/>
        <v>-0.1895552442454177</v>
      </c>
      <c r="AC246" s="9">
        <v>5537553.937</v>
      </c>
      <c r="AE246" s="9">
        <v>6832734.616</v>
      </c>
      <c r="AG246" s="9">
        <f t="shared" si="86"/>
        <v>-1295180.6790000005</v>
      </c>
      <c r="AI246" s="21">
        <f t="shared" si="87"/>
        <v>-0.1895552442454177</v>
      </c>
    </row>
    <row r="247" spans="1:35" ht="12.75" outlineLevel="1">
      <c r="A247" s="1" t="s">
        <v>665</v>
      </c>
      <c r="B247" s="16" t="s">
        <v>666</v>
      </c>
      <c r="C247" s="1" t="s">
        <v>1196</v>
      </c>
      <c r="E247" s="5">
        <v>0</v>
      </c>
      <c r="G247" s="5">
        <v>0</v>
      </c>
      <c r="I247" s="9">
        <f t="shared" si="80"/>
        <v>0</v>
      </c>
      <c r="K247" s="21">
        <f t="shared" si="81"/>
        <v>0</v>
      </c>
      <c r="M247" s="9">
        <v>0</v>
      </c>
      <c r="O247" s="9">
        <v>0</v>
      </c>
      <c r="Q247" s="9">
        <f t="shared" si="82"/>
        <v>0</v>
      </c>
      <c r="S247" s="21">
        <f t="shared" si="83"/>
        <v>0</v>
      </c>
      <c r="U247" s="9">
        <v>289.48</v>
      </c>
      <c r="W247" s="9">
        <v>153.68</v>
      </c>
      <c r="Y247" s="9">
        <f t="shared" si="84"/>
        <v>135.8</v>
      </c>
      <c r="AA247" s="21">
        <f t="shared" si="85"/>
        <v>0.88365434669443</v>
      </c>
      <c r="AC247" s="9">
        <v>289.48</v>
      </c>
      <c r="AE247" s="9">
        <v>153.68</v>
      </c>
      <c r="AG247" s="9">
        <f t="shared" si="86"/>
        <v>135.8</v>
      </c>
      <c r="AI247" s="21">
        <f t="shared" si="87"/>
        <v>0.88365434669443</v>
      </c>
    </row>
    <row r="248" spans="1:35" ht="12.75" outlineLevel="1">
      <c r="A248" s="1" t="s">
        <v>667</v>
      </c>
      <c r="B248" s="16" t="s">
        <v>668</v>
      </c>
      <c r="C248" s="1" t="s">
        <v>1197</v>
      </c>
      <c r="E248" s="5">
        <v>-95244.22</v>
      </c>
      <c r="G248" s="5">
        <v>-56926.716</v>
      </c>
      <c r="I248" s="9">
        <f t="shared" si="80"/>
        <v>-38317.504</v>
      </c>
      <c r="K248" s="21">
        <f t="shared" si="81"/>
        <v>-0.673102309291827</v>
      </c>
      <c r="M248" s="9">
        <v>33597.39</v>
      </c>
      <c r="O248" s="9">
        <v>56579.305</v>
      </c>
      <c r="Q248" s="9">
        <f t="shared" si="82"/>
        <v>-22981.915</v>
      </c>
      <c r="S248" s="21">
        <f t="shared" si="83"/>
        <v>-0.4061894185515358</v>
      </c>
      <c r="U248" s="9">
        <v>844885.546</v>
      </c>
      <c r="W248" s="9">
        <v>675890.959</v>
      </c>
      <c r="Y248" s="9">
        <f t="shared" si="84"/>
        <v>168994.58699999994</v>
      </c>
      <c r="AA248" s="21">
        <f t="shared" si="85"/>
        <v>0.25003232363106653</v>
      </c>
      <c r="AC248" s="9">
        <v>844885.546</v>
      </c>
      <c r="AE248" s="9">
        <v>675890.959</v>
      </c>
      <c r="AG248" s="9">
        <f t="shared" si="86"/>
        <v>168994.58699999994</v>
      </c>
      <c r="AI248" s="21">
        <f t="shared" si="87"/>
        <v>0.25003232363106653</v>
      </c>
    </row>
    <row r="249" spans="1:35" ht="12.75" outlineLevel="1">
      <c r="A249" s="1" t="s">
        <v>669</v>
      </c>
      <c r="B249" s="16" t="s">
        <v>670</v>
      </c>
      <c r="C249" s="1" t="s">
        <v>1198</v>
      </c>
      <c r="E249" s="5">
        <v>0</v>
      </c>
      <c r="G249" s="5">
        <v>53.6</v>
      </c>
      <c r="I249" s="9">
        <f t="shared" si="80"/>
        <v>-53.6</v>
      </c>
      <c r="K249" s="21" t="str">
        <f t="shared" si="81"/>
        <v>N.M.</v>
      </c>
      <c r="M249" s="9">
        <v>0</v>
      </c>
      <c r="O249" s="9">
        <v>161.47</v>
      </c>
      <c r="Q249" s="9">
        <f t="shared" si="82"/>
        <v>-161.47</v>
      </c>
      <c r="S249" s="21" t="str">
        <f t="shared" si="83"/>
        <v>N.M.</v>
      </c>
      <c r="U249" s="9">
        <v>115.93</v>
      </c>
      <c r="W249" s="9">
        <v>493.24</v>
      </c>
      <c r="Y249" s="9">
        <f t="shared" si="84"/>
        <v>-377.31</v>
      </c>
      <c r="AA249" s="21">
        <f t="shared" si="85"/>
        <v>-0.7649622901630038</v>
      </c>
      <c r="AC249" s="9">
        <v>115.93</v>
      </c>
      <c r="AE249" s="9">
        <v>493.24</v>
      </c>
      <c r="AG249" s="9">
        <f t="shared" si="86"/>
        <v>-377.31</v>
      </c>
      <c r="AI249" s="21">
        <f t="shared" si="87"/>
        <v>-0.7649622901630038</v>
      </c>
    </row>
    <row r="250" spans="1:35" ht="12.75" outlineLevel="1">
      <c r="A250" s="1" t="s">
        <v>671</v>
      </c>
      <c r="B250" s="16" t="s">
        <v>672</v>
      </c>
      <c r="C250" s="1" t="s">
        <v>1199</v>
      </c>
      <c r="E250" s="5">
        <v>0</v>
      </c>
      <c r="G250" s="5">
        <v>0</v>
      </c>
      <c r="I250" s="9">
        <f t="shared" si="80"/>
        <v>0</v>
      </c>
      <c r="K250" s="21">
        <f t="shared" si="81"/>
        <v>0</v>
      </c>
      <c r="M250" s="9">
        <v>0</v>
      </c>
      <c r="O250" s="9">
        <v>0</v>
      </c>
      <c r="Q250" s="9">
        <f t="shared" si="82"/>
        <v>0</v>
      </c>
      <c r="S250" s="21">
        <f t="shared" si="83"/>
        <v>0</v>
      </c>
      <c r="U250" s="9">
        <v>0</v>
      </c>
      <c r="W250" s="9">
        <v>0.6900000000000001</v>
      </c>
      <c r="Y250" s="9">
        <f t="shared" si="84"/>
        <v>-0.6900000000000001</v>
      </c>
      <c r="AA250" s="21" t="str">
        <f t="shared" si="85"/>
        <v>N.M.</v>
      </c>
      <c r="AC250" s="9">
        <v>0</v>
      </c>
      <c r="AE250" s="9">
        <v>0.6900000000000001</v>
      </c>
      <c r="AG250" s="9">
        <f t="shared" si="86"/>
        <v>-0.6900000000000001</v>
      </c>
      <c r="AI250" s="21" t="str">
        <f t="shared" si="87"/>
        <v>N.M.</v>
      </c>
    </row>
    <row r="251" spans="1:35" ht="12.75" outlineLevel="1">
      <c r="A251" s="1" t="s">
        <v>673</v>
      </c>
      <c r="B251" s="16" t="s">
        <v>674</v>
      </c>
      <c r="C251" s="1" t="s">
        <v>1200</v>
      </c>
      <c r="E251" s="5">
        <v>0</v>
      </c>
      <c r="G251" s="5">
        <v>0</v>
      </c>
      <c r="I251" s="9">
        <f t="shared" si="80"/>
        <v>0</v>
      </c>
      <c r="K251" s="21">
        <f t="shared" si="81"/>
        <v>0</v>
      </c>
      <c r="M251" s="9">
        <v>0</v>
      </c>
      <c r="O251" s="9">
        <v>0</v>
      </c>
      <c r="Q251" s="9">
        <f t="shared" si="82"/>
        <v>0</v>
      </c>
      <c r="S251" s="21">
        <f t="shared" si="83"/>
        <v>0</v>
      </c>
      <c r="U251" s="9">
        <v>2.43</v>
      </c>
      <c r="W251" s="9">
        <v>0</v>
      </c>
      <c r="Y251" s="9">
        <f t="shared" si="84"/>
        <v>2.43</v>
      </c>
      <c r="AA251" s="21" t="str">
        <f t="shared" si="85"/>
        <v>N.M.</v>
      </c>
      <c r="AC251" s="9">
        <v>2.43</v>
      </c>
      <c r="AE251" s="9">
        <v>0</v>
      </c>
      <c r="AG251" s="9">
        <f t="shared" si="86"/>
        <v>2.43</v>
      </c>
      <c r="AI251" s="21" t="str">
        <f t="shared" si="87"/>
        <v>N.M.</v>
      </c>
    </row>
    <row r="252" spans="1:35" ht="12.75" outlineLevel="1">
      <c r="A252" s="1" t="s">
        <v>675</v>
      </c>
      <c r="B252" s="16" t="s">
        <v>676</v>
      </c>
      <c r="C252" s="1" t="s">
        <v>1201</v>
      </c>
      <c r="E252" s="5">
        <v>0</v>
      </c>
      <c r="G252" s="5">
        <v>0</v>
      </c>
      <c r="I252" s="9">
        <f t="shared" si="80"/>
        <v>0</v>
      </c>
      <c r="K252" s="21">
        <f t="shared" si="81"/>
        <v>0</v>
      </c>
      <c r="M252" s="9">
        <v>-83876.72</v>
      </c>
      <c r="O252" s="9">
        <v>-2699.07</v>
      </c>
      <c r="Q252" s="9">
        <f t="shared" si="82"/>
        <v>-81177.65</v>
      </c>
      <c r="S252" s="21" t="str">
        <f t="shared" si="83"/>
        <v>N.M.</v>
      </c>
      <c r="U252" s="9">
        <v>-83678.2</v>
      </c>
      <c r="W252" s="9">
        <v>-2787.98</v>
      </c>
      <c r="Y252" s="9">
        <f t="shared" si="84"/>
        <v>-80890.22</v>
      </c>
      <c r="AA252" s="21" t="str">
        <f t="shared" si="85"/>
        <v>N.M.</v>
      </c>
      <c r="AC252" s="9">
        <v>-83678.2</v>
      </c>
      <c r="AE252" s="9">
        <v>-2787.98</v>
      </c>
      <c r="AG252" s="9">
        <f t="shared" si="86"/>
        <v>-80890.22</v>
      </c>
      <c r="AI252" s="21" t="str">
        <f t="shared" si="87"/>
        <v>N.M.</v>
      </c>
    </row>
    <row r="253" spans="1:35" ht="12.75" outlineLevel="1">
      <c r="A253" s="1" t="s">
        <v>677</v>
      </c>
      <c r="B253" s="16" t="s">
        <v>678</v>
      </c>
      <c r="C253" s="1" t="s">
        <v>1202</v>
      </c>
      <c r="E253" s="5">
        <v>-25784.95</v>
      </c>
      <c r="G253" s="5">
        <v>-39333.33</v>
      </c>
      <c r="I253" s="9">
        <f t="shared" si="80"/>
        <v>13548.380000000001</v>
      </c>
      <c r="K253" s="21">
        <f t="shared" si="81"/>
        <v>0.34445036817376</v>
      </c>
      <c r="M253" s="9">
        <v>-76852.40000000001</v>
      </c>
      <c r="O253" s="9">
        <v>-99726.63</v>
      </c>
      <c r="Q253" s="9">
        <f t="shared" si="82"/>
        <v>22874.229999999996</v>
      </c>
      <c r="S253" s="21">
        <f t="shared" si="83"/>
        <v>0.2293693269290258</v>
      </c>
      <c r="U253" s="9">
        <v>-381892.92</v>
      </c>
      <c r="W253" s="9">
        <v>-497901.8</v>
      </c>
      <c r="Y253" s="9">
        <f t="shared" si="84"/>
        <v>116008.88</v>
      </c>
      <c r="AA253" s="21">
        <f t="shared" si="85"/>
        <v>0.23299550232596067</v>
      </c>
      <c r="AC253" s="9">
        <v>-381892.92</v>
      </c>
      <c r="AE253" s="9">
        <v>-497901.8</v>
      </c>
      <c r="AG253" s="9">
        <f t="shared" si="86"/>
        <v>116008.88</v>
      </c>
      <c r="AI253" s="21">
        <f t="shared" si="87"/>
        <v>0.23299550232596067</v>
      </c>
    </row>
    <row r="254" spans="1:35" ht="12.75" outlineLevel="1">
      <c r="A254" s="1" t="s">
        <v>679</v>
      </c>
      <c r="B254" s="16" t="s">
        <v>680</v>
      </c>
      <c r="C254" s="1" t="s">
        <v>1203</v>
      </c>
      <c r="E254" s="5">
        <v>-409.79</v>
      </c>
      <c r="G254" s="5">
        <v>-1449.78</v>
      </c>
      <c r="I254" s="9">
        <f t="shared" si="80"/>
        <v>1039.99</v>
      </c>
      <c r="K254" s="21">
        <f t="shared" si="81"/>
        <v>0.7173433210556085</v>
      </c>
      <c r="M254" s="9">
        <v>-7306.77</v>
      </c>
      <c r="O254" s="9">
        <v>-3418.21</v>
      </c>
      <c r="Q254" s="9">
        <f t="shared" si="82"/>
        <v>-3888.5600000000004</v>
      </c>
      <c r="S254" s="21">
        <f t="shared" si="83"/>
        <v>-1.1376012591385551</v>
      </c>
      <c r="U254" s="9">
        <v>-16234.81</v>
      </c>
      <c r="W254" s="9">
        <v>-26362.670000000002</v>
      </c>
      <c r="Y254" s="9">
        <f t="shared" si="84"/>
        <v>10127.860000000002</v>
      </c>
      <c r="AA254" s="21">
        <f t="shared" si="85"/>
        <v>0.3841742888713473</v>
      </c>
      <c r="AC254" s="9">
        <v>-16234.81</v>
      </c>
      <c r="AE254" s="9">
        <v>-26362.670000000002</v>
      </c>
      <c r="AG254" s="9">
        <f t="shared" si="86"/>
        <v>10127.860000000002</v>
      </c>
      <c r="AI254" s="21">
        <f t="shared" si="87"/>
        <v>0.3841742888713473</v>
      </c>
    </row>
    <row r="255" spans="1:35" ht="12.75" outlineLevel="1">
      <c r="A255" s="1" t="s">
        <v>681</v>
      </c>
      <c r="B255" s="16" t="s">
        <v>682</v>
      </c>
      <c r="C255" s="1" t="s">
        <v>1204</v>
      </c>
      <c r="E255" s="5">
        <v>-48129.89</v>
      </c>
      <c r="G255" s="5">
        <v>-40512.87</v>
      </c>
      <c r="I255" s="9">
        <f t="shared" si="80"/>
        <v>-7617.019999999997</v>
      </c>
      <c r="K255" s="21">
        <f t="shared" si="81"/>
        <v>-0.18801482096923758</v>
      </c>
      <c r="M255" s="9">
        <v>-148550.79</v>
      </c>
      <c r="O255" s="9">
        <v>-117148.8</v>
      </c>
      <c r="Q255" s="9">
        <f t="shared" si="82"/>
        <v>-31401.990000000005</v>
      </c>
      <c r="S255" s="21">
        <f t="shared" si="83"/>
        <v>-0.2680521695484717</v>
      </c>
      <c r="U255" s="9">
        <v>-628870.29</v>
      </c>
      <c r="W255" s="9">
        <v>-458958.79000000004</v>
      </c>
      <c r="Y255" s="9">
        <f t="shared" si="84"/>
        <v>-169911.5</v>
      </c>
      <c r="AA255" s="21">
        <f t="shared" si="85"/>
        <v>-0.37021079822874725</v>
      </c>
      <c r="AC255" s="9">
        <v>-628870.29</v>
      </c>
      <c r="AE255" s="9">
        <v>-458958.79000000004</v>
      </c>
      <c r="AG255" s="9">
        <f t="shared" si="86"/>
        <v>-169911.5</v>
      </c>
      <c r="AI255" s="21">
        <f t="shared" si="87"/>
        <v>-0.37021079822874725</v>
      </c>
    </row>
    <row r="256" spans="1:35" ht="12.75" outlineLevel="1">
      <c r="A256" s="1" t="s">
        <v>683</v>
      </c>
      <c r="B256" s="16" t="s">
        <v>684</v>
      </c>
      <c r="C256" s="1" t="s">
        <v>1205</v>
      </c>
      <c r="E256" s="5">
        <v>156108.26</v>
      </c>
      <c r="G256" s="5">
        <v>-13733.969000000001</v>
      </c>
      <c r="I256" s="9">
        <f t="shared" si="80"/>
        <v>169842.22900000002</v>
      </c>
      <c r="K256" s="21" t="str">
        <f t="shared" si="81"/>
        <v>N.M.</v>
      </c>
      <c r="M256" s="9">
        <v>244499.09</v>
      </c>
      <c r="O256" s="9">
        <v>185029.526</v>
      </c>
      <c r="Q256" s="9">
        <f t="shared" si="82"/>
        <v>59469.563999999984</v>
      </c>
      <c r="S256" s="21">
        <f t="shared" si="83"/>
        <v>0.32140580633601135</v>
      </c>
      <c r="U256" s="9">
        <v>689828.566</v>
      </c>
      <c r="W256" s="9">
        <v>1492230.276</v>
      </c>
      <c r="Y256" s="9">
        <f t="shared" si="84"/>
        <v>-802401.7100000001</v>
      </c>
      <c r="AA256" s="21">
        <f t="shared" si="85"/>
        <v>-0.5377197627640146</v>
      </c>
      <c r="AC256" s="9">
        <v>689828.566</v>
      </c>
      <c r="AE256" s="9">
        <v>1492230.276</v>
      </c>
      <c r="AG256" s="9">
        <f t="shared" si="86"/>
        <v>-802401.7100000001</v>
      </c>
      <c r="AI256" s="21">
        <f t="shared" si="87"/>
        <v>-0.5377197627640146</v>
      </c>
    </row>
    <row r="257" spans="1:35" ht="12.75" outlineLevel="1">
      <c r="A257" s="1" t="s">
        <v>685</v>
      </c>
      <c r="B257" s="16" t="s">
        <v>686</v>
      </c>
      <c r="C257" s="1" t="s">
        <v>1206</v>
      </c>
      <c r="E257" s="5">
        <v>0</v>
      </c>
      <c r="G257" s="5">
        <v>0</v>
      </c>
      <c r="I257" s="9">
        <f t="shared" si="80"/>
        <v>0</v>
      </c>
      <c r="K257" s="21">
        <f t="shared" si="81"/>
        <v>0</v>
      </c>
      <c r="M257" s="9">
        <v>0</v>
      </c>
      <c r="O257" s="9">
        <v>0</v>
      </c>
      <c r="Q257" s="9">
        <f t="shared" si="82"/>
        <v>0</v>
      </c>
      <c r="S257" s="21">
        <f t="shared" si="83"/>
        <v>0</v>
      </c>
      <c r="U257" s="9">
        <v>0</v>
      </c>
      <c r="W257" s="9">
        <v>-323.89</v>
      </c>
      <c r="Y257" s="9">
        <f t="shared" si="84"/>
        <v>323.89</v>
      </c>
      <c r="AA257" s="21" t="str">
        <f t="shared" si="85"/>
        <v>N.M.</v>
      </c>
      <c r="AC257" s="9">
        <v>0</v>
      </c>
      <c r="AE257" s="9">
        <v>-323.89</v>
      </c>
      <c r="AG257" s="9">
        <f t="shared" si="86"/>
        <v>323.89</v>
      </c>
      <c r="AI257" s="21" t="str">
        <f t="shared" si="87"/>
        <v>N.M.</v>
      </c>
    </row>
    <row r="258" spans="1:35" ht="12.75" outlineLevel="1">
      <c r="A258" s="1" t="s">
        <v>687</v>
      </c>
      <c r="B258" s="16" t="s">
        <v>688</v>
      </c>
      <c r="C258" s="1" t="s">
        <v>1207</v>
      </c>
      <c r="E258" s="5">
        <v>297026.296</v>
      </c>
      <c r="G258" s="5">
        <v>487183.26</v>
      </c>
      <c r="I258" s="9">
        <f t="shared" si="80"/>
        <v>-190156.96400000004</v>
      </c>
      <c r="K258" s="21">
        <f t="shared" si="81"/>
        <v>-0.3903191665493598</v>
      </c>
      <c r="M258" s="9">
        <v>1285080.496</v>
      </c>
      <c r="O258" s="9">
        <v>1343414.01</v>
      </c>
      <c r="Q258" s="9">
        <f t="shared" si="82"/>
        <v>-58333.51399999997</v>
      </c>
      <c r="S258" s="21">
        <f t="shared" si="83"/>
        <v>-0.04342184432035212</v>
      </c>
      <c r="U258" s="9">
        <v>5195663.406</v>
      </c>
      <c r="W258" s="9">
        <v>4386692.03</v>
      </c>
      <c r="Y258" s="9">
        <f t="shared" si="84"/>
        <v>808971.3760000002</v>
      </c>
      <c r="AA258" s="21">
        <f t="shared" si="85"/>
        <v>0.18441490090199017</v>
      </c>
      <c r="AC258" s="9">
        <v>5195663.406</v>
      </c>
      <c r="AE258" s="9">
        <v>4386692.03</v>
      </c>
      <c r="AG258" s="9">
        <f t="shared" si="86"/>
        <v>808971.3760000002</v>
      </c>
      <c r="AI258" s="21">
        <f t="shared" si="87"/>
        <v>0.18441490090199017</v>
      </c>
    </row>
    <row r="259" spans="1:35" ht="12.75" outlineLevel="1">
      <c r="A259" s="1" t="s">
        <v>689</v>
      </c>
      <c r="B259" s="16" t="s">
        <v>690</v>
      </c>
      <c r="C259" s="1" t="s">
        <v>1208</v>
      </c>
      <c r="E259" s="5">
        <v>31431.13</v>
      </c>
      <c r="G259" s="5">
        <v>31750.45</v>
      </c>
      <c r="I259" s="9">
        <f aca="true" t="shared" si="88" ref="I259:I290">+E259-G259</f>
        <v>-319.3199999999997</v>
      </c>
      <c r="K259" s="21">
        <f aca="true" t="shared" si="89" ref="K259:K290">IF(G259&lt;0,IF(I259=0,0,IF(OR(G259=0,E259=0),"N.M.",IF(ABS(I259/G259)&gt;=10,"N.M.",I259/(-G259)))),IF(I259=0,0,IF(OR(G259=0,E259=0),"N.M.",IF(ABS(I259/G259)&gt;=10,"N.M.",I259/G259))))</f>
        <v>-0.01005718029193286</v>
      </c>
      <c r="M259" s="9">
        <v>94119.41</v>
      </c>
      <c r="O259" s="9">
        <v>95251.51</v>
      </c>
      <c r="Q259" s="9">
        <f aca="true" t="shared" si="90" ref="Q259:Q290">(+M259-O259)</f>
        <v>-1132.0999999999913</v>
      </c>
      <c r="S259" s="21">
        <f aca="true" t="shared" si="91" ref="S259:S290">IF(O259&lt;0,IF(Q259=0,0,IF(OR(O259=0,M259=0),"N.M.",IF(ABS(Q259/O259)&gt;=10,"N.M.",Q259/(-O259)))),IF(Q259=0,0,IF(OR(O259=0,M259=0),"N.M.",IF(ABS(Q259/O259)&gt;=10,"N.M.",Q259/O259))))</f>
        <v>-0.011885375885379574</v>
      </c>
      <c r="U259" s="9">
        <v>367523.008</v>
      </c>
      <c r="W259" s="9">
        <v>501343.911</v>
      </c>
      <c r="Y259" s="9">
        <f aca="true" t="shared" si="92" ref="Y259:Y290">(+U259-W259)</f>
        <v>-133820.90300000005</v>
      </c>
      <c r="AA259" s="21">
        <f aca="true" t="shared" si="93" ref="AA259:AA290">IF(W259&lt;0,IF(Y259=0,0,IF(OR(W259=0,U259=0),"N.M.",IF(ABS(Y259/W259)&gt;=10,"N.M.",Y259/(-W259)))),IF(Y259=0,0,IF(OR(W259=0,U259=0),"N.M.",IF(ABS(Y259/W259)&gt;=10,"N.M.",Y259/W259))))</f>
        <v>-0.2669243608306236</v>
      </c>
      <c r="AC259" s="9">
        <v>367523.008</v>
      </c>
      <c r="AE259" s="9">
        <v>501343.911</v>
      </c>
      <c r="AG259" s="9">
        <f aca="true" t="shared" si="94" ref="AG259:AG290">(+AC259-AE259)</f>
        <v>-133820.90300000005</v>
      </c>
      <c r="AI259" s="21">
        <f aca="true" t="shared" si="95" ref="AI259:AI290">IF(AE259&lt;0,IF(AG259=0,0,IF(OR(AE259=0,AC259=0),"N.M.",IF(ABS(AG259/AE259)&gt;=10,"N.M.",AG259/(-AE259)))),IF(AG259=0,0,IF(OR(AE259=0,AC259=0),"N.M.",IF(ABS(AG259/AE259)&gt;=10,"N.M.",AG259/AE259))))</f>
        <v>-0.2669243608306236</v>
      </c>
    </row>
    <row r="260" spans="1:35" ht="12.75" outlineLevel="1">
      <c r="A260" s="1" t="s">
        <v>691</v>
      </c>
      <c r="B260" s="16" t="s">
        <v>692</v>
      </c>
      <c r="C260" s="1" t="s">
        <v>1209</v>
      </c>
      <c r="E260" s="5">
        <v>82533.47</v>
      </c>
      <c r="G260" s="5">
        <v>82713.84</v>
      </c>
      <c r="I260" s="9">
        <f t="shared" si="88"/>
        <v>-180.36999999999534</v>
      </c>
      <c r="K260" s="21">
        <f t="shared" si="89"/>
        <v>-0.002180650783472214</v>
      </c>
      <c r="M260" s="9">
        <v>248102.33000000002</v>
      </c>
      <c r="O260" s="9">
        <v>237931.88</v>
      </c>
      <c r="Q260" s="9">
        <f t="shared" si="90"/>
        <v>10170.450000000012</v>
      </c>
      <c r="S260" s="21">
        <f t="shared" si="91"/>
        <v>0.04274521766482075</v>
      </c>
      <c r="U260" s="9">
        <v>977636.852</v>
      </c>
      <c r="W260" s="9">
        <v>935670.3300000001</v>
      </c>
      <c r="Y260" s="9">
        <f t="shared" si="92"/>
        <v>41966.52199999988</v>
      </c>
      <c r="AA260" s="21">
        <f t="shared" si="93"/>
        <v>0.04485182510810178</v>
      </c>
      <c r="AC260" s="9">
        <v>977636.852</v>
      </c>
      <c r="AE260" s="9">
        <v>935670.3300000001</v>
      </c>
      <c r="AG260" s="9">
        <f t="shared" si="94"/>
        <v>41966.52199999988</v>
      </c>
      <c r="AI260" s="21">
        <f t="shared" si="95"/>
        <v>0.04485182510810178</v>
      </c>
    </row>
    <row r="261" spans="1:35" ht="12.75" outlineLevel="1">
      <c r="A261" s="1" t="s">
        <v>693</v>
      </c>
      <c r="B261" s="16" t="s">
        <v>694</v>
      </c>
      <c r="C261" s="1" t="s">
        <v>1210</v>
      </c>
      <c r="E261" s="5">
        <v>2109.51</v>
      </c>
      <c r="G261" s="5">
        <v>1150.954</v>
      </c>
      <c r="I261" s="9">
        <f t="shared" si="88"/>
        <v>958.5560000000003</v>
      </c>
      <c r="K261" s="21">
        <f t="shared" si="89"/>
        <v>0.8328360646906829</v>
      </c>
      <c r="M261" s="9">
        <v>2109.51</v>
      </c>
      <c r="O261" s="9">
        <v>1417.904</v>
      </c>
      <c r="Q261" s="9">
        <f t="shared" si="90"/>
        <v>691.6060000000002</v>
      </c>
      <c r="S261" s="21">
        <f t="shared" si="91"/>
        <v>0.48776644963269744</v>
      </c>
      <c r="U261" s="9">
        <v>3443.828</v>
      </c>
      <c r="W261" s="9">
        <v>5860.853</v>
      </c>
      <c r="Y261" s="9">
        <f t="shared" si="92"/>
        <v>-2417.025</v>
      </c>
      <c r="AA261" s="21">
        <f t="shared" si="93"/>
        <v>-0.4124015736275931</v>
      </c>
      <c r="AC261" s="9">
        <v>3443.828</v>
      </c>
      <c r="AE261" s="9">
        <v>5860.853</v>
      </c>
      <c r="AG261" s="9">
        <f t="shared" si="94"/>
        <v>-2417.025</v>
      </c>
      <c r="AI261" s="21">
        <f t="shared" si="95"/>
        <v>-0.4124015736275931</v>
      </c>
    </row>
    <row r="262" spans="1:35" ht="12.75" outlineLevel="1">
      <c r="A262" s="1" t="s">
        <v>695</v>
      </c>
      <c r="B262" s="16" t="s">
        <v>696</v>
      </c>
      <c r="C262" s="1" t="s">
        <v>1211</v>
      </c>
      <c r="E262" s="5">
        <v>5960.400000000001</v>
      </c>
      <c r="G262" s="5">
        <v>14214.706</v>
      </c>
      <c r="I262" s="9">
        <f t="shared" si="88"/>
        <v>-8254.306</v>
      </c>
      <c r="K262" s="21">
        <f t="shared" si="89"/>
        <v>-0.5806877750408627</v>
      </c>
      <c r="M262" s="9">
        <v>27506.9</v>
      </c>
      <c r="O262" s="9">
        <v>36098.789000000004</v>
      </c>
      <c r="Q262" s="9">
        <f t="shared" si="90"/>
        <v>-8591.889000000003</v>
      </c>
      <c r="S262" s="21">
        <f t="shared" si="91"/>
        <v>-0.2380104496026169</v>
      </c>
      <c r="U262" s="9">
        <v>99279.318</v>
      </c>
      <c r="W262" s="9">
        <v>100362.664</v>
      </c>
      <c r="Y262" s="9">
        <f t="shared" si="92"/>
        <v>-1083.346000000005</v>
      </c>
      <c r="AA262" s="21">
        <f t="shared" si="93"/>
        <v>-0.010794312913017185</v>
      </c>
      <c r="AC262" s="9">
        <v>99279.318</v>
      </c>
      <c r="AE262" s="9">
        <v>100362.664</v>
      </c>
      <c r="AG262" s="9">
        <f t="shared" si="94"/>
        <v>-1083.346000000005</v>
      </c>
      <c r="AI262" s="21">
        <f t="shared" si="95"/>
        <v>-0.010794312913017185</v>
      </c>
    </row>
    <row r="263" spans="1:35" ht="12.75" outlineLevel="1">
      <c r="A263" s="1" t="s">
        <v>697</v>
      </c>
      <c r="B263" s="16" t="s">
        <v>698</v>
      </c>
      <c r="C263" s="1" t="s">
        <v>1212</v>
      </c>
      <c r="E263" s="5">
        <v>0</v>
      </c>
      <c r="G263" s="5">
        <v>0</v>
      </c>
      <c r="I263" s="9">
        <f t="shared" si="88"/>
        <v>0</v>
      </c>
      <c r="K263" s="21">
        <f t="shared" si="89"/>
        <v>0</v>
      </c>
      <c r="M263" s="9">
        <v>0</v>
      </c>
      <c r="O263" s="9">
        <v>5.19</v>
      </c>
      <c r="Q263" s="9">
        <f t="shared" si="90"/>
        <v>-5.19</v>
      </c>
      <c r="S263" s="21" t="str">
        <f t="shared" si="91"/>
        <v>N.M.</v>
      </c>
      <c r="U263" s="9">
        <v>0</v>
      </c>
      <c r="W263" s="9">
        <v>43.82</v>
      </c>
      <c r="Y263" s="9">
        <f t="shared" si="92"/>
        <v>-43.82</v>
      </c>
      <c r="AA263" s="21" t="str">
        <f t="shared" si="93"/>
        <v>N.M.</v>
      </c>
      <c r="AC263" s="9">
        <v>0</v>
      </c>
      <c r="AE263" s="9">
        <v>43.82</v>
      </c>
      <c r="AG263" s="9">
        <f t="shared" si="94"/>
        <v>-43.82</v>
      </c>
      <c r="AI263" s="21" t="str">
        <f t="shared" si="95"/>
        <v>N.M.</v>
      </c>
    </row>
    <row r="264" spans="1:35" ht="12.75" outlineLevel="1">
      <c r="A264" s="1" t="s">
        <v>699</v>
      </c>
      <c r="B264" s="16" t="s">
        <v>700</v>
      </c>
      <c r="C264" s="1" t="s">
        <v>1213</v>
      </c>
      <c r="E264" s="5">
        <v>51183.58</v>
      </c>
      <c r="G264" s="5">
        <v>-58310.49</v>
      </c>
      <c r="I264" s="9">
        <f t="shared" si="88"/>
        <v>109494.07</v>
      </c>
      <c r="K264" s="21">
        <f t="shared" si="89"/>
        <v>1.8777765372920037</v>
      </c>
      <c r="M264" s="9">
        <v>100417.01000000001</v>
      </c>
      <c r="O264" s="9">
        <v>158926.99</v>
      </c>
      <c r="Q264" s="9">
        <f t="shared" si="90"/>
        <v>-58509.97999999998</v>
      </c>
      <c r="S264" s="21">
        <f t="shared" si="91"/>
        <v>-0.3681563465085445</v>
      </c>
      <c r="U264" s="9">
        <v>352123.05</v>
      </c>
      <c r="W264" s="9">
        <v>395229.91000000003</v>
      </c>
      <c r="Y264" s="9">
        <f t="shared" si="92"/>
        <v>-43106.860000000044</v>
      </c>
      <c r="AA264" s="21">
        <f t="shared" si="93"/>
        <v>-0.1090678081524752</v>
      </c>
      <c r="AC264" s="9">
        <v>352123.05</v>
      </c>
      <c r="AE264" s="9">
        <v>395229.91000000003</v>
      </c>
      <c r="AG264" s="9">
        <f t="shared" si="94"/>
        <v>-43106.860000000044</v>
      </c>
      <c r="AI264" s="21">
        <f t="shared" si="95"/>
        <v>-0.1090678081524752</v>
      </c>
    </row>
    <row r="265" spans="1:35" ht="12.75" outlineLevel="1">
      <c r="A265" s="1" t="s">
        <v>701</v>
      </c>
      <c r="B265" s="16" t="s">
        <v>702</v>
      </c>
      <c r="C265" s="1" t="s">
        <v>1214</v>
      </c>
      <c r="E265" s="5">
        <v>83670.71</v>
      </c>
      <c r="G265" s="5">
        <v>-4.243</v>
      </c>
      <c r="I265" s="9">
        <f t="shared" si="88"/>
        <v>83674.95300000001</v>
      </c>
      <c r="K265" s="21" t="str">
        <f t="shared" si="89"/>
        <v>N.M.</v>
      </c>
      <c r="M265" s="9">
        <v>88285.79000000001</v>
      </c>
      <c r="O265" s="9">
        <v>10310.779</v>
      </c>
      <c r="Q265" s="9">
        <f t="shared" si="90"/>
        <v>77975.01100000001</v>
      </c>
      <c r="S265" s="21">
        <f t="shared" si="91"/>
        <v>7.562475250415125</v>
      </c>
      <c r="U265" s="9">
        <v>100672.852</v>
      </c>
      <c r="W265" s="9">
        <v>79567.294</v>
      </c>
      <c r="Y265" s="9">
        <f t="shared" si="92"/>
        <v>21105.558000000005</v>
      </c>
      <c r="AA265" s="21">
        <f t="shared" si="93"/>
        <v>0.26525418848603805</v>
      </c>
      <c r="AC265" s="9">
        <v>100672.852</v>
      </c>
      <c r="AE265" s="9">
        <v>79567.294</v>
      </c>
      <c r="AG265" s="9">
        <f t="shared" si="94"/>
        <v>21105.558000000005</v>
      </c>
      <c r="AI265" s="21">
        <f t="shared" si="95"/>
        <v>0.26525418848603805</v>
      </c>
    </row>
    <row r="266" spans="1:35" ht="12.75" outlineLevel="1">
      <c r="A266" s="1" t="s">
        <v>703</v>
      </c>
      <c r="B266" s="16" t="s">
        <v>704</v>
      </c>
      <c r="C266" s="1" t="s">
        <v>1215</v>
      </c>
      <c r="E266" s="5">
        <v>0</v>
      </c>
      <c r="G266" s="5">
        <v>0</v>
      </c>
      <c r="I266" s="9">
        <f t="shared" si="88"/>
        <v>0</v>
      </c>
      <c r="K266" s="21">
        <f t="shared" si="89"/>
        <v>0</v>
      </c>
      <c r="M266" s="9">
        <v>0</v>
      </c>
      <c r="O266" s="9">
        <v>0</v>
      </c>
      <c r="Q266" s="9">
        <f t="shared" si="90"/>
        <v>0</v>
      </c>
      <c r="S266" s="21">
        <f t="shared" si="91"/>
        <v>0</v>
      </c>
      <c r="U266" s="9">
        <v>0</v>
      </c>
      <c r="W266" s="9">
        <v>198.17000000000002</v>
      </c>
      <c r="Y266" s="9">
        <f t="shared" si="92"/>
        <v>-198.17000000000002</v>
      </c>
      <c r="AA266" s="21" t="str">
        <f t="shared" si="93"/>
        <v>N.M.</v>
      </c>
      <c r="AC266" s="9">
        <v>0</v>
      </c>
      <c r="AE266" s="9">
        <v>198.17000000000002</v>
      </c>
      <c r="AG266" s="9">
        <f t="shared" si="94"/>
        <v>-198.17000000000002</v>
      </c>
      <c r="AI266" s="21" t="str">
        <f t="shared" si="95"/>
        <v>N.M.</v>
      </c>
    </row>
    <row r="267" spans="1:35" ht="12.75" outlineLevel="1">
      <c r="A267" s="1" t="s">
        <v>705</v>
      </c>
      <c r="B267" s="16" t="s">
        <v>706</v>
      </c>
      <c r="C267" s="1" t="s">
        <v>1216</v>
      </c>
      <c r="E267" s="5">
        <v>-13181.731</v>
      </c>
      <c r="G267" s="5">
        <v>-14613.284</v>
      </c>
      <c r="I267" s="9">
        <f t="shared" si="88"/>
        <v>1431.5529999999999</v>
      </c>
      <c r="K267" s="21">
        <f t="shared" si="89"/>
        <v>0.09796244293890408</v>
      </c>
      <c r="M267" s="9">
        <v>-44457.320999999996</v>
      </c>
      <c r="O267" s="9">
        <v>-41633.344</v>
      </c>
      <c r="Q267" s="9">
        <f t="shared" si="90"/>
        <v>-2823.976999999999</v>
      </c>
      <c r="S267" s="21">
        <f t="shared" si="91"/>
        <v>-0.0678296943911111</v>
      </c>
      <c r="U267" s="9">
        <v>-162960.121</v>
      </c>
      <c r="W267" s="9">
        <v>-123441.042</v>
      </c>
      <c r="Y267" s="9">
        <f t="shared" si="92"/>
        <v>-39519.07900000001</v>
      </c>
      <c r="AA267" s="21">
        <f t="shared" si="93"/>
        <v>-0.3201453775803352</v>
      </c>
      <c r="AC267" s="9">
        <v>-162960.121</v>
      </c>
      <c r="AE267" s="9">
        <v>-123441.042</v>
      </c>
      <c r="AG267" s="9">
        <f t="shared" si="94"/>
        <v>-39519.07900000001</v>
      </c>
      <c r="AI267" s="21">
        <f t="shared" si="95"/>
        <v>-0.3201453775803352</v>
      </c>
    </row>
    <row r="268" spans="1:35" ht="12.75" outlineLevel="1">
      <c r="A268" s="1" t="s">
        <v>707</v>
      </c>
      <c r="B268" s="16" t="s">
        <v>708</v>
      </c>
      <c r="C268" s="1" t="s">
        <v>1217</v>
      </c>
      <c r="E268" s="5">
        <v>755.87</v>
      </c>
      <c r="G268" s="5">
        <v>651.32</v>
      </c>
      <c r="I268" s="9">
        <f t="shared" si="88"/>
        <v>104.54999999999995</v>
      </c>
      <c r="K268" s="21">
        <f t="shared" si="89"/>
        <v>0.160520174415034</v>
      </c>
      <c r="M268" s="9">
        <v>2385.03</v>
      </c>
      <c r="O268" s="9">
        <v>1967.75</v>
      </c>
      <c r="Q268" s="9">
        <f t="shared" si="90"/>
        <v>417.2800000000002</v>
      </c>
      <c r="S268" s="21">
        <f t="shared" si="91"/>
        <v>0.21205945877271004</v>
      </c>
      <c r="U268" s="9">
        <v>9443.27</v>
      </c>
      <c r="W268" s="9">
        <v>18249.4</v>
      </c>
      <c r="Y268" s="9">
        <f t="shared" si="92"/>
        <v>-8806.130000000001</v>
      </c>
      <c r="AA268" s="21">
        <f t="shared" si="93"/>
        <v>-0.4825435356778853</v>
      </c>
      <c r="AC268" s="9">
        <v>9443.27</v>
      </c>
      <c r="AE268" s="9">
        <v>18249.4</v>
      </c>
      <c r="AG268" s="9">
        <f t="shared" si="94"/>
        <v>-8806.130000000001</v>
      </c>
      <c r="AI268" s="21">
        <f t="shared" si="95"/>
        <v>-0.4825435356778853</v>
      </c>
    </row>
    <row r="269" spans="1:35" ht="12.75" outlineLevel="1">
      <c r="A269" s="1" t="s">
        <v>709</v>
      </c>
      <c r="B269" s="16" t="s">
        <v>710</v>
      </c>
      <c r="C269" s="1" t="s">
        <v>1218</v>
      </c>
      <c r="E269" s="5">
        <v>-322.07</v>
      </c>
      <c r="G269" s="5">
        <v>2892.71</v>
      </c>
      <c r="I269" s="9">
        <f t="shared" si="88"/>
        <v>-3214.78</v>
      </c>
      <c r="K269" s="21">
        <f t="shared" si="89"/>
        <v>-1.1113385026497644</v>
      </c>
      <c r="M269" s="9">
        <v>1740.1200000000001</v>
      </c>
      <c r="O269" s="9">
        <v>6898.360000000001</v>
      </c>
      <c r="Q269" s="9">
        <f t="shared" si="90"/>
        <v>-5158.240000000001</v>
      </c>
      <c r="S269" s="21">
        <f t="shared" si="91"/>
        <v>-0.7477487402802986</v>
      </c>
      <c r="U269" s="9">
        <v>11983.85</v>
      </c>
      <c r="W269" s="9">
        <v>20059.02</v>
      </c>
      <c r="Y269" s="9">
        <f t="shared" si="92"/>
        <v>-8075.17</v>
      </c>
      <c r="AA269" s="21">
        <f t="shared" si="93"/>
        <v>-0.4025705144119703</v>
      </c>
      <c r="AC269" s="9">
        <v>11983.85</v>
      </c>
      <c r="AE269" s="9">
        <v>20059.02</v>
      </c>
      <c r="AG269" s="9">
        <f t="shared" si="94"/>
        <v>-8075.17</v>
      </c>
      <c r="AI269" s="21">
        <f t="shared" si="95"/>
        <v>-0.4025705144119703</v>
      </c>
    </row>
    <row r="270" spans="1:35" ht="12.75" outlineLevel="1">
      <c r="A270" s="1" t="s">
        <v>711</v>
      </c>
      <c r="B270" s="16" t="s">
        <v>712</v>
      </c>
      <c r="C270" s="1" t="s">
        <v>1219</v>
      </c>
      <c r="E270" s="5">
        <v>895</v>
      </c>
      <c r="G270" s="5">
        <v>1884</v>
      </c>
      <c r="I270" s="9">
        <f t="shared" si="88"/>
        <v>-989</v>
      </c>
      <c r="K270" s="21">
        <f t="shared" si="89"/>
        <v>-0.5249469214437368</v>
      </c>
      <c r="M270" s="9">
        <v>2575</v>
      </c>
      <c r="O270" s="9">
        <v>2721</v>
      </c>
      <c r="Q270" s="9">
        <f t="shared" si="90"/>
        <v>-146</v>
      </c>
      <c r="S270" s="21">
        <f t="shared" si="91"/>
        <v>-0.05365674384417494</v>
      </c>
      <c r="U270" s="9">
        <v>13985</v>
      </c>
      <c r="W270" s="9">
        <v>16776.55</v>
      </c>
      <c r="Y270" s="9">
        <f t="shared" si="92"/>
        <v>-2791.5499999999993</v>
      </c>
      <c r="AA270" s="21">
        <f t="shared" si="93"/>
        <v>-0.16639595149181444</v>
      </c>
      <c r="AC270" s="9">
        <v>13985</v>
      </c>
      <c r="AE270" s="9">
        <v>16776.55</v>
      </c>
      <c r="AG270" s="9">
        <f t="shared" si="94"/>
        <v>-2791.5499999999993</v>
      </c>
      <c r="AI270" s="21">
        <f t="shared" si="95"/>
        <v>-0.16639595149181444</v>
      </c>
    </row>
    <row r="271" spans="1:35" ht="12.75" outlineLevel="1">
      <c r="A271" s="1" t="s">
        <v>713</v>
      </c>
      <c r="B271" s="16" t="s">
        <v>714</v>
      </c>
      <c r="C271" s="1" t="s">
        <v>1220</v>
      </c>
      <c r="E271" s="5">
        <v>82512.33</v>
      </c>
      <c r="G271" s="5">
        <v>84499.99</v>
      </c>
      <c r="I271" s="9">
        <f t="shared" si="88"/>
        <v>-1987.6600000000035</v>
      </c>
      <c r="K271" s="21">
        <f t="shared" si="89"/>
        <v>-0.023522606334036293</v>
      </c>
      <c r="M271" s="9">
        <v>247536.99</v>
      </c>
      <c r="O271" s="9">
        <v>253499.97</v>
      </c>
      <c r="Q271" s="9">
        <f t="shared" si="90"/>
        <v>-5962.9800000000105</v>
      </c>
      <c r="S271" s="21">
        <f t="shared" si="91"/>
        <v>-0.023522606334036293</v>
      </c>
      <c r="U271" s="9">
        <v>990243.97</v>
      </c>
      <c r="W271" s="9">
        <v>1014051.91</v>
      </c>
      <c r="Y271" s="9">
        <f t="shared" si="92"/>
        <v>-23807.94000000006</v>
      </c>
      <c r="AA271" s="21">
        <f t="shared" si="93"/>
        <v>-0.023478028851599973</v>
      </c>
      <c r="AC271" s="9">
        <v>990243.97</v>
      </c>
      <c r="AE271" s="9">
        <v>1014051.91</v>
      </c>
      <c r="AG271" s="9">
        <f t="shared" si="94"/>
        <v>-23807.94000000006</v>
      </c>
      <c r="AI271" s="21">
        <f t="shared" si="95"/>
        <v>-0.023478028851599973</v>
      </c>
    </row>
    <row r="272" spans="1:35" ht="12.75" outlineLevel="1">
      <c r="A272" s="1" t="s">
        <v>715</v>
      </c>
      <c r="B272" s="16" t="s">
        <v>716</v>
      </c>
      <c r="C272" s="1" t="s">
        <v>1221</v>
      </c>
      <c r="E272" s="5">
        <v>12604.52</v>
      </c>
      <c r="G272" s="5">
        <v>12136.18</v>
      </c>
      <c r="I272" s="9">
        <f t="shared" si="88"/>
        <v>468.34000000000015</v>
      </c>
      <c r="K272" s="21">
        <f t="shared" si="89"/>
        <v>0.038590396648698365</v>
      </c>
      <c r="M272" s="9">
        <v>37720.5</v>
      </c>
      <c r="O272" s="9">
        <v>36493.46</v>
      </c>
      <c r="Q272" s="9">
        <f t="shared" si="90"/>
        <v>1227.0400000000009</v>
      </c>
      <c r="S272" s="21">
        <f t="shared" si="91"/>
        <v>0.033623558851366815</v>
      </c>
      <c r="U272" s="9">
        <v>147359.08000000002</v>
      </c>
      <c r="W272" s="9">
        <v>146634.1</v>
      </c>
      <c r="Y272" s="9">
        <f t="shared" si="92"/>
        <v>724.9800000000105</v>
      </c>
      <c r="AA272" s="21">
        <f t="shared" si="93"/>
        <v>0.004944143279087269</v>
      </c>
      <c r="AC272" s="9">
        <v>147359.08000000002</v>
      </c>
      <c r="AE272" s="9">
        <v>146634.1</v>
      </c>
      <c r="AG272" s="9">
        <f t="shared" si="94"/>
        <v>724.9800000000105</v>
      </c>
      <c r="AI272" s="21">
        <f t="shared" si="95"/>
        <v>0.004944143279087269</v>
      </c>
    </row>
    <row r="273" spans="1:35" ht="12.75" outlineLevel="1">
      <c r="A273" s="1" t="s">
        <v>717</v>
      </c>
      <c r="B273" s="16" t="s">
        <v>718</v>
      </c>
      <c r="C273" s="1" t="s">
        <v>1222</v>
      </c>
      <c r="E273" s="5">
        <v>350814.19</v>
      </c>
      <c r="G273" s="5">
        <v>316017.59</v>
      </c>
      <c r="I273" s="9">
        <f t="shared" si="88"/>
        <v>34796.59999999998</v>
      </c>
      <c r="K273" s="21">
        <f t="shared" si="89"/>
        <v>0.11010969357749983</v>
      </c>
      <c r="M273" s="9">
        <v>1055851.75</v>
      </c>
      <c r="O273" s="9">
        <v>949602.38</v>
      </c>
      <c r="Q273" s="9">
        <f t="shared" si="90"/>
        <v>106249.37</v>
      </c>
      <c r="S273" s="21">
        <f t="shared" si="91"/>
        <v>0.11188827264733688</v>
      </c>
      <c r="U273" s="9">
        <v>4218849.93</v>
      </c>
      <c r="W273" s="9">
        <v>3789829.16</v>
      </c>
      <c r="Y273" s="9">
        <f t="shared" si="92"/>
        <v>429020.76999999955</v>
      </c>
      <c r="AA273" s="21">
        <f t="shared" si="93"/>
        <v>0.11320319515405268</v>
      </c>
      <c r="AC273" s="9">
        <v>4218849.93</v>
      </c>
      <c r="AE273" s="9">
        <v>3789829.16</v>
      </c>
      <c r="AG273" s="9">
        <f t="shared" si="94"/>
        <v>429020.76999999955</v>
      </c>
      <c r="AI273" s="21">
        <f t="shared" si="95"/>
        <v>0.11320319515405268</v>
      </c>
    </row>
    <row r="274" spans="1:35" ht="12.75" outlineLevel="1">
      <c r="A274" s="1" t="s">
        <v>719</v>
      </c>
      <c r="B274" s="16" t="s">
        <v>720</v>
      </c>
      <c r="C274" s="1" t="s">
        <v>1223</v>
      </c>
      <c r="E274" s="5">
        <v>0</v>
      </c>
      <c r="G274" s="5">
        <v>30.668000000000003</v>
      </c>
      <c r="I274" s="9">
        <f t="shared" si="88"/>
        <v>-30.668000000000003</v>
      </c>
      <c r="K274" s="21" t="str">
        <f t="shared" si="89"/>
        <v>N.M.</v>
      </c>
      <c r="M274" s="9">
        <v>0</v>
      </c>
      <c r="O274" s="9">
        <v>34.265</v>
      </c>
      <c r="Q274" s="9">
        <f t="shared" si="90"/>
        <v>-34.265</v>
      </c>
      <c r="S274" s="21" t="str">
        <f t="shared" si="91"/>
        <v>N.M.</v>
      </c>
      <c r="U274" s="9">
        <v>323.2</v>
      </c>
      <c r="W274" s="9">
        <v>80.43900000000001</v>
      </c>
      <c r="Y274" s="9">
        <f t="shared" si="92"/>
        <v>242.76099999999997</v>
      </c>
      <c r="AA274" s="21">
        <f t="shared" si="93"/>
        <v>3.0179514911920826</v>
      </c>
      <c r="AC274" s="9">
        <v>323.2</v>
      </c>
      <c r="AE274" s="9">
        <v>80.43900000000001</v>
      </c>
      <c r="AG274" s="9">
        <f t="shared" si="94"/>
        <v>242.76099999999997</v>
      </c>
      <c r="AI274" s="21">
        <f t="shared" si="95"/>
        <v>3.0179514911920826</v>
      </c>
    </row>
    <row r="275" spans="1:35" ht="12.75" outlineLevel="1">
      <c r="A275" s="1" t="s">
        <v>721</v>
      </c>
      <c r="B275" s="16" t="s">
        <v>722</v>
      </c>
      <c r="C275" s="1" t="s">
        <v>1224</v>
      </c>
      <c r="E275" s="5">
        <v>2805.01</v>
      </c>
      <c r="G275" s="5">
        <v>11674.800000000001</v>
      </c>
      <c r="I275" s="9">
        <f t="shared" si="88"/>
        <v>-8869.79</v>
      </c>
      <c r="K275" s="21">
        <f t="shared" si="89"/>
        <v>-0.7597380683180868</v>
      </c>
      <c r="M275" s="9">
        <v>15334.59</v>
      </c>
      <c r="O275" s="9">
        <v>42609.51</v>
      </c>
      <c r="Q275" s="9">
        <f t="shared" si="90"/>
        <v>-27274.920000000002</v>
      </c>
      <c r="S275" s="21">
        <f t="shared" si="91"/>
        <v>-0.6401134394645702</v>
      </c>
      <c r="U275" s="9">
        <v>122937.53</v>
      </c>
      <c r="W275" s="9">
        <v>180535.84</v>
      </c>
      <c r="Y275" s="9">
        <f t="shared" si="92"/>
        <v>-57598.31</v>
      </c>
      <c r="AA275" s="21">
        <f t="shared" si="93"/>
        <v>-0.31904086191417724</v>
      </c>
      <c r="AC275" s="9">
        <v>122937.53</v>
      </c>
      <c r="AE275" s="9">
        <v>180535.84</v>
      </c>
      <c r="AG275" s="9">
        <f t="shared" si="94"/>
        <v>-57598.31</v>
      </c>
      <c r="AI275" s="21">
        <f t="shared" si="95"/>
        <v>-0.31904086191417724</v>
      </c>
    </row>
    <row r="276" spans="1:35" ht="12.75" outlineLevel="1">
      <c r="A276" s="1" t="s">
        <v>723</v>
      </c>
      <c r="B276" s="16" t="s">
        <v>724</v>
      </c>
      <c r="C276" s="1" t="s">
        <v>1225</v>
      </c>
      <c r="E276" s="5">
        <v>22552.63</v>
      </c>
      <c r="G276" s="5">
        <v>21970.83</v>
      </c>
      <c r="I276" s="9">
        <f t="shared" si="88"/>
        <v>581.7999999999993</v>
      </c>
      <c r="K276" s="21">
        <f t="shared" si="89"/>
        <v>0.0264805653678081</v>
      </c>
      <c r="M276" s="9">
        <v>67831.67</v>
      </c>
      <c r="O276" s="9">
        <v>65834.23</v>
      </c>
      <c r="Q276" s="9">
        <f t="shared" si="90"/>
        <v>1997.4400000000023</v>
      </c>
      <c r="S276" s="21">
        <f t="shared" si="91"/>
        <v>0.030340447514917428</v>
      </c>
      <c r="U276" s="9">
        <v>270667</v>
      </c>
      <c r="W276" s="9">
        <v>262006.37</v>
      </c>
      <c r="Y276" s="9">
        <f t="shared" si="92"/>
        <v>8660.630000000005</v>
      </c>
      <c r="AA276" s="21">
        <f t="shared" si="93"/>
        <v>0.033055036028322535</v>
      </c>
      <c r="AC276" s="9">
        <v>270667</v>
      </c>
      <c r="AE276" s="9">
        <v>262006.37</v>
      </c>
      <c r="AG276" s="9">
        <f t="shared" si="94"/>
        <v>8660.630000000005</v>
      </c>
      <c r="AI276" s="21">
        <f t="shared" si="95"/>
        <v>0.033055036028322535</v>
      </c>
    </row>
    <row r="277" spans="1:35" ht="12.75" outlineLevel="1">
      <c r="A277" s="1" t="s">
        <v>725</v>
      </c>
      <c r="B277" s="16" t="s">
        <v>726</v>
      </c>
      <c r="C277" s="1" t="s">
        <v>1226</v>
      </c>
      <c r="E277" s="5">
        <v>46.59</v>
      </c>
      <c r="G277" s="5">
        <v>27.349</v>
      </c>
      <c r="I277" s="9">
        <f t="shared" si="88"/>
        <v>19.241000000000003</v>
      </c>
      <c r="K277" s="21">
        <f t="shared" si="89"/>
        <v>0.7035357782734287</v>
      </c>
      <c r="M277" s="9">
        <v>139.06</v>
      </c>
      <c r="O277" s="9">
        <v>49.007000000000005</v>
      </c>
      <c r="Q277" s="9">
        <f t="shared" si="90"/>
        <v>90.053</v>
      </c>
      <c r="S277" s="21">
        <f t="shared" si="91"/>
        <v>1.837553818842206</v>
      </c>
      <c r="U277" s="9">
        <v>4218.83</v>
      </c>
      <c r="W277" s="9">
        <v>895.9250000000001</v>
      </c>
      <c r="Y277" s="9">
        <f t="shared" si="92"/>
        <v>3322.9049999999997</v>
      </c>
      <c r="AA277" s="21">
        <f t="shared" si="93"/>
        <v>3.708909785975388</v>
      </c>
      <c r="AC277" s="9">
        <v>4218.83</v>
      </c>
      <c r="AE277" s="9">
        <v>895.9250000000001</v>
      </c>
      <c r="AG277" s="9">
        <f t="shared" si="94"/>
        <v>3322.9049999999997</v>
      </c>
      <c r="AI277" s="21">
        <f t="shared" si="95"/>
        <v>3.708909785975388</v>
      </c>
    </row>
    <row r="278" spans="1:35" ht="12.75" outlineLevel="1">
      <c r="A278" s="1" t="s">
        <v>727</v>
      </c>
      <c r="B278" s="16" t="s">
        <v>728</v>
      </c>
      <c r="C278" s="1" t="s">
        <v>1227</v>
      </c>
      <c r="E278" s="5">
        <v>207.51</v>
      </c>
      <c r="G278" s="5">
        <v>10.85</v>
      </c>
      <c r="I278" s="9">
        <f t="shared" si="88"/>
        <v>196.66</v>
      </c>
      <c r="K278" s="21" t="str">
        <f t="shared" si="89"/>
        <v>N.M.</v>
      </c>
      <c r="M278" s="9">
        <v>91.77</v>
      </c>
      <c r="O278" s="9">
        <v>16.36</v>
      </c>
      <c r="Q278" s="9">
        <f t="shared" si="90"/>
        <v>75.41</v>
      </c>
      <c r="S278" s="21">
        <f t="shared" si="91"/>
        <v>4.609413202933985</v>
      </c>
      <c r="U278" s="9">
        <v>3023.703</v>
      </c>
      <c r="W278" s="9">
        <v>441.53000000000003</v>
      </c>
      <c r="Y278" s="9">
        <f t="shared" si="92"/>
        <v>2582.173</v>
      </c>
      <c r="AA278" s="21">
        <f t="shared" si="93"/>
        <v>5.8482390777523605</v>
      </c>
      <c r="AC278" s="9">
        <v>3023.703</v>
      </c>
      <c r="AE278" s="9">
        <v>441.53000000000003</v>
      </c>
      <c r="AG278" s="9">
        <f t="shared" si="94"/>
        <v>2582.173</v>
      </c>
      <c r="AI278" s="21">
        <f t="shared" si="95"/>
        <v>5.8482390777523605</v>
      </c>
    </row>
    <row r="279" spans="1:35" ht="12.75" outlineLevel="1">
      <c r="A279" s="1" t="s">
        <v>729</v>
      </c>
      <c r="B279" s="16" t="s">
        <v>730</v>
      </c>
      <c r="C279" s="1" t="s">
        <v>1228</v>
      </c>
      <c r="E279" s="5">
        <v>1.41</v>
      </c>
      <c r="G279" s="5">
        <v>825.048</v>
      </c>
      <c r="I279" s="9">
        <f t="shared" si="88"/>
        <v>-823.638</v>
      </c>
      <c r="K279" s="21">
        <f t="shared" si="89"/>
        <v>-0.9982910085231405</v>
      </c>
      <c r="M279" s="9">
        <v>123.73</v>
      </c>
      <c r="O279" s="9">
        <v>798.719</v>
      </c>
      <c r="Q279" s="9">
        <f t="shared" si="90"/>
        <v>-674.989</v>
      </c>
      <c r="S279" s="21">
        <f t="shared" si="91"/>
        <v>-0.8450894494809814</v>
      </c>
      <c r="U279" s="9">
        <v>16164.746</v>
      </c>
      <c r="W279" s="9">
        <v>17544.777000000002</v>
      </c>
      <c r="Y279" s="9">
        <f t="shared" si="92"/>
        <v>-1380.0310000000027</v>
      </c>
      <c r="AA279" s="21">
        <f t="shared" si="93"/>
        <v>-0.07865765406992649</v>
      </c>
      <c r="AC279" s="9">
        <v>16164.746</v>
      </c>
      <c r="AE279" s="9">
        <v>17544.777000000002</v>
      </c>
      <c r="AG279" s="9">
        <f t="shared" si="94"/>
        <v>-1380.0310000000027</v>
      </c>
      <c r="AI279" s="21">
        <f t="shared" si="95"/>
        <v>-0.07865765406992649</v>
      </c>
    </row>
    <row r="280" spans="1:35" ht="12.75" outlineLevel="1">
      <c r="A280" s="1" t="s">
        <v>731</v>
      </c>
      <c r="B280" s="16" t="s">
        <v>732</v>
      </c>
      <c r="C280" s="1" t="s">
        <v>1229</v>
      </c>
      <c r="E280" s="5">
        <v>213913.41</v>
      </c>
      <c r="G280" s="5">
        <v>220916.67</v>
      </c>
      <c r="I280" s="9">
        <f t="shared" si="88"/>
        <v>-7003.260000000009</v>
      </c>
      <c r="K280" s="21">
        <f t="shared" si="89"/>
        <v>-0.03170091238474674</v>
      </c>
      <c r="M280" s="9">
        <v>641740.23</v>
      </c>
      <c r="O280" s="9">
        <v>662750.01</v>
      </c>
      <c r="Q280" s="9">
        <f t="shared" si="90"/>
        <v>-21009.780000000028</v>
      </c>
      <c r="S280" s="21">
        <f t="shared" si="91"/>
        <v>-0.031700912384746746</v>
      </c>
      <c r="U280" s="9">
        <v>2581261.9699999997</v>
      </c>
      <c r="W280" s="9">
        <v>2650830.0300000003</v>
      </c>
      <c r="Y280" s="9">
        <f t="shared" si="92"/>
        <v>-69568.06000000052</v>
      </c>
      <c r="AA280" s="21">
        <f t="shared" si="93"/>
        <v>-0.02624387803543953</v>
      </c>
      <c r="AC280" s="9">
        <v>2581261.9699999997</v>
      </c>
      <c r="AE280" s="9">
        <v>2650830.0300000003</v>
      </c>
      <c r="AG280" s="9">
        <f t="shared" si="94"/>
        <v>-69568.06000000052</v>
      </c>
      <c r="AI280" s="21">
        <f t="shared" si="95"/>
        <v>-0.02624387803543953</v>
      </c>
    </row>
    <row r="281" spans="1:35" ht="12.75" outlineLevel="1">
      <c r="A281" s="1" t="s">
        <v>733</v>
      </c>
      <c r="B281" s="16" t="s">
        <v>734</v>
      </c>
      <c r="C281" s="1" t="s">
        <v>1230</v>
      </c>
      <c r="E281" s="5">
        <v>121781.86</v>
      </c>
      <c r="G281" s="5">
        <v>175414.301</v>
      </c>
      <c r="I281" s="9">
        <f t="shared" si="88"/>
        <v>-53632.441000000006</v>
      </c>
      <c r="K281" s="21">
        <f t="shared" si="89"/>
        <v>-0.305747254894571</v>
      </c>
      <c r="M281" s="9">
        <v>361975.49</v>
      </c>
      <c r="O281" s="9">
        <v>402297.46</v>
      </c>
      <c r="Q281" s="9">
        <f t="shared" si="90"/>
        <v>-40321.97000000003</v>
      </c>
      <c r="S281" s="21">
        <f t="shared" si="91"/>
        <v>-0.10022924330668165</v>
      </c>
      <c r="U281" s="9">
        <v>1527571.984</v>
      </c>
      <c r="W281" s="9">
        <v>1472043.686</v>
      </c>
      <c r="Y281" s="9">
        <f t="shared" si="92"/>
        <v>55528.29799999995</v>
      </c>
      <c r="AA281" s="21">
        <f t="shared" si="93"/>
        <v>0.037721909022202724</v>
      </c>
      <c r="AC281" s="9">
        <v>1527571.984</v>
      </c>
      <c r="AE281" s="9">
        <v>1472043.686</v>
      </c>
      <c r="AG281" s="9">
        <f t="shared" si="94"/>
        <v>55528.29799999995</v>
      </c>
      <c r="AI281" s="21">
        <f t="shared" si="95"/>
        <v>0.037721909022202724</v>
      </c>
    </row>
    <row r="282" spans="1:35" ht="12.75" outlineLevel="1">
      <c r="A282" s="1" t="s">
        <v>735</v>
      </c>
      <c r="B282" s="16" t="s">
        <v>736</v>
      </c>
      <c r="C282" s="1" t="s">
        <v>1231</v>
      </c>
      <c r="E282" s="5">
        <v>32732.43</v>
      </c>
      <c r="G282" s="5">
        <v>-471.69</v>
      </c>
      <c r="I282" s="9">
        <f t="shared" si="88"/>
        <v>33204.12</v>
      </c>
      <c r="K282" s="21" t="str">
        <f t="shared" si="89"/>
        <v>N.M.</v>
      </c>
      <c r="M282" s="9">
        <v>32732.43</v>
      </c>
      <c r="O282" s="9">
        <v>-471.69</v>
      </c>
      <c r="Q282" s="9">
        <f t="shared" si="90"/>
        <v>33204.12</v>
      </c>
      <c r="S282" s="21" t="str">
        <f t="shared" si="91"/>
        <v>N.M.</v>
      </c>
      <c r="U282" s="9">
        <v>31262.9</v>
      </c>
      <c r="W282" s="9">
        <v>-471.69</v>
      </c>
      <c r="Y282" s="9">
        <f t="shared" si="92"/>
        <v>31734.59</v>
      </c>
      <c r="AA282" s="21" t="str">
        <f t="shared" si="93"/>
        <v>N.M.</v>
      </c>
      <c r="AC282" s="9">
        <v>31262.9</v>
      </c>
      <c r="AE282" s="9">
        <v>-471.69</v>
      </c>
      <c r="AG282" s="9">
        <f t="shared" si="94"/>
        <v>31734.59</v>
      </c>
      <c r="AI282" s="21" t="str">
        <f t="shared" si="95"/>
        <v>N.M.</v>
      </c>
    </row>
    <row r="283" spans="1:35" ht="12.75" outlineLevel="1">
      <c r="A283" s="1" t="s">
        <v>737</v>
      </c>
      <c r="B283" s="16" t="s">
        <v>738</v>
      </c>
      <c r="C283" s="1" t="s">
        <v>1232</v>
      </c>
      <c r="E283" s="5">
        <v>436.92</v>
      </c>
      <c r="G283" s="5">
        <v>333.33</v>
      </c>
      <c r="I283" s="9">
        <f t="shared" si="88"/>
        <v>103.59000000000003</v>
      </c>
      <c r="K283" s="21">
        <f t="shared" si="89"/>
        <v>0.3107731077310774</v>
      </c>
      <c r="M283" s="9">
        <v>1310.76</v>
      </c>
      <c r="O283" s="9">
        <v>999.99</v>
      </c>
      <c r="Q283" s="9">
        <f t="shared" si="90"/>
        <v>310.77</v>
      </c>
      <c r="S283" s="21">
        <f t="shared" si="91"/>
        <v>0.3107731077310773</v>
      </c>
      <c r="U283" s="9">
        <v>5243.03</v>
      </c>
      <c r="W283" s="9">
        <v>4124.97</v>
      </c>
      <c r="Y283" s="9">
        <f t="shared" si="92"/>
        <v>1118.0599999999995</v>
      </c>
      <c r="AA283" s="21">
        <f t="shared" si="93"/>
        <v>0.2710468197344464</v>
      </c>
      <c r="AC283" s="9">
        <v>5243.03</v>
      </c>
      <c r="AE283" s="9">
        <v>4124.97</v>
      </c>
      <c r="AG283" s="9">
        <f t="shared" si="94"/>
        <v>1118.0599999999995</v>
      </c>
      <c r="AI283" s="21">
        <f t="shared" si="95"/>
        <v>0.2710468197344464</v>
      </c>
    </row>
    <row r="284" spans="1:35" ht="12.75" outlineLevel="1">
      <c r="A284" s="1" t="s">
        <v>739</v>
      </c>
      <c r="B284" s="16" t="s">
        <v>740</v>
      </c>
      <c r="C284" s="1" t="s">
        <v>1233</v>
      </c>
      <c r="E284" s="5">
        <v>-32943.445</v>
      </c>
      <c r="G284" s="5">
        <v>-24979.304</v>
      </c>
      <c r="I284" s="9">
        <f t="shared" si="88"/>
        <v>-7964.141</v>
      </c>
      <c r="K284" s="21">
        <f t="shared" si="89"/>
        <v>-0.31882957987940735</v>
      </c>
      <c r="M284" s="9">
        <v>-111714.395</v>
      </c>
      <c r="O284" s="9">
        <v>-85022.407</v>
      </c>
      <c r="Q284" s="9">
        <f t="shared" si="90"/>
        <v>-26691.987999999998</v>
      </c>
      <c r="S284" s="21">
        <f t="shared" si="91"/>
        <v>-0.31394062979186177</v>
      </c>
      <c r="U284" s="9">
        <v>-375871.856</v>
      </c>
      <c r="W284" s="9">
        <v>-370824.596</v>
      </c>
      <c r="Y284" s="9">
        <f t="shared" si="92"/>
        <v>-5047.260000000009</v>
      </c>
      <c r="AA284" s="21">
        <f t="shared" si="93"/>
        <v>-0.013610909455423526</v>
      </c>
      <c r="AC284" s="9">
        <v>-375871.856</v>
      </c>
      <c r="AE284" s="9">
        <v>-370824.596</v>
      </c>
      <c r="AG284" s="9">
        <f t="shared" si="94"/>
        <v>-5047.260000000009</v>
      </c>
      <c r="AI284" s="21">
        <f t="shared" si="95"/>
        <v>-0.013610909455423526</v>
      </c>
    </row>
    <row r="285" spans="1:35" ht="12.75" outlineLevel="1">
      <c r="A285" s="1" t="s">
        <v>741</v>
      </c>
      <c r="B285" s="16" t="s">
        <v>742</v>
      </c>
      <c r="C285" s="1" t="s">
        <v>1234</v>
      </c>
      <c r="E285" s="5">
        <v>-145038.84100000001</v>
      </c>
      <c r="G285" s="5">
        <v>-110226.589</v>
      </c>
      <c r="I285" s="9">
        <f t="shared" si="88"/>
        <v>-34812.25200000001</v>
      </c>
      <c r="K285" s="21">
        <f t="shared" si="89"/>
        <v>-0.3158244513943909</v>
      </c>
      <c r="M285" s="9">
        <v>-491131.931</v>
      </c>
      <c r="O285" s="9">
        <v>-375063.638</v>
      </c>
      <c r="Q285" s="9">
        <f t="shared" si="90"/>
        <v>-116068.293</v>
      </c>
      <c r="S285" s="21">
        <f t="shared" si="91"/>
        <v>-0.3094629317278686</v>
      </c>
      <c r="U285" s="9">
        <v>-1763432.395</v>
      </c>
      <c r="W285" s="9">
        <v>-1659722.745</v>
      </c>
      <c r="Y285" s="9">
        <f t="shared" si="92"/>
        <v>-103709.6499999999</v>
      </c>
      <c r="AA285" s="21">
        <f t="shared" si="93"/>
        <v>-0.06248612927215136</v>
      </c>
      <c r="AC285" s="9">
        <v>-1763432.395</v>
      </c>
      <c r="AE285" s="9">
        <v>-1659722.745</v>
      </c>
      <c r="AG285" s="9">
        <f t="shared" si="94"/>
        <v>-103709.6499999999</v>
      </c>
      <c r="AI285" s="21">
        <f t="shared" si="95"/>
        <v>-0.06248612927215136</v>
      </c>
    </row>
    <row r="286" spans="1:35" ht="12.75" outlineLevel="1">
      <c r="A286" s="1" t="s">
        <v>743</v>
      </c>
      <c r="B286" s="16" t="s">
        <v>744</v>
      </c>
      <c r="C286" s="1" t="s">
        <v>1235</v>
      </c>
      <c r="E286" s="5">
        <v>-52606.464</v>
      </c>
      <c r="G286" s="5">
        <v>-59533.564</v>
      </c>
      <c r="I286" s="9">
        <f t="shared" si="88"/>
        <v>6927.0999999999985</v>
      </c>
      <c r="K286" s="21">
        <f t="shared" si="89"/>
        <v>0.11635621210247045</v>
      </c>
      <c r="M286" s="9">
        <v>-169134.714</v>
      </c>
      <c r="O286" s="9">
        <v>-143198.917</v>
      </c>
      <c r="Q286" s="9">
        <f t="shared" si="90"/>
        <v>-25935.79700000002</v>
      </c>
      <c r="S286" s="21">
        <f t="shared" si="91"/>
        <v>-0.18111727060058716</v>
      </c>
      <c r="U286" s="9">
        <v>-621432.536</v>
      </c>
      <c r="W286" s="9">
        <v>-573964.153</v>
      </c>
      <c r="Y286" s="9">
        <f t="shared" si="92"/>
        <v>-47468.382999999914</v>
      </c>
      <c r="AA286" s="21">
        <f t="shared" si="93"/>
        <v>-0.0827026962431222</v>
      </c>
      <c r="AC286" s="9">
        <v>-621432.536</v>
      </c>
      <c r="AE286" s="9">
        <v>-573964.153</v>
      </c>
      <c r="AG286" s="9">
        <f t="shared" si="94"/>
        <v>-47468.382999999914</v>
      </c>
      <c r="AI286" s="21">
        <f t="shared" si="95"/>
        <v>-0.0827026962431222</v>
      </c>
    </row>
    <row r="287" spans="1:35" ht="12.75" outlineLevel="1">
      <c r="A287" s="1" t="s">
        <v>745</v>
      </c>
      <c r="B287" s="16" t="s">
        <v>746</v>
      </c>
      <c r="C287" s="1" t="s">
        <v>1236</v>
      </c>
      <c r="E287" s="5">
        <v>-53671.44</v>
      </c>
      <c r="G287" s="5">
        <v>-43694.491</v>
      </c>
      <c r="I287" s="9">
        <f t="shared" si="88"/>
        <v>-9976.949</v>
      </c>
      <c r="K287" s="21">
        <f t="shared" si="89"/>
        <v>-0.22833425385364942</v>
      </c>
      <c r="M287" s="9">
        <v>-183163.81</v>
      </c>
      <c r="O287" s="9">
        <v>-149088.203</v>
      </c>
      <c r="Q287" s="9">
        <f t="shared" si="90"/>
        <v>-34075.60699999999</v>
      </c>
      <c r="S287" s="21">
        <f t="shared" si="91"/>
        <v>-0.22856004911401331</v>
      </c>
      <c r="U287" s="9">
        <v>-665428.828</v>
      </c>
      <c r="W287" s="9">
        <v>-676432.735</v>
      </c>
      <c r="Y287" s="9">
        <f t="shared" si="92"/>
        <v>11003.907000000007</v>
      </c>
      <c r="AA287" s="21">
        <f t="shared" si="93"/>
        <v>0.016267555413325772</v>
      </c>
      <c r="AC287" s="9">
        <v>-665428.828</v>
      </c>
      <c r="AE287" s="9">
        <v>-676432.735</v>
      </c>
      <c r="AG287" s="9">
        <f t="shared" si="94"/>
        <v>11003.907000000007</v>
      </c>
      <c r="AI287" s="21">
        <f t="shared" si="95"/>
        <v>0.016267555413325772</v>
      </c>
    </row>
    <row r="288" spans="1:35" ht="12.75" outlineLevel="1">
      <c r="A288" s="1" t="s">
        <v>747</v>
      </c>
      <c r="B288" s="16" t="s">
        <v>748</v>
      </c>
      <c r="C288" s="1" t="s">
        <v>1237</v>
      </c>
      <c r="E288" s="5">
        <v>-57138.47</v>
      </c>
      <c r="G288" s="5">
        <v>-86807.803</v>
      </c>
      <c r="I288" s="9">
        <f t="shared" si="88"/>
        <v>29669.333</v>
      </c>
      <c r="K288" s="21">
        <f t="shared" si="89"/>
        <v>0.3417818672360594</v>
      </c>
      <c r="M288" s="9">
        <v>-187356.92</v>
      </c>
      <c r="O288" s="9">
        <v>-229607.644</v>
      </c>
      <c r="Q288" s="9">
        <f t="shared" si="90"/>
        <v>42250.72399999999</v>
      </c>
      <c r="S288" s="21">
        <f t="shared" si="91"/>
        <v>0.18401270647592197</v>
      </c>
      <c r="U288" s="9">
        <v>-865051.993</v>
      </c>
      <c r="W288" s="9">
        <v>-919641.128</v>
      </c>
      <c r="Y288" s="9">
        <f t="shared" si="92"/>
        <v>54589.13500000001</v>
      </c>
      <c r="AA288" s="21">
        <f t="shared" si="93"/>
        <v>0.05935917102654853</v>
      </c>
      <c r="AC288" s="9">
        <v>-865051.993</v>
      </c>
      <c r="AE288" s="9">
        <v>-919641.128</v>
      </c>
      <c r="AG288" s="9">
        <f t="shared" si="94"/>
        <v>54589.13500000001</v>
      </c>
      <c r="AI288" s="21">
        <f t="shared" si="95"/>
        <v>0.05935917102654853</v>
      </c>
    </row>
    <row r="289" spans="1:35" ht="12.75" outlineLevel="1">
      <c r="A289" s="1" t="s">
        <v>749</v>
      </c>
      <c r="B289" s="16" t="s">
        <v>750</v>
      </c>
      <c r="C289" s="1" t="s">
        <v>1238</v>
      </c>
      <c r="E289" s="5">
        <v>-80367.91</v>
      </c>
      <c r="G289" s="5">
        <v>-78750</v>
      </c>
      <c r="I289" s="9">
        <f t="shared" si="88"/>
        <v>-1617.9100000000035</v>
      </c>
      <c r="K289" s="21">
        <f t="shared" si="89"/>
        <v>-0.020544888888888932</v>
      </c>
      <c r="M289" s="9">
        <v>-241103.73</v>
      </c>
      <c r="O289" s="9">
        <v>-236250</v>
      </c>
      <c r="Q289" s="9">
        <f t="shared" si="90"/>
        <v>-4853.7300000000105</v>
      </c>
      <c r="S289" s="21">
        <f t="shared" si="91"/>
        <v>-0.020544888888888932</v>
      </c>
      <c r="U289" s="9">
        <v>-962845.9400000001</v>
      </c>
      <c r="W289" s="9">
        <v>-945299</v>
      </c>
      <c r="Y289" s="9">
        <f t="shared" si="92"/>
        <v>-17546.94000000006</v>
      </c>
      <c r="AA289" s="21">
        <f t="shared" si="93"/>
        <v>-0.018562317319705257</v>
      </c>
      <c r="AC289" s="9">
        <v>-962845.9400000001</v>
      </c>
      <c r="AE289" s="9">
        <v>-945299</v>
      </c>
      <c r="AG289" s="9">
        <f t="shared" si="94"/>
        <v>-17546.94000000006</v>
      </c>
      <c r="AI289" s="21">
        <f t="shared" si="95"/>
        <v>-0.018562317319705257</v>
      </c>
    </row>
    <row r="290" spans="1:35" ht="12.75" outlineLevel="1">
      <c r="A290" s="1" t="s">
        <v>751</v>
      </c>
      <c r="B290" s="16" t="s">
        <v>752</v>
      </c>
      <c r="C290" s="1" t="s">
        <v>1239</v>
      </c>
      <c r="E290" s="5">
        <v>50929.090000000004</v>
      </c>
      <c r="G290" s="5">
        <v>-14032.176</v>
      </c>
      <c r="I290" s="9">
        <f t="shared" si="88"/>
        <v>64961.266</v>
      </c>
      <c r="K290" s="21">
        <f t="shared" si="89"/>
        <v>4.629450628327353</v>
      </c>
      <c r="M290" s="9">
        <v>-45873.090000000004</v>
      </c>
      <c r="O290" s="9">
        <v>-149957.451</v>
      </c>
      <c r="Q290" s="9">
        <f t="shared" si="90"/>
        <v>104084.361</v>
      </c>
      <c r="S290" s="21">
        <f t="shared" si="91"/>
        <v>0.6940926263143804</v>
      </c>
      <c r="U290" s="9">
        <v>64896.449</v>
      </c>
      <c r="W290" s="9">
        <v>19061.083</v>
      </c>
      <c r="Y290" s="9">
        <f t="shared" si="92"/>
        <v>45835.366</v>
      </c>
      <c r="AA290" s="21">
        <f t="shared" si="93"/>
        <v>2.404656965189229</v>
      </c>
      <c r="AC290" s="9">
        <v>64896.449</v>
      </c>
      <c r="AE290" s="9">
        <v>19061.083</v>
      </c>
      <c r="AG290" s="9">
        <f t="shared" si="94"/>
        <v>45835.366</v>
      </c>
      <c r="AI290" s="21">
        <f t="shared" si="95"/>
        <v>2.404656965189229</v>
      </c>
    </row>
    <row r="291" spans="1:35" ht="12.75" outlineLevel="1">
      <c r="A291" s="1" t="s">
        <v>753</v>
      </c>
      <c r="B291" s="16" t="s">
        <v>754</v>
      </c>
      <c r="C291" s="1" t="s">
        <v>1240</v>
      </c>
      <c r="E291" s="5">
        <v>20197.37</v>
      </c>
      <c r="G291" s="5">
        <v>15387.95</v>
      </c>
      <c r="I291" s="9">
        <f aca="true" t="shared" si="96" ref="I291:I317">+E291-G291</f>
        <v>4809.419999999998</v>
      </c>
      <c r="K291" s="21">
        <f aca="true" t="shared" si="97" ref="K291:K317">IF(G291&lt;0,IF(I291=0,0,IF(OR(G291=0,E291=0),"N.M.",IF(ABS(I291/G291)&gt;=10,"N.M.",I291/(-G291)))),IF(I291=0,0,IF(OR(G291=0,E291=0),"N.M.",IF(ABS(I291/G291)&gt;=10,"N.M.",I291/G291))))</f>
        <v>0.3125445559674939</v>
      </c>
      <c r="M291" s="9">
        <v>49390.97</v>
      </c>
      <c r="O291" s="9">
        <v>40687.4</v>
      </c>
      <c r="Q291" s="9">
        <f aca="true" t="shared" si="98" ref="Q291:Q317">(+M291-O291)</f>
        <v>8703.57</v>
      </c>
      <c r="S291" s="21">
        <f aca="true" t="shared" si="99" ref="S291:S317">IF(O291&lt;0,IF(Q291=0,0,IF(OR(O291=0,M291=0),"N.M.",IF(ABS(Q291/O291)&gt;=10,"N.M.",Q291/(-O291)))),IF(Q291=0,0,IF(OR(O291=0,M291=0),"N.M.",IF(ABS(Q291/O291)&gt;=10,"N.M.",Q291/O291))))</f>
        <v>0.2139131524747219</v>
      </c>
      <c r="U291" s="9">
        <v>183096.07</v>
      </c>
      <c r="W291" s="9">
        <v>168749.53</v>
      </c>
      <c r="Y291" s="9">
        <f aca="true" t="shared" si="100" ref="Y291:Y317">(+U291-W291)</f>
        <v>14346.540000000008</v>
      </c>
      <c r="AA291" s="21">
        <f aca="true" t="shared" si="101" ref="AA291:AA317">IF(W291&lt;0,IF(Y291=0,0,IF(OR(W291=0,U291=0),"N.M.",IF(ABS(Y291/W291)&gt;=10,"N.M.",Y291/(-W291)))),IF(Y291=0,0,IF(OR(W291=0,U291=0),"N.M.",IF(ABS(Y291/W291)&gt;=10,"N.M.",Y291/W291))))</f>
        <v>0.08501677012078201</v>
      </c>
      <c r="AC291" s="9">
        <v>183096.07</v>
      </c>
      <c r="AE291" s="9">
        <v>168749.53</v>
      </c>
      <c r="AG291" s="9">
        <f aca="true" t="shared" si="102" ref="AG291:AG317">(+AC291-AE291)</f>
        <v>14346.540000000008</v>
      </c>
      <c r="AI291" s="21">
        <f aca="true" t="shared" si="103" ref="AI291:AI317">IF(AE291&lt;0,IF(AG291=0,0,IF(OR(AE291=0,AC291=0),"N.M.",IF(ABS(AG291/AE291)&gt;=10,"N.M.",AG291/(-AE291)))),IF(AG291=0,0,IF(OR(AE291=0,AC291=0),"N.M.",IF(ABS(AG291/AE291)&gt;=10,"N.M.",AG291/AE291))))</f>
        <v>0.08501677012078201</v>
      </c>
    </row>
    <row r="292" spans="1:35" ht="12.75" outlineLevel="1">
      <c r="A292" s="1" t="s">
        <v>755</v>
      </c>
      <c r="B292" s="16" t="s">
        <v>756</v>
      </c>
      <c r="C292" s="1" t="s">
        <v>1241</v>
      </c>
      <c r="E292" s="5">
        <v>3.11</v>
      </c>
      <c r="G292" s="5">
        <v>0</v>
      </c>
      <c r="I292" s="9">
        <f t="shared" si="96"/>
        <v>3.11</v>
      </c>
      <c r="K292" s="21" t="str">
        <f t="shared" si="97"/>
        <v>N.M.</v>
      </c>
      <c r="M292" s="9">
        <v>3.11</v>
      </c>
      <c r="O292" s="9">
        <v>0</v>
      </c>
      <c r="Q292" s="9">
        <f t="shared" si="98"/>
        <v>3.11</v>
      </c>
      <c r="S292" s="21" t="str">
        <f t="shared" si="99"/>
        <v>N.M.</v>
      </c>
      <c r="U292" s="9">
        <v>3.11</v>
      </c>
      <c r="W292" s="9">
        <v>0</v>
      </c>
      <c r="Y292" s="9">
        <f t="shared" si="100"/>
        <v>3.11</v>
      </c>
      <c r="AA292" s="21" t="str">
        <f t="shared" si="101"/>
        <v>N.M.</v>
      </c>
      <c r="AC292" s="9">
        <v>3.11</v>
      </c>
      <c r="AE292" s="9">
        <v>0</v>
      </c>
      <c r="AG292" s="9">
        <f t="shared" si="102"/>
        <v>3.11</v>
      </c>
      <c r="AI292" s="21" t="str">
        <f t="shared" si="103"/>
        <v>N.M.</v>
      </c>
    </row>
    <row r="293" spans="1:35" ht="12.75" outlineLevel="1">
      <c r="A293" s="1" t="s">
        <v>757</v>
      </c>
      <c r="B293" s="16" t="s">
        <v>758</v>
      </c>
      <c r="C293" s="1" t="s">
        <v>1242</v>
      </c>
      <c r="E293" s="5">
        <v>12.99</v>
      </c>
      <c r="G293" s="5">
        <v>0</v>
      </c>
      <c r="I293" s="9">
        <f t="shared" si="96"/>
        <v>12.99</v>
      </c>
      <c r="K293" s="21" t="str">
        <f t="shared" si="97"/>
        <v>N.M.</v>
      </c>
      <c r="M293" s="9">
        <v>12.99</v>
      </c>
      <c r="O293" s="9">
        <v>0</v>
      </c>
      <c r="Q293" s="9">
        <f t="shared" si="98"/>
        <v>12.99</v>
      </c>
      <c r="S293" s="21" t="str">
        <f t="shared" si="99"/>
        <v>N.M.</v>
      </c>
      <c r="U293" s="9">
        <v>12.99</v>
      </c>
      <c r="W293" s="9">
        <v>0</v>
      </c>
      <c r="Y293" s="9">
        <f t="shared" si="100"/>
        <v>12.99</v>
      </c>
      <c r="AA293" s="21" t="str">
        <f t="shared" si="101"/>
        <v>N.M.</v>
      </c>
      <c r="AC293" s="9">
        <v>12.99</v>
      </c>
      <c r="AE293" s="9">
        <v>0</v>
      </c>
      <c r="AG293" s="9">
        <f t="shared" si="102"/>
        <v>12.99</v>
      </c>
      <c r="AI293" s="21" t="str">
        <f t="shared" si="103"/>
        <v>N.M.</v>
      </c>
    </row>
    <row r="294" spans="1:35" ht="12.75" outlineLevel="1">
      <c r="A294" s="1" t="s">
        <v>759</v>
      </c>
      <c r="B294" s="16" t="s">
        <v>760</v>
      </c>
      <c r="C294" s="1" t="s">
        <v>1243</v>
      </c>
      <c r="E294" s="5">
        <v>1981.23</v>
      </c>
      <c r="G294" s="5">
        <v>18.07</v>
      </c>
      <c r="I294" s="9">
        <f t="shared" si="96"/>
        <v>1963.16</v>
      </c>
      <c r="K294" s="21" t="str">
        <f t="shared" si="97"/>
        <v>N.M.</v>
      </c>
      <c r="M294" s="9">
        <v>1981.23</v>
      </c>
      <c r="O294" s="9">
        <v>369.23</v>
      </c>
      <c r="Q294" s="9">
        <f t="shared" si="98"/>
        <v>1612</v>
      </c>
      <c r="S294" s="21">
        <f t="shared" si="99"/>
        <v>4.365842428838393</v>
      </c>
      <c r="U294" s="9">
        <v>2010.07</v>
      </c>
      <c r="W294" s="9">
        <v>1106.16</v>
      </c>
      <c r="Y294" s="9">
        <f t="shared" si="100"/>
        <v>903.9099999999999</v>
      </c>
      <c r="AA294" s="21">
        <f t="shared" si="101"/>
        <v>0.8171602661459462</v>
      </c>
      <c r="AC294" s="9">
        <v>2010.07</v>
      </c>
      <c r="AE294" s="9">
        <v>1106.16</v>
      </c>
      <c r="AG294" s="9">
        <f t="shared" si="102"/>
        <v>903.9099999999999</v>
      </c>
      <c r="AI294" s="21">
        <f t="shared" si="103"/>
        <v>0.8171602661459462</v>
      </c>
    </row>
    <row r="295" spans="1:35" ht="12.75" outlineLevel="1">
      <c r="A295" s="1" t="s">
        <v>761</v>
      </c>
      <c r="B295" s="16" t="s">
        <v>762</v>
      </c>
      <c r="C295" s="1" t="s">
        <v>1244</v>
      </c>
      <c r="E295" s="5">
        <v>0</v>
      </c>
      <c r="G295" s="5">
        <v>0</v>
      </c>
      <c r="I295" s="9">
        <f t="shared" si="96"/>
        <v>0</v>
      </c>
      <c r="K295" s="21">
        <f t="shared" si="97"/>
        <v>0</v>
      </c>
      <c r="M295" s="9">
        <v>0</v>
      </c>
      <c r="O295" s="9">
        <v>0</v>
      </c>
      <c r="Q295" s="9">
        <f t="shared" si="98"/>
        <v>0</v>
      </c>
      <c r="S295" s="21">
        <f t="shared" si="99"/>
        <v>0</v>
      </c>
      <c r="U295" s="9">
        <v>77.60000000000001</v>
      </c>
      <c r="W295" s="9">
        <v>985.13</v>
      </c>
      <c r="Y295" s="9">
        <f t="shared" si="100"/>
        <v>-907.53</v>
      </c>
      <c r="AA295" s="21">
        <f t="shared" si="101"/>
        <v>-0.921228670327774</v>
      </c>
      <c r="AC295" s="9">
        <v>77.60000000000001</v>
      </c>
      <c r="AE295" s="9">
        <v>985.13</v>
      </c>
      <c r="AG295" s="9">
        <f t="shared" si="102"/>
        <v>-907.53</v>
      </c>
      <c r="AI295" s="21">
        <f t="shared" si="103"/>
        <v>-0.921228670327774</v>
      </c>
    </row>
    <row r="296" spans="1:35" ht="12.75" outlineLevel="1">
      <c r="A296" s="1" t="s">
        <v>763</v>
      </c>
      <c r="B296" s="16" t="s">
        <v>764</v>
      </c>
      <c r="C296" s="1" t="s">
        <v>1245</v>
      </c>
      <c r="E296" s="5">
        <v>3000</v>
      </c>
      <c r="G296" s="5">
        <v>3084.4</v>
      </c>
      <c r="I296" s="9">
        <f t="shared" si="96"/>
        <v>-84.40000000000009</v>
      </c>
      <c r="K296" s="21">
        <f t="shared" si="97"/>
        <v>-0.027363506678770615</v>
      </c>
      <c r="M296" s="9">
        <v>3460.98</v>
      </c>
      <c r="O296" s="9">
        <v>4439.2970000000005</v>
      </c>
      <c r="Q296" s="9">
        <f t="shared" si="98"/>
        <v>-978.3170000000005</v>
      </c>
      <c r="S296" s="21">
        <f t="shared" si="99"/>
        <v>-0.22037655962194022</v>
      </c>
      <c r="U296" s="9">
        <v>10956.86</v>
      </c>
      <c r="W296" s="9">
        <v>18154.804</v>
      </c>
      <c r="Y296" s="9">
        <f t="shared" si="100"/>
        <v>-7197.9439999999995</v>
      </c>
      <c r="AA296" s="21">
        <f t="shared" si="101"/>
        <v>-0.3964759961054936</v>
      </c>
      <c r="AC296" s="9">
        <v>10956.86</v>
      </c>
      <c r="AE296" s="9">
        <v>18154.804</v>
      </c>
      <c r="AG296" s="9">
        <f t="shared" si="102"/>
        <v>-7197.9439999999995</v>
      </c>
      <c r="AI296" s="21">
        <f t="shared" si="103"/>
        <v>-0.3964759961054936</v>
      </c>
    </row>
    <row r="297" spans="1:35" ht="12.75" outlineLevel="1">
      <c r="A297" s="1" t="s">
        <v>765</v>
      </c>
      <c r="B297" s="16" t="s">
        <v>766</v>
      </c>
      <c r="C297" s="1" t="s">
        <v>1246</v>
      </c>
      <c r="E297" s="5">
        <v>0</v>
      </c>
      <c r="G297" s="5">
        <v>0</v>
      </c>
      <c r="I297" s="9">
        <f t="shared" si="96"/>
        <v>0</v>
      </c>
      <c r="K297" s="21">
        <f t="shared" si="97"/>
        <v>0</v>
      </c>
      <c r="M297" s="9">
        <v>0</v>
      </c>
      <c r="O297" s="9">
        <v>0</v>
      </c>
      <c r="Q297" s="9">
        <f t="shared" si="98"/>
        <v>0</v>
      </c>
      <c r="S297" s="21">
        <f t="shared" si="99"/>
        <v>0</v>
      </c>
      <c r="U297" s="9">
        <v>2072.5</v>
      </c>
      <c r="W297" s="9">
        <v>35</v>
      </c>
      <c r="Y297" s="9">
        <f t="shared" si="100"/>
        <v>2037.5</v>
      </c>
      <c r="AA297" s="21" t="str">
        <f t="shared" si="101"/>
        <v>N.M.</v>
      </c>
      <c r="AC297" s="9">
        <v>2072.5</v>
      </c>
      <c r="AE297" s="9">
        <v>35</v>
      </c>
      <c r="AG297" s="9">
        <f t="shared" si="102"/>
        <v>2037.5</v>
      </c>
      <c r="AI297" s="21" t="str">
        <f t="shared" si="103"/>
        <v>N.M.</v>
      </c>
    </row>
    <row r="298" spans="1:35" ht="12.75" outlineLevel="1">
      <c r="A298" s="1" t="s">
        <v>767</v>
      </c>
      <c r="B298" s="16" t="s">
        <v>768</v>
      </c>
      <c r="C298" s="1" t="s">
        <v>1247</v>
      </c>
      <c r="E298" s="5">
        <v>0</v>
      </c>
      <c r="G298" s="5">
        <v>0</v>
      </c>
      <c r="I298" s="9">
        <f t="shared" si="96"/>
        <v>0</v>
      </c>
      <c r="K298" s="21">
        <f t="shared" si="97"/>
        <v>0</v>
      </c>
      <c r="M298" s="9">
        <v>0</v>
      </c>
      <c r="O298" s="9">
        <v>74.38</v>
      </c>
      <c r="Q298" s="9">
        <f t="shared" si="98"/>
        <v>-74.38</v>
      </c>
      <c r="S298" s="21" t="str">
        <f t="shared" si="99"/>
        <v>N.M.</v>
      </c>
      <c r="U298" s="9">
        <v>0</v>
      </c>
      <c r="W298" s="9">
        <v>74.38</v>
      </c>
      <c r="Y298" s="9">
        <f t="shared" si="100"/>
        <v>-74.38</v>
      </c>
      <c r="AA298" s="21" t="str">
        <f t="shared" si="101"/>
        <v>N.M.</v>
      </c>
      <c r="AC298" s="9">
        <v>0</v>
      </c>
      <c r="AE298" s="9">
        <v>74.38</v>
      </c>
      <c r="AG298" s="9">
        <f t="shared" si="102"/>
        <v>-74.38</v>
      </c>
      <c r="AI298" s="21" t="str">
        <f t="shared" si="103"/>
        <v>N.M.</v>
      </c>
    </row>
    <row r="299" spans="1:35" ht="12.75" outlineLevel="1">
      <c r="A299" s="1" t="s">
        <v>769</v>
      </c>
      <c r="B299" s="16" t="s">
        <v>770</v>
      </c>
      <c r="C299" s="1" t="s">
        <v>1248</v>
      </c>
      <c r="E299" s="5">
        <v>2.25</v>
      </c>
      <c r="G299" s="5">
        <v>0.56</v>
      </c>
      <c r="I299" s="9">
        <f t="shared" si="96"/>
        <v>1.69</v>
      </c>
      <c r="K299" s="21">
        <f t="shared" si="97"/>
        <v>3.0178571428571423</v>
      </c>
      <c r="M299" s="9">
        <v>2.25</v>
      </c>
      <c r="O299" s="9">
        <v>0.56</v>
      </c>
      <c r="Q299" s="9">
        <f t="shared" si="98"/>
        <v>1.69</v>
      </c>
      <c r="S299" s="21">
        <f t="shared" si="99"/>
        <v>3.0178571428571423</v>
      </c>
      <c r="U299" s="9">
        <v>2.36</v>
      </c>
      <c r="W299" s="9">
        <v>13.14</v>
      </c>
      <c r="Y299" s="9">
        <f t="shared" si="100"/>
        <v>-10.780000000000001</v>
      </c>
      <c r="AA299" s="21">
        <f t="shared" si="101"/>
        <v>-0.8203957382039574</v>
      </c>
      <c r="AC299" s="9">
        <v>2.36</v>
      </c>
      <c r="AE299" s="9">
        <v>13.14</v>
      </c>
      <c r="AG299" s="9">
        <f t="shared" si="102"/>
        <v>-10.780000000000001</v>
      </c>
      <c r="AI299" s="21">
        <f t="shared" si="103"/>
        <v>-0.8203957382039574</v>
      </c>
    </row>
    <row r="300" spans="1:35" ht="12.75" outlineLevel="1">
      <c r="A300" s="1" t="s">
        <v>771</v>
      </c>
      <c r="B300" s="16" t="s">
        <v>772</v>
      </c>
      <c r="C300" s="1" t="s">
        <v>1249</v>
      </c>
      <c r="E300" s="5">
        <v>0</v>
      </c>
      <c r="G300" s="5">
        <v>250</v>
      </c>
      <c r="I300" s="9">
        <f t="shared" si="96"/>
        <v>-250</v>
      </c>
      <c r="K300" s="21" t="str">
        <f t="shared" si="97"/>
        <v>N.M.</v>
      </c>
      <c r="M300" s="9">
        <v>0</v>
      </c>
      <c r="O300" s="9">
        <v>250</v>
      </c>
      <c r="Q300" s="9">
        <f t="shared" si="98"/>
        <v>-250</v>
      </c>
      <c r="S300" s="21" t="str">
        <f t="shared" si="99"/>
        <v>N.M.</v>
      </c>
      <c r="U300" s="9">
        <v>30</v>
      </c>
      <c r="W300" s="9">
        <v>250</v>
      </c>
      <c r="Y300" s="9">
        <f t="shared" si="100"/>
        <v>-220</v>
      </c>
      <c r="AA300" s="21">
        <f t="shared" si="101"/>
        <v>-0.88</v>
      </c>
      <c r="AC300" s="9">
        <v>30</v>
      </c>
      <c r="AE300" s="9">
        <v>250</v>
      </c>
      <c r="AG300" s="9">
        <f t="shared" si="102"/>
        <v>-220</v>
      </c>
      <c r="AI300" s="21">
        <f t="shared" si="103"/>
        <v>-0.88</v>
      </c>
    </row>
    <row r="301" spans="1:35" ht="12.75" outlineLevel="1">
      <c r="A301" s="1" t="s">
        <v>773</v>
      </c>
      <c r="B301" s="16" t="s">
        <v>774</v>
      </c>
      <c r="C301" s="1" t="s">
        <v>1250</v>
      </c>
      <c r="E301" s="5">
        <v>0</v>
      </c>
      <c r="G301" s="5">
        <v>0</v>
      </c>
      <c r="I301" s="9">
        <f t="shared" si="96"/>
        <v>0</v>
      </c>
      <c r="K301" s="21">
        <f t="shared" si="97"/>
        <v>0</v>
      </c>
      <c r="M301" s="9">
        <v>0</v>
      </c>
      <c r="O301" s="9">
        <v>0</v>
      </c>
      <c r="Q301" s="9">
        <f t="shared" si="98"/>
        <v>0</v>
      </c>
      <c r="S301" s="21">
        <f t="shared" si="99"/>
        <v>0</v>
      </c>
      <c r="U301" s="9">
        <v>704.89</v>
      </c>
      <c r="W301" s="9">
        <v>115.37</v>
      </c>
      <c r="Y301" s="9">
        <f t="shared" si="100"/>
        <v>589.52</v>
      </c>
      <c r="AA301" s="21">
        <f t="shared" si="101"/>
        <v>5.109820577273121</v>
      </c>
      <c r="AC301" s="9">
        <v>704.89</v>
      </c>
      <c r="AE301" s="9">
        <v>115.37</v>
      </c>
      <c r="AG301" s="9">
        <f t="shared" si="102"/>
        <v>589.52</v>
      </c>
      <c r="AI301" s="21">
        <f t="shared" si="103"/>
        <v>5.109820577273121</v>
      </c>
    </row>
    <row r="302" spans="1:35" ht="12.75" outlineLevel="1">
      <c r="A302" s="1" t="s">
        <v>775</v>
      </c>
      <c r="B302" s="16" t="s">
        <v>776</v>
      </c>
      <c r="C302" s="1" t="s">
        <v>1251</v>
      </c>
      <c r="E302" s="5">
        <v>0</v>
      </c>
      <c r="G302" s="5">
        <v>0</v>
      </c>
      <c r="I302" s="9">
        <f t="shared" si="96"/>
        <v>0</v>
      </c>
      <c r="K302" s="21">
        <f t="shared" si="97"/>
        <v>0</v>
      </c>
      <c r="M302" s="9">
        <v>637.15</v>
      </c>
      <c r="O302" s="9">
        <v>1171.857</v>
      </c>
      <c r="Q302" s="9">
        <f t="shared" si="98"/>
        <v>-534.707</v>
      </c>
      <c r="S302" s="21">
        <f t="shared" si="99"/>
        <v>-0.45629031528590946</v>
      </c>
      <c r="U302" s="9">
        <v>837.969</v>
      </c>
      <c r="W302" s="9">
        <v>1964.4830000000002</v>
      </c>
      <c r="Y302" s="9">
        <f t="shared" si="100"/>
        <v>-1126.5140000000001</v>
      </c>
      <c r="AA302" s="21">
        <f t="shared" si="101"/>
        <v>-0.5734404420908708</v>
      </c>
      <c r="AC302" s="9">
        <v>837.969</v>
      </c>
      <c r="AE302" s="9">
        <v>1964.4830000000002</v>
      </c>
      <c r="AG302" s="9">
        <f t="shared" si="102"/>
        <v>-1126.5140000000001</v>
      </c>
      <c r="AI302" s="21">
        <f t="shared" si="103"/>
        <v>-0.5734404420908708</v>
      </c>
    </row>
    <row r="303" spans="1:35" ht="12.75" outlineLevel="1">
      <c r="A303" s="1" t="s">
        <v>777</v>
      </c>
      <c r="B303" s="16" t="s">
        <v>778</v>
      </c>
      <c r="C303" s="1" t="s">
        <v>1252</v>
      </c>
      <c r="E303" s="5">
        <v>64.42</v>
      </c>
      <c r="G303" s="5">
        <v>9.036</v>
      </c>
      <c r="I303" s="9">
        <f t="shared" si="96"/>
        <v>55.384</v>
      </c>
      <c r="K303" s="21">
        <f t="shared" si="97"/>
        <v>6.129260734838424</v>
      </c>
      <c r="M303" s="9">
        <v>359.59000000000003</v>
      </c>
      <c r="O303" s="9">
        <v>392.68600000000004</v>
      </c>
      <c r="Q303" s="9">
        <f t="shared" si="98"/>
        <v>-33.096000000000004</v>
      </c>
      <c r="S303" s="21">
        <f t="shared" si="99"/>
        <v>-0.08428107953937752</v>
      </c>
      <c r="U303" s="9">
        <v>1181.617</v>
      </c>
      <c r="W303" s="9">
        <v>1020.441</v>
      </c>
      <c r="Y303" s="9">
        <f t="shared" si="100"/>
        <v>161.17599999999993</v>
      </c>
      <c r="AA303" s="21">
        <f t="shared" si="101"/>
        <v>0.15794739725275633</v>
      </c>
      <c r="AC303" s="9">
        <v>1181.617</v>
      </c>
      <c r="AE303" s="9">
        <v>1020.441</v>
      </c>
      <c r="AG303" s="9">
        <f t="shared" si="102"/>
        <v>161.17599999999993</v>
      </c>
      <c r="AI303" s="21">
        <f t="shared" si="103"/>
        <v>0.15794739725275633</v>
      </c>
    </row>
    <row r="304" spans="1:35" ht="12.75" outlineLevel="1">
      <c r="A304" s="1" t="s">
        <v>779</v>
      </c>
      <c r="B304" s="16" t="s">
        <v>780</v>
      </c>
      <c r="C304" s="1" t="s">
        <v>1253</v>
      </c>
      <c r="E304" s="5">
        <v>0</v>
      </c>
      <c r="G304" s="5">
        <v>0.74</v>
      </c>
      <c r="I304" s="9">
        <f t="shared" si="96"/>
        <v>-0.74</v>
      </c>
      <c r="K304" s="21" t="str">
        <f t="shared" si="97"/>
        <v>N.M.</v>
      </c>
      <c r="M304" s="9">
        <v>0</v>
      </c>
      <c r="O304" s="9">
        <v>1.7</v>
      </c>
      <c r="Q304" s="9">
        <f t="shared" si="98"/>
        <v>-1.7</v>
      </c>
      <c r="S304" s="21" t="str">
        <f t="shared" si="99"/>
        <v>N.M.</v>
      </c>
      <c r="U304" s="9">
        <v>5.64</v>
      </c>
      <c r="W304" s="9">
        <v>2.52</v>
      </c>
      <c r="Y304" s="9">
        <f t="shared" si="100"/>
        <v>3.1199999999999997</v>
      </c>
      <c r="AA304" s="21">
        <f t="shared" si="101"/>
        <v>1.238095238095238</v>
      </c>
      <c r="AC304" s="9">
        <v>5.64</v>
      </c>
      <c r="AE304" s="9">
        <v>2.52</v>
      </c>
      <c r="AG304" s="9">
        <f t="shared" si="102"/>
        <v>3.1199999999999997</v>
      </c>
      <c r="AI304" s="21">
        <f t="shared" si="103"/>
        <v>1.238095238095238</v>
      </c>
    </row>
    <row r="305" spans="1:35" ht="12.75" outlineLevel="1">
      <c r="A305" s="1" t="s">
        <v>781</v>
      </c>
      <c r="B305" s="16" t="s">
        <v>782</v>
      </c>
      <c r="C305" s="1" t="s">
        <v>1254</v>
      </c>
      <c r="E305" s="5">
        <v>11457.49</v>
      </c>
      <c r="G305" s="5">
        <v>0</v>
      </c>
      <c r="I305" s="9">
        <f t="shared" si="96"/>
        <v>11457.49</v>
      </c>
      <c r="K305" s="21" t="str">
        <f t="shared" si="97"/>
        <v>N.M.</v>
      </c>
      <c r="M305" s="9">
        <v>12861.99</v>
      </c>
      <c r="O305" s="9">
        <v>338.32</v>
      </c>
      <c r="Q305" s="9">
        <f t="shared" si="98"/>
        <v>12523.67</v>
      </c>
      <c r="S305" s="21" t="str">
        <f t="shared" si="99"/>
        <v>N.M.</v>
      </c>
      <c r="U305" s="9">
        <v>22881.79</v>
      </c>
      <c r="W305" s="9">
        <v>338.32</v>
      </c>
      <c r="Y305" s="9">
        <f t="shared" si="100"/>
        <v>22543.47</v>
      </c>
      <c r="AA305" s="21" t="str">
        <f t="shared" si="101"/>
        <v>N.M.</v>
      </c>
      <c r="AC305" s="9">
        <v>22881.79</v>
      </c>
      <c r="AE305" s="9">
        <v>338.32</v>
      </c>
      <c r="AG305" s="9">
        <f t="shared" si="102"/>
        <v>22543.47</v>
      </c>
      <c r="AI305" s="21" t="str">
        <f t="shared" si="103"/>
        <v>N.M.</v>
      </c>
    </row>
    <row r="306" spans="1:35" ht="12.75" outlineLevel="1">
      <c r="A306" s="1" t="s">
        <v>783</v>
      </c>
      <c r="B306" s="16" t="s">
        <v>784</v>
      </c>
      <c r="C306" s="1" t="s">
        <v>1255</v>
      </c>
      <c r="E306" s="5">
        <v>0</v>
      </c>
      <c r="G306" s="5">
        <v>0</v>
      </c>
      <c r="I306" s="9">
        <f t="shared" si="96"/>
        <v>0</v>
      </c>
      <c r="K306" s="21">
        <f t="shared" si="97"/>
        <v>0</v>
      </c>
      <c r="M306" s="9">
        <v>0</v>
      </c>
      <c r="O306" s="9">
        <v>3456.261</v>
      </c>
      <c r="Q306" s="9">
        <f t="shared" si="98"/>
        <v>-3456.261</v>
      </c>
      <c r="S306" s="21" t="str">
        <f t="shared" si="99"/>
        <v>N.M.</v>
      </c>
      <c r="U306" s="9">
        <v>29634.243000000002</v>
      </c>
      <c r="W306" s="9">
        <v>30191.526</v>
      </c>
      <c r="Y306" s="9">
        <f t="shared" si="100"/>
        <v>-557.2829999999994</v>
      </c>
      <c r="AA306" s="21">
        <f t="shared" si="101"/>
        <v>-0.018458258784269446</v>
      </c>
      <c r="AC306" s="9">
        <v>29634.243000000002</v>
      </c>
      <c r="AE306" s="9">
        <v>30191.526</v>
      </c>
      <c r="AG306" s="9">
        <f t="shared" si="102"/>
        <v>-557.2829999999994</v>
      </c>
      <c r="AI306" s="21">
        <f t="shared" si="103"/>
        <v>-0.018458258784269446</v>
      </c>
    </row>
    <row r="307" spans="1:35" ht="12.75" outlineLevel="1">
      <c r="A307" s="1" t="s">
        <v>785</v>
      </c>
      <c r="B307" s="16" t="s">
        <v>786</v>
      </c>
      <c r="C307" s="1" t="s">
        <v>1256</v>
      </c>
      <c r="E307" s="5">
        <v>0</v>
      </c>
      <c r="G307" s="5">
        <v>23.35</v>
      </c>
      <c r="I307" s="9">
        <f t="shared" si="96"/>
        <v>-23.35</v>
      </c>
      <c r="K307" s="21" t="str">
        <f t="shared" si="97"/>
        <v>N.M.</v>
      </c>
      <c r="M307" s="9">
        <v>17.900000000000002</v>
      </c>
      <c r="O307" s="9">
        <v>95.09</v>
      </c>
      <c r="Q307" s="9">
        <f t="shared" si="98"/>
        <v>-77.19</v>
      </c>
      <c r="S307" s="21">
        <f t="shared" si="99"/>
        <v>-0.8117572825744032</v>
      </c>
      <c r="U307" s="9">
        <v>178.68</v>
      </c>
      <c r="W307" s="9">
        <v>269.97</v>
      </c>
      <c r="Y307" s="9">
        <f t="shared" si="100"/>
        <v>-91.29000000000002</v>
      </c>
      <c r="AA307" s="21">
        <f t="shared" si="101"/>
        <v>-0.33814868318702085</v>
      </c>
      <c r="AC307" s="9">
        <v>178.68</v>
      </c>
      <c r="AE307" s="9">
        <v>269.97</v>
      </c>
      <c r="AG307" s="9">
        <f t="shared" si="102"/>
        <v>-91.29000000000002</v>
      </c>
      <c r="AI307" s="21">
        <f t="shared" si="103"/>
        <v>-0.33814868318702085</v>
      </c>
    </row>
    <row r="308" spans="1:35" ht="12.75" outlineLevel="1">
      <c r="A308" s="1" t="s">
        <v>787</v>
      </c>
      <c r="B308" s="16" t="s">
        <v>788</v>
      </c>
      <c r="C308" s="1" t="s">
        <v>1257</v>
      </c>
      <c r="E308" s="5">
        <v>13632.45</v>
      </c>
      <c r="G308" s="5">
        <v>6918.165</v>
      </c>
      <c r="I308" s="9">
        <f t="shared" si="96"/>
        <v>6714.285000000001</v>
      </c>
      <c r="K308" s="21">
        <f t="shared" si="97"/>
        <v>0.9705297575296341</v>
      </c>
      <c r="M308" s="9">
        <v>31599.600000000002</v>
      </c>
      <c r="O308" s="9">
        <v>16425.016</v>
      </c>
      <c r="Q308" s="9">
        <f t="shared" si="98"/>
        <v>15174.584000000003</v>
      </c>
      <c r="S308" s="21">
        <f t="shared" si="99"/>
        <v>0.9238702720289589</v>
      </c>
      <c r="U308" s="9">
        <v>86235.379</v>
      </c>
      <c r="W308" s="9">
        <v>64455.37</v>
      </c>
      <c r="Y308" s="9">
        <f t="shared" si="100"/>
        <v>21780.009</v>
      </c>
      <c r="AA308" s="21">
        <f t="shared" si="101"/>
        <v>0.3379083697758619</v>
      </c>
      <c r="AC308" s="9">
        <v>86235.379</v>
      </c>
      <c r="AE308" s="9">
        <v>64455.37</v>
      </c>
      <c r="AG308" s="9">
        <f t="shared" si="102"/>
        <v>21780.009</v>
      </c>
      <c r="AI308" s="21">
        <f t="shared" si="103"/>
        <v>0.3379083697758619</v>
      </c>
    </row>
    <row r="309" spans="1:35" ht="12.75" outlineLevel="1">
      <c r="A309" s="1" t="s">
        <v>789</v>
      </c>
      <c r="B309" s="16" t="s">
        <v>790</v>
      </c>
      <c r="C309" s="1" t="s">
        <v>1258</v>
      </c>
      <c r="E309" s="5">
        <v>0</v>
      </c>
      <c r="G309" s="5">
        <v>0</v>
      </c>
      <c r="I309" s="9">
        <f t="shared" si="96"/>
        <v>0</v>
      </c>
      <c r="K309" s="21">
        <f t="shared" si="97"/>
        <v>0</v>
      </c>
      <c r="M309" s="9">
        <v>0</v>
      </c>
      <c r="O309" s="9">
        <v>0</v>
      </c>
      <c r="Q309" s="9">
        <f t="shared" si="98"/>
        <v>0</v>
      </c>
      <c r="S309" s="21">
        <f t="shared" si="99"/>
        <v>0</v>
      </c>
      <c r="U309" s="9">
        <v>0</v>
      </c>
      <c r="W309" s="9">
        <v>105.97200000000001</v>
      </c>
      <c r="Y309" s="9">
        <f t="shared" si="100"/>
        <v>-105.97200000000001</v>
      </c>
      <c r="AA309" s="21" t="str">
        <f t="shared" si="101"/>
        <v>N.M.</v>
      </c>
      <c r="AC309" s="9">
        <v>0</v>
      </c>
      <c r="AE309" s="9">
        <v>105.97200000000001</v>
      </c>
      <c r="AG309" s="9">
        <f t="shared" si="102"/>
        <v>-105.97200000000001</v>
      </c>
      <c r="AI309" s="21" t="str">
        <f t="shared" si="103"/>
        <v>N.M.</v>
      </c>
    </row>
    <row r="310" spans="1:35" ht="12.75" outlineLevel="1">
      <c r="A310" s="1" t="s">
        <v>791</v>
      </c>
      <c r="B310" s="16" t="s">
        <v>792</v>
      </c>
      <c r="C310" s="1" t="s">
        <v>1259</v>
      </c>
      <c r="E310" s="5">
        <v>21721.68</v>
      </c>
      <c r="G310" s="5">
        <v>138806.124</v>
      </c>
      <c r="I310" s="9">
        <f t="shared" si="96"/>
        <v>-117084.44400000002</v>
      </c>
      <c r="K310" s="21">
        <f t="shared" si="97"/>
        <v>-0.8435106508701302</v>
      </c>
      <c r="M310" s="9">
        <v>39133.21</v>
      </c>
      <c r="O310" s="9">
        <v>164636.81</v>
      </c>
      <c r="Q310" s="9">
        <f t="shared" si="98"/>
        <v>-125503.6</v>
      </c>
      <c r="S310" s="21">
        <f t="shared" si="99"/>
        <v>-0.762305829419314</v>
      </c>
      <c r="U310" s="9">
        <v>234656.977</v>
      </c>
      <c r="W310" s="9">
        <v>281679.346</v>
      </c>
      <c r="Y310" s="9">
        <f t="shared" si="100"/>
        <v>-47022.369000000006</v>
      </c>
      <c r="AA310" s="21">
        <f t="shared" si="101"/>
        <v>-0.16693580721392332</v>
      </c>
      <c r="AC310" s="9">
        <v>234656.977</v>
      </c>
      <c r="AE310" s="9">
        <v>281679.346</v>
      </c>
      <c r="AG310" s="9">
        <f t="shared" si="102"/>
        <v>-47022.369000000006</v>
      </c>
      <c r="AI310" s="21">
        <f t="shared" si="103"/>
        <v>-0.16693580721392332</v>
      </c>
    </row>
    <row r="311" spans="1:35" ht="12.75" outlineLevel="1">
      <c r="A311" s="1" t="s">
        <v>793</v>
      </c>
      <c r="B311" s="16" t="s">
        <v>794</v>
      </c>
      <c r="C311" s="1" t="s">
        <v>1260</v>
      </c>
      <c r="E311" s="5">
        <v>815.79</v>
      </c>
      <c r="G311" s="5">
        <v>1228.578</v>
      </c>
      <c r="I311" s="9">
        <f t="shared" si="96"/>
        <v>-412.788</v>
      </c>
      <c r="K311" s="21">
        <f t="shared" si="97"/>
        <v>-0.33598843541069434</v>
      </c>
      <c r="M311" s="9">
        <v>8245.18</v>
      </c>
      <c r="O311" s="9">
        <v>6942.031</v>
      </c>
      <c r="Q311" s="9">
        <f t="shared" si="98"/>
        <v>1303.1490000000003</v>
      </c>
      <c r="S311" s="21">
        <f t="shared" si="99"/>
        <v>0.1877186950043871</v>
      </c>
      <c r="U311" s="9">
        <v>29204.508</v>
      </c>
      <c r="W311" s="9">
        <v>28782.197</v>
      </c>
      <c r="Y311" s="9">
        <f t="shared" si="100"/>
        <v>422.3110000000015</v>
      </c>
      <c r="AA311" s="21">
        <f t="shared" si="101"/>
        <v>0.014672646427929094</v>
      </c>
      <c r="AC311" s="9">
        <v>29204.508</v>
      </c>
      <c r="AE311" s="9">
        <v>28782.197</v>
      </c>
      <c r="AG311" s="9">
        <f t="shared" si="102"/>
        <v>422.3110000000015</v>
      </c>
      <c r="AI311" s="21">
        <f t="shared" si="103"/>
        <v>0.014672646427929094</v>
      </c>
    </row>
    <row r="312" spans="1:35" ht="12.75" outlineLevel="1">
      <c r="A312" s="1" t="s">
        <v>795</v>
      </c>
      <c r="B312" s="16" t="s">
        <v>796</v>
      </c>
      <c r="C312" s="1" t="s">
        <v>1261</v>
      </c>
      <c r="E312" s="5">
        <v>429.64</v>
      </c>
      <c r="G312" s="5">
        <v>722.09</v>
      </c>
      <c r="I312" s="9">
        <f t="shared" si="96"/>
        <v>-292.45000000000005</v>
      </c>
      <c r="K312" s="21">
        <f t="shared" si="97"/>
        <v>-0.4050049162846737</v>
      </c>
      <c r="M312" s="9">
        <v>790.36</v>
      </c>
      <c r="O312" s="9">
        <v>2801.19</v>
      </c>
      <c r="Q312" s="9">
        <f t="shared" si="98"/>
        <v>-2010.83</v>
      </c>
      <c r="S312" s="21">
        <f t="shared" si="99"/>
        <v>-0.717848485822097</v>
      </c>
      <c r="U312" s="9">
        <v>6120.383000000001</v>
      </c>
      <c r="W312" s="9">
        <v>3983.69</v>
      </c>
      <c r="Y312" s="9">
        <f t="shared" si="100"/>
        <v>2136.6930000000007</v>
      </c>
      <c r="AA312" s="21">
        <f t="shared" si="101"/>
        <v>0.5363602589558928</v>
      </c>
      <c r="AC312" s="9">
        <v>6120.383000000001</v>
      </c>
      <c r="AE312" s="9">
        <v>3983.69</v>
      </c>
      <c r="AG312" s="9">
        <f t="shared" si="102"/>
        <v>2136.6930000000007</v>
      </c>
      <c r="AI312" s="21">
        <f t="shared" si="103"/>
        <v>0.5363602589558928</v>
      </c>
    </row>
    <row r="313" spans="1:35" ht="12.75" outlineLevel="1">
      <c r="A313" s="1" t="s">
        <v>797</v>
      </c>
      <c r="B313" s="16" t="s">
        <v>798</v>
      </c>
      <c r="C313" s="1" t="s">
        <v>1262</v>
      </c>
      <c r="E313" s="5">
        <v>8490.95</v>
      </c>
      <c r="G313" s="5">
        <v>35698.794</v>
      </c>
      <c r="I313" s="9">
        <f t="shared" si="96"/>
        <v>-27207.844</v>
      </c>
      <c r="K313" s="21">
        <f t="shared" si="97"/>
        <v>-0.762150228380264</v>
      </c>
      <c r="M313" s="9">
        <v>1195824.04</v>
      </c>
      <c r="O313" s="9">
        <v>65609.948</v>
      </c>
      <c r="Q313" s="9">
        <f t="shared" si="98"/>
        <v>1130214.092</v>
      </c>
      <c r="S313" s="21" t="str">
        <f t="shared" si="99"/>
        <v>N.M.</v>
      </c>
      <c r="U313" s="9">
        <v>1940693.765</v>
      </c>
      <c r="W313" s="9">
        <v>288713.927</v>
      </c>
      <c r="Y313" s="9">
        <f t="shared" si="100"/>
        <v>1651979.838</v>
      </c>
      <c r="AA313" s="21">
        <f t="shared" si="101"/>
        <v>5.721857117062454</v>
      </c>
      <c r="AC313" s="9">
        <v>1940693.765</v>
      </c>
      <c r="AE313" s="9">
        <v>288713.927</v>
      </c>
      <c r="AG313" s="9">
        <f t="shared" si="102"/>
        <v>1651979.838</v>
      </c>
      <c r="AI313" s="21">
        <f t="shared" si="103"/>
        <v>5.721857117062454</v>
      </c>
    </row>
    <row r="314" spans="1:35" ht="12.75" outlineLevel="1">
      <c r="A314" s="1" t="s">
        <v>799</v>
      </c>
      <c r="B314" s="16" t="s">
        <v>800</v>
      </c>
      <c r="C314" s="1" t="s">
        <v>1263</v>
      </c>
      <c r="E314" s="5">
        <v>0</v>
      </c>
      <c r="G314" s="5">
        <v>0</v>
      </c>
      <c r="I314" s="9">
        <f t="shared" si="96"/>
        <v>0</v>
      </c>
      <c r="K314" s="21">
        <f t="shared" si="97"/>
        <v>0</v>
      </c>
      <c r="M314" s="9">
        <v>400</v>
      </c>
      <c r="O314" s="9">
        <v>0</v>
      </c>
      <c r="Q314" s="9">
        <f t="shared" si="98"/>
        <v>400</v>
      </c>
      <c r="S314" s="21" t="str">
        <f t="shared" si="99"/>
        <v>N.M.</v>
      </c>
      <c r="U314" s="9">
        <v>900</v>
      </c>
      <c r="W314" s="9">
        <v>0</v>
      </c>
      <c r="Y314" s="9">
        <f t="shared" si="100"/>
        <v>900</v>
      </c>
      <c r="AA314" s="21" t="str">
        <f t="shared" si="101"/>
        <v>N.M.</v>
      </c>
      <c r="AC314" s="9">
        <v>900</v>
      </c>
      <c r="AE314" s="9">
        <v>0</v>
      </c>
      <c r="AG314" s="9">
        <f t="shared" si="102"/>
        <v>900</v>
      </c>
      <c r="AI314" s="21" t="str">
        <f t="shared" si="103"/>
        <v>N.M.</v>
      </c>
    </row>
    <row r="315" spans="1:35" ht="12.75" outlineLevel="1">
      <c r="A315" s="1" t="s">
        <v>801</v>
      </c>
      <c r="B315" s="16" t="s">
        <v>802</v>
      </c>
      <c r="C315" s="1" t="s">
        <v>1264</v>
      </c>
      <c r="E315" s="5">
        <v>7748.110000000001</v>
      </c>
      <c r="G315" s="5">
        <v>8828.02</v>
      </c>
      <c r="I315" s="9">
        <f t="shared" si="96"/>
        <v>-1079.9099999999999</v>
      </c>
      <c r="K315" s="21">
        <f t="shared" si="97"/>
        <v>-0.12232754343556083</v>
      </c>
      <c r="M315" s="9">
        <v>23244.350000000002</v>
      </c>
      <c r="O315" s="9">
        <v>24684.06</v>
      </c>
      <c r="Q315" s="9">
        <f t="shared" si="98"/>
        <v>-1439.7099999999991</v>
      </c>
      <c r="S315" s="21">
        <f t="shared" si="99"/>
        <v>-0.05832549426634026</v>
      </c>
      <c r="U315" s="9">
        <v>93517.11</v>
      </c>
      <c r="W315" s="9">
        <v>96036.24</v>
      </c>
      <c r="Y315" s="9">
        <f t="shared" si="100"/>
        <v>-2519.1300000000047</v>
      </c>
      <c r="AA315" s="21">
        <f t="shared" si="101"/>
        <v>-0.02623103528418027</v>
      </c>
      <c r="AC315" s="9">
        <v>93517.11</v>
      </c>
      <c r="AE315" s="9">
        <v>96036.24</v>
      </c>
      <c r="AG315" s="9">
        <f t="shared" si="102"/>
        <v>-2519.1300000000047</v>
      </c>
      <c r="AI315" s="21">
        <f t="shared" si="103"/>
        <v>-0.02623103528418027</v>
      </c>
    </row>
    <row r="316" spans="1:35" ht="12.75" outlineLevel="1">
      <c r="A316" s="1" t="s">
        <v>803</v>
      </c>
      <c r="B316" s="16" t="s">
        <v>804</v>
      </c>
      <c r="C316" s="1" t="s">
        <v>1265</v>
      </c>
      <c r="E316" s="5">
        <v>22813.82</v>
      </c>
      <c r="G316" s="5">
        <v>23675.34</v>
      </c>
      <c r="I316" s="9">
        <f t="shared" si="96"/>
        <v>-861.5200000000004</v>
      </c>
      <c r="K316" s="21">
        <f t="shared" si="97"/>
        <v>-0.03638891775155079</v>
      </c>
      <c r="M316" s="9">
        <v>70170.72</v>
      </c>
      <c r="O316" s="9">
        <v>72456.54000000001</v>
      </c>
      <c r="Q316" s="9">
        <f t="shared" si="98"/>
        <v>-2285.820000000007</v>
      </c>
      <c r="S316" s="21">
        <f t="shared" si="99"/>
        <v>-0.0315474627963191</v>
      </c>
      <c r="U316" s="9">
        <v>284379.59</v>
      </c>
      <c r="W316" s="9">
        <v>295225.989</v>
      </c>
      <c r="Y316" s="9">
        <f t="shared" si="100"/>
        <v>-10846.398999999976</v>
      </c>
      <c r="AA316" s="21">
        <f t="shared" si="101"/>
        <v>-0.03673930955990455</v>
      </c>
      <c r="AC316" s="9">
        <v>284379.59</v>
      </c>
      <c r="AE316" s="9">
        <v>295225.989</v>
      </c>
      <c r="AG316" s="9">
        <f t="shared" si="102"/>
        <v>-10846.398999999976</v>
      </c>
      <c r="AI316" s="21">
        <f t="shared" si="103"/>
        <v>-0.03673930955990455</v>
      </c>
    </row>
    <row r="317" spans="1:35" ht="12.75" outlineLevel="1">
      <c r="A317" s="1" t="s">
        <v>805</v>
      </c>
      <c r="B317" s="16" t="s">
        <v>806</v>
      </c>
      <c r="C317" s="1" t="s">
        <v>1266</v>
      </c>
      <c r="E317" s="5">
        <v>23046.18</v>
      </c>
      <c r="G317" s="5">
        <v>23943.65</v>
      </c>
      <c r="I317" s="9">
        <f t="shared" si="96"/>
        <v>-897.4700000000012</v>
      </c>
      <c r="K317" s="21">
        <f t="shared" si="97"/>
        <v>-0.037482589329530004</v>
      </c>
      <c r="M317" s="9">
        <v>69138.54000000001</v>
      </c>
      <c r="O317" s="9">
        <v>71830.95</v>
      </c>
      <c r="Q317" s="9">
        <f t="shared" si="98"/>
        <v>-2692.409999999989</v>
      </c>
      <c r="S317" s="21">
        <f t="shared" si="99"/>
        <v>-0.03748258932952981</v>
      </c>
      <c r="U317" s="9">
        <v>276554.16000000003</v>
      </c>
      <c r="W317" s="9">
        <v>287323.8</v>
      </c>
      <c r="Y317" s="9">
        <f t="shared" si="100"/>
        <v>-10769.639999999956</v>
      </c>
      <c r="AA317" s="21">
        <f t="shared" si="101"/>
        <v>-0.03748258932952981</v>
      </c>
      <c r="AC317" s="9">
        <v>276554.16000000003</v>
      </c>
      <c r="AE317" s="9">
        <v>287323.8</v>
      </c>
      <c r="AG317" s="9">
        <f t="shared" si="102"/>
        <v>-10769.639999999956</v>
      </c>
      <c r="AI317" s="21">
        <f t="shared" si="103"/>
        <v>-0.03748258932952981</v>
      </c>
    </row>
    <row r="318" spans="1:68" s="90" customFormat="1" ht="12.75">
      <c r="A318" s="90" t="s">
        <v>33</v>
      </c>
      <c r="B318" s="91"/>
      <c r="C318" s="77" t="s">
        <v>1267</v>
      </c>
      <c r="D318" s="105"/>
      <c r="E318" s="105">
        <v>6475562.626000001</v>
      </c>
      <c r="F318" s="105"/>
      <c r="G318" s="105">
        <v>6069966.237</v>
      </c>
      <c r="H318" s="105"/>
      <c r="I318" s="9">
        <f>+E318-G318</f>
        <v>405596.38900000136</v>
      </c>
      <c r="J318" s="37" t="str">
        <f>IF((+E318-G318)=(I318),"  ",$AO$507)</f>
        <v>  </v>
      </c>
      <c r="K318" s="38">
        <f>IF(G318&lt;0,IF(I318=0,0,IF(OR(G318=0,E318=0),"N.M.",IF(ABS(I318/G318)&gt;=10,"N.M.",I318/(-G318)))),IF(I318=0,0,IF(OR(G318=0,E318=0),"N.M.",IF(ABS(I318/G318)&gt;=10,"N.M.",I318/G318))))</f>
        <v>0.0668202051154179</v>
      </c>
      <c r="L318" s="39"/>
      <c r="M318" s="5">
        <v>13136232.135999996</v>
      </c>
      <c r="N318" s="9"/>
      <c r="O318" s="5">
        <v>16352207.153</v>
      </c>
      <c r="P318" s="9"/>
      <c r="Q318" s="9">
        <f>(+M318-O318)</f>
        <v>-3215975.0170000046</v>
      </c>
      <c r="R318" s="37" t="str">
        <f>IF((+M318-O318)=(Q318),"  ",$AO$507)</f>
        <v>  </v>
      </c>
      <c r="S318" s="38">
        <f>IF(O318&lt;0,IF(Q318=0,0,IF(OR(O318=0,M318=0),"N.M.",IF(ABS(Q318/O318)&gt;=10,"N.M.",Q318/(-O318)))),IF(Q318=0,0,IF(OR(O318=0,M318=0),"N.M.",IF(ABS(Q318/O318)&gt;=10,"N.M.",Q318/O318))))</f>
        <v>-0.19666917052295274</v>
      </c>
      <c r="T318" s="39"/>
      <c r="U318" s="9">
        <v>66224700.23399999</v>
      </c>
      <c r="V318" s="9"/>
      <c r="W318" s="9">
        <v>67392633.90899996</v>
      </c>
      <c r="X318" s="9"/>
      <c r="Y318" s="9">
        <f>(+U318-W318)</f>
        <v>-1167933.6749999747</v>
      </c>
      <c r="Z318" s="37" t="str">
        <f>IF((+U318-W318)=(Y318),"  ",$AO$507)</f>
        <v>  </v>
      </c>
      <c r="AA318" s="38">
        <f>IF(W318&lt;0,IF(Y318=0,0,IF(OR(W318=0,U318=0),"N.M.",IF(ABS(Y318/W318)&gt;=10,"N.M.",Y318/(-W318)))),IF(Y318=0,0,IF(OR(W318=0,U318=0),"N.M.",IF(ABS(Y318/W318)&gt;=10,"N.M.",Y318/W318))))</f>
        <v>-0.017330286817058248</v>
      </c>
      <c r="AB318" s="39"/>
      <c r="AC318" s="9">
        <v>66224700.23399999</v>
      </c>
      <c r="AD318" s="9"/>
      <c r="AE318" s="9">
        <v>67392633.90899996</v>
      </c>
      <c r="AF318" s="9"/>
      <c r="AG318" s="9">
        <f>(+AC318-AE318)</f>
        <v>-1167933.6749999747</v>
      </c>
      <c r="AH318" s="37" t="str">
        <f>IF((+AC318-AE318)=(AG318),"  ",$AO$507)</f>
        <v>  </v>
      </c>
      <c r="AI318" s="38">
        <f>IF(AE318&lt;0,IF(AG318=0,0,IF(OR(AE318=0,AC318=0),"N.M.",IF(ABS(AG318/AE318)&gt;=10,"N.M.",AG318/(-AE318)))),IF(AG318=0,0,IF(OR(AE318=0,AC318=0),"N.M.",IF(ABS(AG318/AE318)&gt;=10,"N.M.",AG318/AE318))))</f>
        <v>-0.017330286817058248</v>
      </c>
      <c r="AJ318" s="105"/>
      <c r="AK318" s="105"/>
      <c r="AL318" s="105"/>
      <c r="AM318" s="105"/>
      <c r="AN318" s="105"/>
      <c r="AO318" s="105"/>
      <c r="AP318" s="106"/>
      <c r="AQ318" s="107"/>
      <c r="AR318" s="108"/>
      <c r="AS318" s="105"/>
      <c r="AT318" s="105"/>
      <c r="AU318" s="105"/>
      <c r="AV318" s="105"/>
      <c r="AW318" s="105"/>
      <c r="AX318" s="106"/>
      <c r="AY318" s="107"/>
      <c r="AZ318" s="108"/>
      <c r="BA318" s="105"/>
      <c r="BB318" s="105"/>
      <c r="BC318" s="105"/>
      <c r="BD318" s="106"/>
      <c r="BE318" s="107"/>
      <c r="BF318" s="108"/>
      <c r="BG318" s="105"/>
      <c r="BH318" s="109"/>
      <c r="BI318" s="105"/>
      <c r="BJ318" s="109"/>
      <c r="BK318" s="105"/>
      <c r="BL318" s="109"/>
      <c r="BM318" s="105"/>
      <c r="BN318" s="97"/>
      <c r="BO318" s="97"/>
      <c r="BP318" s="97"/>
    </row>
    <row r="319" spans="1:35" ht="12.75" outlineLevel="1">
      <c r="A319" s="1" t="s">
        <v>807</v>
      </c>
      <c r="B319" s="16" t="s">
        <v>808</v>
      </c>
      <c r="C319" s="1" t="s">
        <v>1268</v>
      </c>
      <c r="E319" s="5">
        <v>44005.03</v>
      </c>
      <c r="G319" s="5">
        <v>43416.354</v>
      </c>
      <c r="I319" s="9">
        <f aca="true" t="shared" si="104" ref="I319:I349">+E319-G319</f>
        <v>588.6759999999995</v>
      </c>
      <c r="K319" s="21">
        <f aca="true" t="shared" si="105" ref="K319:K349">IF(G319&lt;0,IF(I319=0,0,IF(OR(G319=0,E319=0),"N.M.",IF(ABS(I319/G319)&gt;=10,"N.M.",I319/(-G319)))),IF(I319=0,0,IF(OR(G319=0,E319=0),"N.M.",IF(ABS(I319/G319)&gt;=10,"N.M.",I319/G319))))</f>
        <v>0.013558853882571519</v>
      </c>
      <c r="M319" s="9">
        <v>117335.83</v>
      </c>
      <c r="O319" s="9">
        <v>114148.77100000001</v>
      </c>
      <c r="Q319" s="9">
        <f aca="true" t="shared" si="106" ref="Q319:Q349">(+M319-O319)</f>
        <v>3187.058999999994</v>
      </c>
      <c r="S319" s="21">
        <f aca="true" t="shared" si="107" ref="S319:S349">IF(O319&lt;0,IF(Q319=0,0,IF(OR(O319=0,M319=0),"N.M.",IF(ABS(Q319/O319)&gt;=10,"N.M.",Q319/(-O319)))),IF(Q319=0,0,IF(OR(O319=0,M319=0),"N.M.",IF(ABS(Q319/O319)&gt;=10,"N.M.",Q319/O319))))</f>
        <v>0.027920221760425204</v>
      </c>
      <c r="U319" s="9">
        <v>612731.534</v>
      </c>
      <c r="W319" s="9">
        <v>645603.85</v>
      </c>
      <c r="Y319" s="9">
        <f aca="true" t="shared" si="108" ref="Y319:Y349">(+U319-W319)</f>
        <v>-32872.31599999999</v>
      </c>
      <c r="AA319" s="21">
        <f aca="true" t="shared" si="109" ref="AA319:AA349">IF(W319&lt;0,IF(Y319=0,0,IF(OR(W319=0,U319=0),"N.M.",IF(ABS(Y319/W319)&gt;=10,"N.M.",Y319/(-W319)))),IF(Y319=0,0,IF(OR(W319=0,U319=0),"N.M.",IF(ABS(Y319/W319)&gt;=10,"N.M.",Y319/W319))))</f>
        <v>-0.050917162281482665</v>
      </c>
      <c r="AC319" s="9">
        <v>612731.534</v>
      </c>
      <c r="AE319" s="9">
        <v>645603.85</v>
      </c>
      <c r="AG319" s="9">
        <f aca="true" t="shared" si="110" ref="AG319:AG349">(+AC319-AE319)</f>
        <v>-32872.31599999999</v>
      </c>
      <c r="AI319" s="21">
        <f aca="true" t="shared" si="111" ref="AI319:AI349">IF(AE319&lt;0,IF(AG319=0,0,IF(OR(AE319=0,AC319=0),"N.M.",IF(ABS(AG319/AE319)&gt;=10,"N.M.",AG319/(-AE319)))),IF(AG319=0,0,IF(OR(AE319=0,AC319=0),"N.M.",IF(ABS(AG319/AE319)&gt;=10,"N.M.",AG319/AE319))))</f>
        <v>-0.050917162281482665</v>
      </c>
    </row>
    <row r="320" spans="1:35" ht="12.75" outlineLevel="1">
      <c r="A320" s="1" t="s">
        <v>809</v>
      </c>
      <c r="B320" s="16" t="s">
        <v>810</v>
      </c>
      <c r="C320" s="1" t="s">
        <v>1269</v>
      </c>
      <c r="E320" s="5">
        <v>40896.28</v>
      </c>
      <c r="G320" s="5">
        <v>88597.713</v>
      </c>
      <c r="I320" s="9">
        <f t="shared" si="104"/>
        <v>-47701.433000000005</v>
      </c>
      <c r="K320" s="21">
        <f t="shared" si="105"/>
        <v>-0.5384047892974393</v>
      </c>
      <c r="M320" s="9">
        <v>121613.86</v>
      </c>
      <c r="O320" s="9">
        <v>188365.396</v>
      </c>
      <c r="Q320" s="9">
        <f t="shared" si="106"/>
        <v>-66751.53600000001</v>
      </c>
      <c r="S320" s="21">
        <f t="shared" si="107"/>
        <v>-0.35437260461576503</v>
      </c>
      <c r="U320" s="9">
        <v>643318.596</v>
      </c>
      <c r="W320" s="9">
        <v>632135.341</v>
      </c>
      <c r="Y320" s="9">
        <f t="shared" si="108"/>
        <v>11183.255000000005</v>
      </c>
      <c r="AA320" s="21">
        <f t="shared" si="109"/>
        <v>0.01769123520654417</v>
      </c>
      <c r="AC320" s="9">
        <v>643318.596</v>
      </c>
      <c r="AE320" s="9">
        <v>632135.341</v>
      </c>
      <c r="AG320" s="9">
        <f t="shared" si="110"/>
        <v>11183.255000000005</v>
      </c>
      <c r="AI320" s="21">
        <f t="shared" si="111"/>
        <v>0.01769123520654417</v>
      </c>
    </row>
    <row r="321" spans="1:35" ht="12.75" outlineLevel="1">
      <c r="A321" s="1" t="s">
        <v>811</v>
      </c>
      <c r="B321" s="16" t="s">
        <v>812</v>
      </c>
      <c r="C321" s="1" t="s">
        <v>1270</v>
      </c>
      <c r="E321" s="5">
        <v>713280.24</v>
      </c>
      <c r="G321" s="5">
        <v>556858.787</v>
      </c>
      <c r="I321" s="9">
        <f t="shared" si="104"/>
        <v>156421.45299999998</v>
      </c>
      <c r="K321" s="21">
        <f t="shared" si="105"/>
        <v>0.280899676276456</v>
      </c>
      <c r="M321" s="9">
        <v>2933883.31</v>
      </c>
      <c r="O321" s="9">
        <v>1729293.154</v>
      </c>
      <c r="Q321" s="9">
        <f t="shared" si="106"/>
        <v>1204590.156</v>
      </c>
      <c r="S321" s="21">
        <f t="shared" si="107"/>
        <v>0.6965794973591851</v>
      </c>
      <c r="U321" s="9">
        <v>15764360.01</v>
      </c>
      <c r="W321" s="9">
        <v>10067794.536</v>
      </c>
      <c r="Y321" s="9">
        <f t="shared" si="108"/>
        <v>5696565.473999999</v>
      </c>
      <c r="AA321" s="21">
        <f t="shared" si="109"/>
        <v>0.5658205929442102</v>
      </c>
      <c r="AC321" s="9">
        <v>15764360.01</v>
      </c>
      <c r="AE321" s="9">
        <v>10067794.536</v>
      </c>
      <c r="AG321" s="9">
        <f t="shared" si="110"/>
        <v>5696565.473999999</v>
      </c>
      <c r="AI321" s="21">
        <f t="shared" si="111"/>
        <v>0.5658205929442102</v>
      </c>
    </row>
    <row r="322" spans="1:35" ht="12.75" outlineLevel="1">
      <c r="A322" s="1" t="s">
        <v>813</v>
      </c>
      <c r="B322" s="16" t="s">
        <v>814</v>
      </c>
      <c r="C322" s="1" t="s">
        <v>1271</v>
      </c>
      <c r="E322" s="5">
        <v>1139365.25</v>
      </c>
      <c r="G322" s="5">
        <v>140316.22</v>
      </c>
      <c r="I322" s="9">
        <f t="shared" si="104"/>
        <v>999049.03</v>
      </c>
      <c r="K322" s="21">
        <f t="shared" si="105"/>
        <v>7.119982493827157</v>
      </c>
      <c r="M322" s="9">
        <v>2924568.17</v>
      </c>
      <c r="O322" s="9">
        <v>361730.752</v>
      </c>
      <c r="Q322" s="9">
        <f t="shared" si="106"/>
        <v>2562837.418</v>
      </c>
      <c r="S322" s="21">
        <f t="shared" si="107"/>
        <v>7.084930998622976</v>
      </c>
      <c r="U322" s="9">
        <v>6904381.247</v>
      </c>
      <c r="W322" s="9">
        <v>2020517.075</v>
      </c>
      <c r="Y322" s="9">
        <f t="shared" si="108"/>
        <v>4883864.172</v>
      </c>
      <c r="AA322" s="21">
        <f t="shared" si="109"/>
        <v>2.41713580767438</v>
      </c>
      <c r="AC322" s="9">
        <v>6904381.247</v>
      </c>
      <c r="AE322" s="9">
        <v>2020517.075</v>
      </c>
      <c r="AG322" s="9">
        <f t="shared" si="110"/>
        <v>4883864.172</v>
      </c>
      <c r="AI322" s="21">
        <f t="shared" si="111"/>
        <v>2.41713580767438</v>
      </c>
    </row>
    <row r="323" spans="1:35" ht="12.75" outlineLevel="1">
      <c r="A323" s="1" t="s">
        <v>815</v>
      </c>
      <c r="B323" s="16" t="s">
        <v>816</v>
      </c>
      <c r="C323" s="1" t="s">
        <v>1272</v>
      </c>
      <c r="E323" s="5">
        <v>27919.33</v>
      </c>
      <c r="G323" s="5">
        <v>108415.119</v>
      </c>
      <c r="I323" s="9">
        <f t="shared" si="104"/>
        <v>-80495.789</v>
      </c>
      <c r="K323" s="21">
        <f t="shared" si="105"/>
        <v>-0.742477522899735</v>
      </c>
      <c r="M323" s="9">
        <v>122304.79000000001</v>
      </c>
      <c r="O323" s="9">
        <v>203874.498</v>
      </c>
      <c r="Q323" s="9">
        <f t="shared" si="106"/>
        <v>-81569.70799999998</v>
      </c>
      <c r="S323" s="21">
        <f t="shared" si="107"/>
        <v>-0.4000976522330909</v>
      </c>
      <c r="U323" s="9">
        <v>709949.711</v>
      </c>
      <c r="W323" s="9">
        <v>569995.225</v>
      </c>
      <c r="Y323" s="9">
        <f t="shared" si="108"/>
        <v>139954.48600000003</v>
      </c>
      <c r="AA323" s="21">
        <f t="shared" si="109"/>
        <v>0.24553624286940307</v>
      </c>
      <c r="AC323" s="9">
        <v>709949.711</v>
      </c>
      <c r="AE323" s="9">
        <v>569995.225</v>
      </c>
      <c r="AG323" s="9">
        <f t="shared" si="110"/>
        <v>139954.48600000003</v>
      </c>
      <c r="AI323" s="21">
        <f t="shared" si="111"/>
        <v>0.24553624286940307</v>
      </c>
    </row>
    <row r="324" spans="1:35" ht="12.75" outlineLevel="1">
      <c r="A324" s="1" t="s">
        <v>817</v>
      </c>
      <c r="B324" s="16" t="s">
        <v>818</v>
      </c>
      <c r="C324" s="1" t="s">
        <v>1268</v>
      </c>
      <c r="E324" s="5">
        <v>7867.35</v>
      </c>
      <c r="G324" s="5">
        <v>22592.986</v>
      </c>
      <c r="I324" s="9">
        <f t="shared" si="104"/>
        <v>-14725.636</v>
      </c>
      <c r="K324" s="21">
        <f t="shared" si="105"/>
        <v>-0.6517790963974395</v>
      </c>
      <c r="M324" s="9">
        <v>33841.4</v>
      </c>
      <c r="O324" s="9">
        <v>51590.416</v>
      </c>
      <c r="Q324" s="9">
        <f t="shared" si="106"/>
        <v>-17749.015999999996</v>
      </c>
      <c r="S324" s="21">
        <f t="shared" si="107"/>
        <v>-0.344037078514738</v>
      </c>
      <c r="U324" s="9">
        <v>163996.181</v>
      </c>
      <c r="W324" s="9">
        <v>161706.866</v>
      </c>
      <c r="Y324" s="9">
        <f t="shared" si="108"/>
        <v>2289.3150000000023</v>
      </c>
      <c r="AA324" s="21">
        <f t="shared" si="109"/>
        <v>0.014157191074372823</v>
      </c>
      <c r="AC324" s="9">
        <v>163996.181</v>
      </c>
      <c r="AE324" s="9">
        <v>161706.866</v>
      </c>
      <c r="AG324" s="9">
        <f t="shared" si="110"/>
        <v>2289.3150000000023</v>
      </c>
      <c r="AI324" s="21">
        <f t="shared" si="111"/>
        <v>0.014157191074372823</v>
      </c>
    </row>
    <row r="325" spans="1:35" ht="12.75" outlineLevel="1">
      <c r="A325" s="1" t="s">
        <v>819</v>
      </c>
      <c r="B325" s="16" t="s">
        <v>820</v>
      </c>
      <c r="C325" s="1" t="s">
        <v>1269</v>
      </c>
      <c r="E325" s="5">
        <v>0</v>
      </c>
      <c r="G325" s="5">
        <v>18713.571</v>
      </c>
      <c r="I325" s="9">
        <f t="shared" si="104"/>
        <v>-18713.571</v>
      </c>
      <c r="K325" s="21" t="str">
        <f t="shared" si="105"/>
        <v>N.M.</v>
      </c>
      <c r="M325" s="9">
        <v>146.99</v>
      </c>
      <c r="O325" s="9">
        <v>22744.398</v>
      </c>
      <c r="Q325" s="9">
        <f t="shared" si="106"/>
        <v>-22597.408</v>
      </c>
      <c r="S325" s="21">
        <f t="shared" si="107"/>
        <v>-0.9935373097146822</v>
      </c>
      <c r="U325" s="9">
        <v>19195.501</v>
      </c>
      <c r="W325" s="9">
        <v>53407.477</v>
      </c>
      <c r="Y325" s="9">
        <f t="shared" si="108"/>
        <v>-34211.975999999995</v>
      </c>
      <c r="AA325" s="21">
        <f t="shared" si="109"/>
        <v>-0.6405840141072381</v>
      </c>
      <c r="AC325" s="9">
        <v>19195.501</v>
      </c>
      <c r="AE325" s="9">
        <v>53407.477</v>
      </c>
      <c r="AG325" s="9">
        <f t="shared" si="110"/>
        <v>-34211.975999999995</v>
      </c>
      <c r="AI325" s="21">
        <f t="shared" si="111"/>
        <v>-0.6405840141072381</v>
      </c>
    </row>
    <row r="326" spans="1:35" ht="12.75" outlineLevel="1">
      <c r="A326" s="1" t="s">
        <v>821</v>
      </c>
      <c r="B326" s="16" t="s">
        <v>822</v>
      </c>
      <c r="C326" s="1" t="s">
        <v>1273</v>
      </c>
      <c r="E326" s="5">
        <v>2618</v>
      </c>
      <c r="G326" s="5">
        <v>1343.48</v>
      </c>
      <c r="I326" s="9">
        <f t="shared" si="104"/>
        <v>1274.52</v>
      </c>
      <c r="K326" s="21">
        <f t="shared" si="105"/>
        <v>0.948670616607616</v>
      </c>
      <c r="M326" s="9">
        <v>8507.3</v>
      </c>
      <c r="O326" s="9">
        <v>2994.91</v>
      </c>
      <c r="Q326" s="9">
        <f t="shared" si="106"/>
        <v>5512.389999999999</v>
      </c>
      <c r="S326" s="21">
        <f t="shared" si="107"/>
        <v>1.8405861945767985</v>
      </c>
      <c r="U326" s="9">
        <v>40548.71</v>
      </c>
      <c r="W326" s="9">
        <v>10622.11</v>
      </c>
      <c r="Y326" s="9">
        <f t="shared" si="108"/>
        <v>29926.6</v>
      </c>
      <c r="AA326" s="21">
        <f t="shared" si="109"/>
        <v>2.817387505872185</v>
      </c>
      <c r="AC326" s="9">
        <v>40548.71</v>
      </c>
      <c r="AE326" s="9">
        <v>10622.11</v>
      </c>
      <c r="AG326" s="9">
        <f t="shared" si="110"/>
        <v>29926.6</v>
      </c>
      <c r="AI326" s="21">
        <f t="shared" si="111"/>
        <v>2.817387505872185</v>
      </c>
    </row>
    <row r="327" spans="1:35" ht="12.75" outlineLevel="1">
      <c r="A327" s="1" t="s">
        <v>823</v>
      </c>
      <c r="B327" s="16" t="s">
        <v>824</v>
      </c>
      <c r="C327" s="1" t="s">
        <v>1274</v>
      </c>
      <c r="E327" s="5">
        <v>21452.66</v>
      </c>
      <c r="G327" s="5">
        <v>19588.99</v>
      </c>
      <c r="I327" s="9">
        <f t="shared" si="104"/>
        <v>1863.6699999999983</v>
      </c>
      <c r="K327" s="21">
        <f t="shared" si="105"/>
        <v>0.09513864676024635</v>
      </c>
      <c r="M327" s="9">
        <v>61988.29</v>
      </c>
      <c r="O327" s="9">
        <v>42220.68</v>
      </c>
      <c r="Q327" s="9">
        <f t="shared" si="106"/>
        <v>19767.61</v>
      </c>
      <c r="S327" s="21">
        <f t="shared" si="107"/>
        <v>0.46819733836593824</v>
      </c>
      <c r="U327" s="9">
        <v>245493.86000000002</v>
      </c>
      <c r="W327" s="9">
        <v>97268.68000000001</v>
      </c>
      <c r="Y327" s="9">
        <f t="shared" si="108"/>
        <v>148225.18</v>
      </c>
      <c r="AA327" s="21">
        <f t="shared" si="109"/>
        <v>1.5238736662202055</v>
      </c>
      <c r="AC327" s="9">
        <v>245493.86000000002</v>
      </c>
      <c r="AE327" s="9">
        <v>97268.68000000001</v>
      </c>
      <c r="AG327" s="9">
        <f t="shared" si="110"/>
        <v>148225.18</v>
      </c>
      <c r="AI327" s="21">
        <f t="shared" si="111"/>
        <v>1.5238736662202055</v>
      </c>
    </row>
    <row r="328" spans="1:35" ht="12.75" outlineLevel="1">
      <c r="A328" s="1" t="s">
        <v>825</v>
      </c>
      <c r="B328" s="16" t="s">
        <v>826</v>
      </c>
      <c r="C328" s="1" t="s">
        <v>1275</v>
      </c>
      <c r="E328" s="5">
        <v>12902.03</v>
      </c>
      <c r="G328" s="5">
        <v>555.58</v>
      </c>
      <c r="I328" s="9">
        <f t="shared" si="104"/>
        <v>12346.45</v>
      </c>
      <c r="K328" s="21" t="str">
        <f t="shared" si="105"/>
        <v>N.M.</v>
      </c>
      <c r="M328" s="9">
        <v>41317.28</v>
      </c>
      <c r="O328" s="9">
        <v>1306.83</v>
      </c>
      <c r="Q328" s="9">
        <f t="shared" si="106"/>
        <v>40010.45</v>
      </c>
      <c r="S328" s="21" t="str">
        <f t="shared" si="107"/>
        <v>N.M.</v>
      </c>
      <c r="U328" s="9">
        <v>213376.53</v>
      </c>
      <c r="W328" s="9">
        <v>5162.62</v>
      </c>
      <c r="Y328" s="9">
        <f t="shared" si="108"/>
        <v>208213.91</v>
      </c>
      <c r="AA328" s="21" t="str">
        <f t="shared" si="109"/>
        <v>N.M.</v>
      </c>
      <c r="AC328" s="9">
        <v>213376.53</v>
      </c>
      <c r="AE328" s="9">
        <v>5162.62</v>
      </c>
      <c r="AG328" s="9">
        <f t="shared" si="110"/>
        <v>208213.91</v>
      </c>
      <c r="AI328" s="21" t="str">
        <f t="shared" si="111"/>
        <v>N.M.</v>
      </c>
    </row>
    <row r="329" spans="1:35" ht="12.75" outlineLevel="1">
      <c r="A329" s="1" t="s">
        <v>827</v>
      </c>
      <c r="B329" s="16" t="s">
        <v>828</v>
      </c>
      <c r="C329" s="1" t="s">
        <v>1276</v>
      </c>
      <c r="E329" s="5">
        <v>55947.28</v>
      </c>
      <c r="G329" s="5">
        <v>46645.020000000004</v>
      </c>
      <c r="I329" s="9">
        <f t="shared" si="104"/>
        <v>9302.259999999995</v>
      </c>
      <c r="K329" s="21">
        <f t="shared" si="105"/>
        <v>0.1994266483324478</v>
      </c>
      <c r="M329" s="9">
        <v>152057.66</v>
      </c>
      <c r="O329" s="9">
        <v>318569.25</v>
      </c>
      <c r="Q329" s="9">
        <f t="shared" si="106"/>
        <v>-166511.59</v>
      </c>
      <c r="S329" s="21">
        <f t="shared" si="107"/>
        <v>-0.5226856954963481</v>
      </c>
      <c r="U329" s="9">
        <v>798670.193</v>
      </c>
      <c r="W329" s="9">
        <v>983263.341</v>
      </c>
      <c r="Y329" s="9">
        <f t="shared" si="108"/>
        <v>-184593.14800000004</v>
      </c>
      <c r="AA329" s="21">
        <f t="shared" si="109"/>
        <v>-0.18773520816128955</v>
      </c>
      <c r="AC329" s="9">
        <v>798670.193</v>
      </c>
      <c r="AE329" s="9">
        <v>983263.341</v>
      </c>
      <c r="AG329" s="9">
        <f t="shared" si="110"/>
        <v>-184593.14800000004</v>
      </c>
      <c r="AI329" s="21">
        <f t="shared" si="111"/>
        <v>-0.18773520816128955</v>
      </c>
    </row>
    <row r="330" spans="1:35" ht="12.75" outlineLevel="1">
      <c r="A330" s="1" t="s">
        <v>829</v>
      </c>
      <c r="B330" s="16" t="s">
        <v>830</v>
      </c>
      <c r="C330" s="1" t="s">
        <v>1277</v>
      </c>
      <c r="E330" s="5">
        <v>90989.96</v>
      </c>
      <c r="G330" s="5">
        <v>110746.273</v>
      </c>
      <c r="I330" s="9">
        <f t="shared" si="104"/>
        <v>-19756.312999999995</v>
      </c>
      <c r="K330" s="21">
        <f t="shared" si="105"/>
        <v>-0.17839257669646358</v>
      </c>
      <c r="M330" s="9">
        <v>407810.14</v>
      </c>
      <c r="O330" s="9">
        <v>424691.287</v>
      </c>
      <c r="Q330" s="9">
        <f t="shared" si="106"/>
        <v>-16881.146999999997</v>
      </c>
      <c r="S330" s="21">
        <f t="shared" si="107"/>
        <v>-0.03974921906038538</v>
      </c>
      <c r="U330" s="9">
        <v>2292773.437</v>
      </c>
      <c r="W330" s="9">
        <v>2812362.243</v>
      </c>
      <c r="Y330" s="9">
        <f t="shared" si="108"/>
        <v>-519588.80599999987</v>
      </c>
      <c r="AA330" s="21">
        <f t="shared" si="109"/>
        <v>-0.18475173576706275</v>
      </c>
      <c r="AC330" s="9">
        <v>2292773.437</v>
      </c>
      <c r="AE330" s="9">
        <v>2812362.243</v>
      </c>
      <c r="AG330" s="9">
        <f t="shared" si="110"/>
        <v>-519588.80599999987</v>
      </c>
      <c r="AI330" s="21">
        <f t="shared" si="111"/>
        <v>-0.18475173576706275</v>
      </c>
    </row>
    <row r="331" spans="1:35" ht="12.75" outlineLevel="1">
      <c r="A331" s="1" t="s">
        <v>831</v>
      </c>
      <c r="B331" s="16" t="s">
        <v>832</v>
      </c>
      <c r="C331" s="1" t="s">
        <v>1278</v>
      </c>
      <c r="E331" s="5">
        <v>6.83</v>
      </c>
      <c r="G331" s="5">
        <v>0</v>
      </c>
      <c r="I331" s="9">
        <f t="shared" si="104"/>
        <v>6.83</v>
      </c>
      <c r="K331" s="21" t="str">
        <f t="shared" si="105"/>
        <v>N.M.</v>
      </c>
      <c r="M331" s="9">
        <v>6.83</v>
      </c>
      <c r="O331" s="9">
        <v>331.812</v>
      </c>
      <c r="Q331" s="9">
        <f t="shared" si="106"/>
        <v>-324.982</v>
      </c>
      <c r="S331" s="21">
        <f t="shared" si="107"/>
        <v>-0.979416054874447</v>
      </c>
      <c r="U331" s="9">
        <v>6.83</v>
      </c>
      <c r="W331" s="9">
        <v>979.4530000000001</v>
      </c>
      <c r="Y331" s="9">
        <f t="shared" si="108"/>
        <v>-972.623</v>
      </c>
      <c r="AA331" s="21">
        <f t="shared" si="109"/>
        <v>-0.9930267200161722</v>
      </c>
      <c r="AC331" s="9">
        <v>6.83</v>
      </c>
      <c r="AE331" s="9">
        <v>979.4530000000001</v>
      </c>
      <c r="AG331" s="9">
        <f t="shared" si="110"/>
        <v>-972.623</v>
      </c>
      <c r="AI331" s="21">
        <f t="shared" si="111"/>
        <v>-0.9930267200161722</v>
      </c>
    </row>
    <row r="332" spans="1:35" ht="12.75" outlineLevel="1">
      <c r="A332" s="1" t="s">
        <v>833</v>
      </c>
      <c r="B332" s="16" t="s">
        <v>834</v>
      </c>
      <c r="C332" s="1" t="s">
        <v>1279</v>
      </c>
      <c r="E332" s="5">
        <v>-5.2</v>
      </c>
      <c r="G332" s="5">
        <v>0</v>
      </c>
      <c r="I332" s="9">
        <f t="shared" si="104"/>
        <v>-5.2</v>
      </c>
      <c r="K332" s="21" t="str">
        <f t="shared" si="105"/>
        <v>N.M.</v>
      </c>
      <c r="M332" s="9">
        <v>84</v>
      </c>
      <c r="O332" s="9">
        <v>78.47</v>
      </c>
      <c r="Q332" s="9">
        <f t="shared" si="106"/>
        <v>5.530000000000001</v>
      </c>
      <c r="S332" s="21">
        <f t="shared" si="107"/>
        <v>0.07047279214986621</v>
      </c>
      <c r="U332" s="9">
        <v>3472.161</v>
      </c>
      <c r="W332" s="9">
        <v>5882.408</v>
      </c>
      <c r="Y332" s="9">
        <f t="shared" si="108"/>
        <v>-2410.2470000000003</v>
      </c>
      <c r="AA332" s="21">
        <f t="shared" si="109"/>
        <v>-0.4097381548508706</v>
      </c>
      <c r="AC332" s="9">
        <v>3472.161</v>
      </c>
      <c r="AE332" s="9">
        <v>5882.408</v>
      </c>
      <c r="AG332" s="9">
        <f t="shared" si="110"/>
        <v>-2410.2470000000003</v>
      </c>
      <c r="AI332" s="21">
        <f t="shared" si="111"/>
        <v>-0.4097381548508706</v>
      </c>
    </row>
    <row r="333" spans="1:35" ht="12.75" outlineLevel="1">
      <c r="A333" s="1" t="s">
        <v>835</v>
      </c>
      <c r="B333" s="16" t="s">
        <v>836</v>
      </c>
      <c r="C333" s="1" t="s">
        <v>1268</v>
      </c>
      <c r="E333" s="5">
        <v>685.69</v>
      </c>
      <c r="G333" s="5">
        <v>496.687</v>
      </c>
      <c r="I333" s="9">
        <f t="shared" si="104"/>
        <v>189.00300000000004</v>
      </c>
      <c r="K333" s="21">
        <f t="shared" si="105"/>
        <v>0.3805273743826596</v>
      </c>
      <c r="M333" s="9">
        <v>1583.6200000000001</v>
      </c>
      <c r="O333" s="9">
        <v>1793.9440000000002</v>
      </c>
      <c r="Q333" s="9">
        <f t="shared" si="106"/>
        <v>-210.32400000000007</v>
      </c>
      <c r="S333" s="21">
        <f t="shared" si="107"/>
        <v>-0.11724111789442705</v>
      </c>
      <c r="U333" s="9">
        <v>5936.22</v>
      </c>
      <c r="W333" s="9">
        <v>8801.859</v>
      </c>
      <c r="Y333" s="9">
        <f t="shared" si="108"/>
        <v>-2865.639</v>
      </c>
      <c r="AA333" s="21">
        <f t="shared" si="109"/>
        <v>-0.3255720183656657</v>
      </c>
      <c r="AC333" s="9">
        <v>5936.22</v>
      </c>
      <c r="AE333" s="9">
        <v>8801.859</v>
      </c>
      <c r="AG333" s="9">
        <f t="shared" si="110"/>
        <v>-2865.639</v>
      </c>
      <c r="AI333" s="21">
        <f t="shared" si="111"/>
        <v>-0.3255720183656657</v>
      </c>
    </row>
    <row r="334" spans="1:35" ht="12.75" outlineLevel="1">
      <c r="A334" s="1" t="s">
        <v>837</v>
      </c>
      <c r="B334" s="16" t="s">
        <v>838</v>
      </c>
      <c r="C334" s="1" t="s">
        <v>1269</v>
      </c>
      <c r="E334" s="5">
        <v>277.43</v>
      </c>
      <c r="G334" s="5">
        <v>11828.319</v>
      </c>
      <c r="I334" s="9">
        <f t="shared" si="104"/>
        <v>-11550.889</v>
      </c>
      <c r="K334" s="21">
        <f t="shared" si="105"/>
        <v>-0.9765452724093762</v>
      </c>
      <c r="M334" s="9">
        <v>593.97</v>
      </c>
      <c r="O334" s="9">
        <v>19356.728000000003</v>
      </c>
      <c r="Q334" s="9">
        <f t="shared" si="106"/>
        <v>-18762.758</v>
      </c>
      <c r="S334" s="21">
        <f t="shared" si="107"/>
        <v>-0.9693145453095171</v>
      </c>
      <c r="U334" s="9">
        <v>9815.261</v>
      </c>
      <c r="W334" s="9">
        <v>33185.689</v>
      </c>
      <c r="Y334" s="9">
        <f t="shared" si="108"/>
        <v>-23370.428</v>
      </c>
      <c r="AA334" s="21">
        <f t="shared" si="109"/>
        <v>-0.7042321164403126</v>
      </c>
      <c r="AC334" s="9">
        <v>9815.261</v>
      </c>
      <c r="AE334" s="9">
        <v>33185.689</v>
      </c>
      <c r="AG334" s="9">
        <f t="shared" si="110"/>
        <v>-23370.428</v>
      </c>
      <c r="AI334" s="21">
        <f t="shared" si="111"/>
        <v>-0.7042321164403126</v>
      </c>
    </row>
    <row r="335" spans="1:35" ht="12.75" outlineLevel="1">
      <c r="A335" s="1" t="s">
        <v>839</v>
      </c>
      <c r="B335" s="16" t="s">
        <v>840</v>
      </c>
      <c r="C335" s="1" t="s">
        <v>1276</v>
      </c>
      <c r="E335" s="5">
        <v>57692.590000000004</v>
      </c>
      <c r="G335" s="5">
        <v>90447.267</v>
      </c>
      <c r="I335" s="9">
        <f t="shared" si="104"/>
        <v>-32754.677000000003</v>
      </c>
      <c r="K335" s="21">
        <f t="shared" si="105"/>
        <v>-0.36214114684084375</v>
      </c>
      <c r="M335" s="9">
        <v>19504.93</v>
      </c>
      <c r="O335" s="9">
        <v>293277.235</v>
      </c>
      <c r="Q335" s="9">
        <f t="shared" si="106"/>
        <v>-273772.305</v>
      </c>
      <c r="S335" s="21">
        <f t="shared" si="107"/>
        <v>-0.9334932014071942</v>
      </c>
      <c r="U335" s="9">
        <v>793557.183</v>
      </c>
      <c r="W335" s="9">
        <v>755513.721</v>
      </c>
      <c r="Y335" s="9">
        <f t="shared" si="108"/>
        <v>38043.46199999994</v>
      </c>
      <c r="AA335" s="21">
        <f t="shared" si="109"/>
        <v>0.050354428970059616</v>
      </c>
      <c r="AC335" s="9">
        <v>793557.183</v>
      </c>
      <c r="AE335" s="9">
        <v>755513.721</v>
      </c>
      <c r="AG335" s="9">
        <f t="shared" si="110"/>
        <v>38043.46199999994</v>
      </c>
      <c r="AI335" s="21">
        <f t="shared" si="111"/>
        <v>0.050354428970059616</v>
      </c>
    </row>
    <row r="336" spans="1:35" ht="12.75" outlineLevel="1">
      <c r="A336" s="1" t="s">
        <v>841</v>
      </c>
      <c r="B336" s="16" t="s">
        <v>842</v>
      </c>
      <c r="C336" s="1" t="s">
        <v>1277</v>
      </c>
      <c r="E336" s="5">
        <v>1139455.45</v>
      </c>
      <c r="G336" s="5">
        <v>1699260.443</v>
      </c>
      <c r="I336" s="9">
        <f t="shared" si="104"/>
        <v>-559804.993</v>
      </c>
      <c r="K336" s="21">
        <f t="shared" si="105"/>
        <v>-0.32944037231378076</v>
      </c>
      <c r="M336" s="9">
        <v>3371835.251</v>
      </c>
      <c r="O336" s="9">
        <v>3763078.107</v>
      </c>
      <c r="Q336" s="9">
        <f t="shared" si="106"/>
        <v>-391242.8559999997</v>
      </c>
      <c r="S336" s="21">
        <f t="shared" si="107"/>
        <v>-0.10396883744512712</v>
      </c>
      <c r="U336" s="9">
        <v>15612653.865</v>
      </c>
      <c r="W336" s="9">
        <v>14372082.909</v>
      </c>
      <c r="Y336" s="9">
        <f t="shared" si="108"/>
        <v>1240570.9560000002</v>
      </c>
      <c r="AA336" s="21">
        <f t="shared" si="109"/>
        <v>0.08631810460981527</v>
      </c>
      <c r="AC336" s="9">
        <v>15612653.865</v>
      </c>
      <c r="AE336" s="9">
        <v>14372082.909</v>
      </c>
      <c r="AG336" s="9">
        <f t="shared" si="110"/>
        <v>1240570.9560000002</v>
      </c>
      <c r="AI336" s="21">
        <f t="shared" si="111"/>
        <v>0.08631810460981527</v>
      </c>
    </row>
    <row r="337" spans="1:35" ht="12.75" outlineLevel="1">
      <c r="A337" s="1" t="s">
        <v>843</v>
      </c>
      <c r="B337" s="16" t="s">
        <v>844</v>
      </c>
      <c r="C337" s="1" t="s">
        <v>1280</v>
      </c>
      <c r="E337" s="5">
        <v>17100.87</v>
      </c>
      <c r="G337" s="5">
        <v>18938.239</v>
      </c>
      <c r="I337" s="9">
        <f t="shared" si="104"/>
        <v>-1837.3690000000024</v>
      </c>
      <c r="K337" s="21">
        <f t="shared" si="105"/>
        <v>-0.0970189994962046</v>
      </c>
      <c r="M337" s="9">
        <v>36851.700000000004</v>
      </c>
      <c r="O337" s="9">
        <v>25949.347</v>
      </c>
      <c r="Q337" s="9">
        <f t="shared" si="106"/>
        <v>10902.353000000003</v>
      </c>
      <c r="S337" s="21">
        <f t="shared" si="107"/>
        <v>0.4201397823228462</v>
      </c>
      <c r="U337" s="9">
        <v>138833.99</v>
      </c>
      <c r="W337" s="9">
        <v>67889.044</v>
      </c>
      <c r="Y337" s="9">
        <f t="shared" si="108"/>
        <v>70944.946</v>
      </c>
      <c r="AA337" s="21">
        <f t="shared" si="109"/>
        <v>1.0450131835705332</v>
      </c>
      <c r="AC337" s="9">
        <v>138833.99</v>
      </c>
      <c r="AE337" s="9">
        <v>67889.044</v>
      </c>
      <c r="AG337" s="9">
        <f t="shared" si="110"/>
        <v>70944.946</v>
      </c>
      <c r="AI337" s="21">
        <f t="shared" si="111"/>
        <v>1.0450131835705332</v>
      </c>
    </row>
    <row r="338" spans="1:35" ht="12.75" outlineLevel="1">
      <c r="A338" s="1" t="s">
        <v>845</v>
      </c>
      <c r="B338" s="16" t="s">
        <v>846</v>
      </c>
      <c r="C338" s="1" t="s">
        <v>1278</v>
      </c>
      <c r="E338" s="5">
        <v>15321.31</v>
      </c>
      <c r="G338" s="5">
        <v>49989.454</v>
      </c>
      <c r="I338" s="9">
        <f t="shared" si="104"/>
        <v>-34668.144</v>
      </c>
      <c r="K338" s="21">
        <f t="shared" si="105"/>
        <v>-0.6935091549509623</v>
      </c>
      <c r="M338" s="9">
        <v>48544.62</v>
      </c>
      <c r="O338" s="9">
        <v>104630.856</v>
      </c>
      <c r="Q338" s="9">
        <f t="shared" si="106"/>
        <v>-56086.236</v>
      </c>
      <c r="S338" s="21">
        <f t="shared" si="107"/>
        <v>-0.5360391584677469</v>
      </c>
      <c r="U338" s="9">
        <v>236612.632</v>
      </c>
      <c r="W338" s="9">
        <v>303307.494</v>
      </c>
      <c r="Y338" s="9">
        <f t="shared" si="108"/>
        <v>-66694.862</v>
      </c>
      <c r="AA338" s="21">
        <f t="shared" si="109"/>
        <v>-0.21989190283574064</v>
      </c>
      <c r="AC338" s="9">
        <v>236612.632</v>
      </c>
      <c r="AE338" s="9">
        <v>303307.494</v>
      </c>
      <c r="AG338" s="9">
        <f t="shared" si="110"/>
        <v>-66694.862</v>
      </c>
      <c r="AI338" s="21">
        <f t="shared" si="111"/>
        <v>-0.21989190283574064</v>
      </c>
    </row>
    <row r="339" spans="1:35" ht="12.75" outlineLevel="1">
      <c r="A339" s="1" t="s">
        <v>847</v>
      </c>
      <c r="B339" s="16" t="s">
        <v>848</v>
      </c>
      <c r="C339" s="1" t="s">
        <v>1281</v>
      </c>
      <c r="E339" s="5">
        <v>65141.700000000004</v>
      </c>
      <c r="G339" s="5">
        <v>83582.927</v>
      </c>
      <c r="I339" s="9">
        <f t="shared" si="104"/>
        <v>-18441.22699999999</v>
      </c>
      <c r="K339" s="21">
        <f t="shared" si="105"/>
        <v>-0.22063389811653752</v>
      </c>
      <c r="M339" s="9">
        <v>91942.5</v>
      </c>
      <c r="O339" s="9">
        <v>193079.076</v>
      </c>
      <c r="Q339" s="9">
        <f t="shared" si="106"/>
        <v>-101136.576</v>
      </c>
      <c r="S339" s="21">
        <f t="shared" si="107"/>
        <v>-0.5238090946737284</v>
      </c>
      <c r="U339" s="9">
        <v>555405.333</v>
      </c>
      <c r="W339" s="9">
        <v>772125.91</v>
      </c>
      <c r="Y339" s="9">
        <f t="shared" si="108"/>
        <v>-216720.57700000005</v>
      </c>
      <c r="AA339" s="21">
        <f t="shared" si="109"/>
        <v>-0.280680358207381</v>
      </c>
      <c r="AC339" s="9">
        <v>555405.333</v>
      </c>
      <c r="AE339" s="9">
        <v>772125.91</v>
      </c>
      <c r="AG339" s="9">
        <f t="shared" si="110"/>
        <v>-216720.57700000005</v>
      </c>
      <c r="AI339" s="21">
        <f t="shared" si="111"/>
        <v>-0.280680358207381</v>
      </c>
    </row>
    <row r="340" spans="1:35" ht="12.75" outlineLevel="1">
      <c r="A340" s="1" t="s">
        <v>849</v>
      </c>
      <c r="B340" s="16" t="s">
        <v>850</v>
      </c>
      <c r="C340" s="1" t="s">
        <v>1282</v>
      </c>
      <c r="E340" s="5">
        <v>6293.52</v>
      </c>
      <c r="G340" s="5">
        <v>9736.825</v>
      </c>
      <c r="I340" s="9">
        <f t="shared" si="104"/>
        <v>-3443.3050000000003</v>
      </c>
      <c r="K340" s="21">
        <f t="shared" si="105"/>
        <v>-0.3536373509845355</v>
      </c>
      <c r="M340" s="9">
        <v>20068.63</v>
      </c>
      <c r="O340" s="9">
        <v>21847.256</v>
      </c>
      <c r="Q340" s="9">
        <f t="shared" si="106"/>
        <v>-1778.6260000000002</v>
      </c>
      <c r="S340" s="21">
        <f t="shared" si="107"/>
        <v>-0.08141187158698557</v>
      </c>
      <c r="U340" s="9">
        <v>53424.938</v>
      </c>
      <c r="W340" s="9">
        <v>64928.327</v>
      </c>
      <c r="Y340" s="9">
        <f t="shared" si="108"/>
        <v>-11503.388999999996</v>
      </c>
      <c r="AA340" s="21">
        <f t="shared" si="109"/>
        <v>-0.177170574562933</v>
      </c>
      <c r="AC340" s="9">
        <v>53424.938</v>
      </c>
      <c r="AE340" s="9">
        <v>64928.327</v>
      </c>
      <c r="AG340" s="9">
        <f t="shared" si="110"/>
        <v>-11503.388999999996</v>
      </c>
      <c r="AI340" s="21">
        <f t="shared" si="111"/>
        <v>-0.177170574562933</v>
      </c>
    </row>
    <row r="341" spans="1:35" ht="12.75" outlineLevel="1">
      <c r="A341" s="1" t="s">
        <v>851</v>
      </c>
      <c r="B341" s="16" t="s">
        <v>852</v>
      </c>
      <c r="C341" s="1" t="s">
        <v>1283</v>
      </c>
      <c r="E341" s="5">
        <v>5417.75</v>
      </c>
      <c r="G341" s="5">
        <v>20542.5</v>
      </c>
      <c r="I341" s="9">
        <f t="shared" si="104"/>
        <v>-15124.75</v>
      </c>
      <c r="K341" s="21">
        <f t="shared" si="105"/>
        <v>-0.7362662772301326</v>
      </c>
      <c r="M341" s="9">
        <v>18201.2</v>
      </c>
      <c r="O341" s="9">
        <v>50272.36</v>
      </c>
      <c r="Q341" s="9">
        <f t="shared" si="106"/>
        <v>-32071.16</v>
      </c>
      <c r="S341" s="21">
        <f t="shared" si="107"/>
        <v>-0.6379481687352653</v>
      </c>
      <c r="U341" s="9">
        <v>158120.617</v>
      </c>
      <c r="W341" s="9">
        <v>131766.074</v>
      </c>
      <c r="Y341" s="9">
        <f t="shared" si="108"/>
        <v>26354.543000000005</v>
      </c>
      <c r="AA341" s="21">
        <f t="shared" si="109"/>
        <v>0.20001007998462492</v>
      </c>
      <c r="AC341" s="9">
        <v>158120.617</v>
      </c>
      <c r="AE341" s="9">
        <v>131766.074</v>
      </c>
      <c r="AG341" s="9">
        <f t="shared" si="110"/>
        <v>26354.543000000005</v>
      </c>
      <c r="AI341" s="21">
        <f t="shared" si="111"/>
        <v>0.20001007998462492</v>
      </c>
    </row>
    <row r="342" spans="1:35" ht="12.75" outlineLevel="1">
      <c r="A342" s="1" t="s">
        <v>853</v>
      </c>
      <c r="B342" s="16" t="s">
        <v>854</v>
      </c>
      <c r="C342" s="1" t="s">
        <v>1284</v>
      </c>
      <c r="E342" s="5">
        <v>80391.32</v>
      </c>
      <c r="G342" s="5">
        <v>144994.557</v>
      </c>
      <c r="I342" s="9">
        <f t="shared" si="104"/>
        <v>-64603.236999999994</v>
      </c>
      <c r="K342" s="21">
        <f t="shared" si="105"/>
        <v>-0.4455562907785566</v>
      </c>
      <c r="M342" s="9">
        <v>126956.27</v>
      </c>
      <c r="O342" s="9">
        <v>259412.18</v>
      </c>
      <c r="Q342" s="9">
        <f t="shared" si="106"/>
        <v>-132455.90999999997</v>
      </c>
      <c r="S342" s="21">
        <f t="shared" si="107"/>
        <v>-0.5106001961819988</v>
      </c>
      <c r="U342" s="9">
        <v>528700.275</v>
      </c>
      <c r="W342" s="9">
        <v>585361.069</v>
      </c>
      <c r="Y342" s="9">
        <f t="shared" si="108"/>
        <v>-56660.793999999994</v>
      </c>
      <c r="AA342" s="21">
        <f t="shared" si="109"/>
        <v>-0.09679631427624032</v>
      </c>
      <c r="AC342" s="9">
        <v>528700.275</v>
      </c>
      <c r="AE342" s="9">
        <v>585361.069</v>
      </c>
      <c r="AG342" s="9">
        <f t="shared" si="110"/>
        <v>-56660.793999999994</v>
      </c>
      <c r="AI342" s="21">
        <f t="shared" si="111"/>
        <v>-0.09679631427624032</v>
      </c>
    </row>
    <row r="343" spans="1:35" ht="12.75" outlineLevel="1">
      <c r="A343" s="1" t="s">
        <v>855</v>
      </c>
      <c r="B343" s="16" t="s">
        <v>856</v>
      </c>
      <c r="C343" s="1" t="s">
        <v>1285</v>
      </c>
      <c r="E343" s="5">
        <v>191.26</v>
      </c>
      <c r="G343" s="5">
        <v>0</v>
      </c>
      <c r="I343" s="9">
        <f t="shared" si="104"/>
        <v>191.26</v>
      </c>
      <c r="K343" s="21" t="str">
        <f t="shared" si="105"/>
        <v>N.M.</v>
      </c>
      <c r="M343" s="9">
        <v>191.26</v>
      </c>
      <c r="O343" s="9">
        <v>0</v>
      </c>
      <c r="Q343" s="9">
        <f t="shared" si="106"/>
        <v>191.26</v>
      </c>
      <c r="S343" s="21" t="str">
        <f t="shared" si="107"/>
        <v>N.M.</v>
      </c>
      <c r="U343" s="9">
        <v>534.33</v>
      </c>
      <c r="W343" s="9">
        <v>53.11</v>
      </c>
      <c r="Y343" s="9">
        <f t="shared" si="108"/>
        <v>481.22</v>
      </c>
      <c r="AA343" s="21">
        <f t="shared" si="109"/>
        <v>9.060817171907363</v>
      </c>
      <c r="AC343" s="9">
        <v>534.33</v>
      </c>
      <c r="AE343" s="9">
        <v>53.11</v>
      </c>
      <c r="AG343" s="9">
        <f t="shared" si="110"/>
        <v>481.22</v>
      </c>
      <c r="AI343" s="21">
        <f t="shared" si="111"/>
        <v>9.060817171907363</v>
      </c>
    </row>
    <row r="344" spans="1:35" ht="12.75" outlineLevel="1">
      <c r="A344" s="1" t="s">
        <v>857</v>
      </c>
      <c r="B344" s="16" t="s">
        <v>858</v>
      </c>
      <c r="C344" s="1" t="s">
        <v>1286</v>
      </c>
      <c r="E344" s="5">
        <v>46778.13</v>
      </c>
      <c r="G344" s="5">
        <v>128093.869</v>
      </c>
      <c r="I344" s="9">
        <f t="shared" si="104"/>
        <v>-81315.739</v>
      </c>
      <c r="K344" s="21">
        <f t="shared" si="105"/>
        <v>-0.6348136693411922</v>
      </c>
      <c r="M344" s="9">
        <v>86725.56</v>
      </c>
      <c r="O344" s="9">
        <v>172325.214</v>
      </c>
      <c r="Q344" s="9">
        <f t="shared" si="106"/>
        <v>-85599.65400000001</v>
      </c>
      <c r="S344" s="21">
        <f t="shared" si="107"/>
        <v>-0.496733194249798</v>
      </c>
      <c r="U344" s="9">
        <v>292684.747</v>
      </c>
      <c r="W344" s="9">
        <v>394347.931</v>
      </c>
      <c r="Y344" s="9">
        <f t="shared" si="108"/>
        <v>-101663.18400000001</v>
      </c>
      <c r="AA344" s="21">
        <f t="shared" si="109"/>
        <v>-0.25780072876811927</v>
      </c>
      <c r="AC344" s="9">
        <v>292684.747</v>
      </c>
      <c r="AE344" s="9">
        <v>394347.931</v>
      </c>
      <c r="AG344" s="9">
        <f t="shared" si="110"/>
        <v>-101663.18400000001</v>
      </c>
      <c r="AI344" s="21">
        <f t="shared" si="111"/>
        <v>-0.25780072876811927</v>
      </c>
    </row>
    <row r="345" spans="1:35" ht="12.75" outlineLevel="1">
      <c r="A345" s="1" t="s">
        <v>859</v>
      </c>
      <c r="B345" s="16" t="s">
        <v>860</v>
      </c>
      <c r="C345" s="1" t="s">
        <v>1287</v>
      </c>
      <c r="E345" s="5">
        <v>9746.130000000001</v>
      </c>
      <c r="G345" s="5">
        <v>2715.2180000000003</v>
      </c>
      <c r="I345" s="9">
        <f t="shared" si="104"/>
        <v>7030.912</v>
      </c>
      <c r="K345" s="21">
        <f t="shared" si="105"/>
        <v>2.589446593238554</v>
      </c>
      <c r="M345" s="9">
        <v>16830.86</v>
      </c>
      <c r="O345" s="9">
        <v>7250.9490000000005</v>
      </c>
      <c r="Q345" s="9">
        <f t="shared" si="106"/>
        <v>9579.911</v>
      </c>
      <c r="S345" s="21">
        <f t="shared" si="107"/>
        <v>1.3211940947315999</v>
      </c>
      <c r="U345" s="9">
        <v>65148.306</v>
      </c>
      <c r="W345" s="9">
        <v>41470.258</v>
      </c>
      <c r="Y345" s="9">
        <f t="shared" si="108"/>
        <v>23678.047999999995</v>
      </c>
      <c r="AA345" s="21">
        <f t="shared" si="109"/>
        <v>0.5709645693547408</v>
      </c>
      <c r="AC345" s="9">
        <v>65148.306</v>
      </c>
      <c r="AE345" s="9">
        <v>41470.258</v>
      </c>
      <c r="AG345" s="9">
        <f t="shared" si="110"/>
        <v>23678.047999999995</v>
      </c>
      <c r="AI345" s="21">
        <f t="shared" si="111"/>
        <v>0.5709645693547408</v>
      </c>
    </row>
    <row r="346" spans="1:35" ht="12.75" outlineLevel="1">
      <c r="A346" s="1" t="s">
        <v>861</v>
      </c>
      <c r="B346" s="16" t="s">
        <v>862</v>
      </c>
      <c r="C346" s="1" t="s">
        <v>1288</v>
      </c>
      <c r="E346" s="5">
        <v>0</v>
      </c>
      <c r="G346" s="5">
        <v>0</v>
      </c>
      <c r="I346" s="9">
        <f t="shared" si="104"/>
        <v>0</v>
      </c>
      <c r="K346" s="21">
        <f t="shared" si="105"/>
        <v>0</v>
      </c>
      <c r="M346" s="9">
        <v>0</v>
      </c>
      <c r="O346" s="9">
        <v>0</v>
      </c>
      <c r="Q346" s="9">
        <f t="shared" si="106"/>
        <v>0</v>
      </c>
      <c r="S346" s="21">
        <f t="shared" si="107"/>
        <v>0</v>
      </c>
      <c r="U346" s="9">
        <v>3572.5</v>
      </c>
      <c r="W346" s="9">
        <v>0</v>
      </c>
      <c r="Y346" s="9">
        <f t="shared" si="108"/>
        <v>3572.5</v>
      </c>
      <c r="AA346" s="21" t="str">
        <f t="shared" si="109"/>
        <v>N.M.</v>
      </c>
      <c r="AC346" s="9">
        <v>3572.5</v>
      </c>
      <c r="AE346" s="9">
        <v>0</v>
      </c>
      <c r="AG346" s="9">
        <f t="shared" si="110"/>
        <v>3572.5</v>
      </c>
      <c r="AI346" s="21" t="str">
        <f t="shared" si="111"/>
        <v>N.M.</v>
      </c>
    </row>
    <row r="347" spans="1:35" ht="12.75" outlineLevel="1">
      <c r="A347" s="1" t="s">
        <v>863</v>
      </c>
      <c r="B347" s="16" t="s">
        <v>864</v>
      </c>
      <c r="C347" s="1" t="s">
        <v>1289</v>
      </c>
      <c r="E347" s="5">
        <v>9.59</v>
      </c>
      <c r="G347" s="5">
        <v>2.99</v>
      </c>
      <c r="I347" s="9">
        <f t="shared" si="104"/>
        <v>6.6</v>
      </c>
      <c r="K347" s="21">
        <f t="shared" si="105"/>
        <v>2.2073578595317724</v>
      </c>
      <c r="M347" s="9">
        <v>30.87</v>
      </c>
      <c r="O347" s="9">
        <v>188.25</v>
      </c>
      <c r="Q347" s="9">
        <f t="shared" si="106"/>
        <v>-157.38</v>
      </c>
      <c r="S347" s="21">
        <f t="shared" si="107"/>
        <v>-0.83601593625498</v>
      </c>
      <c r="U347" s="9">
        <v>151.18</v>
      </c>
      <c r="W347" s="9">
        <v>304.56</v>
      </c>
      <c r="Y347" s="9">
        <f t="shared" si="108"/>
        <v>-153.38</v>
      </c>
      <c r="AA347" s="21">
        <f t="shared" si="109"/>
        <v>-0.5036117677961649</v>
      </c>
      <c r="AC347" s="9">
        <v>151.18</v>
      </c>
      <c r="AE347" s="9">
        <v>304.56</v>
      </c>
      <c r="AG347" s="9">
        <f t="shared" si="110"/>
        <v>-153.38</v>
      </c>
      <c r="AI347" s="21">
        <f t="shared" si="111"/>
        <v>-0.5036117677961649</v>
      </c>
    </row>
    <row r="348" spans="1:35" ht="12.75" outlineLevel="1">
      <c r="A348" s="1" t="s">
        <v>865</v>
      </c>
      <c r="B348" s="16" t="s">
        <v>866</v>
      </c>
      <c r="C348" s="1" t="s">
        <v>1290</v>
      </c>
      <c r="E348" s="5">
        <v>110102.09</v>
      </c>
      <c r="G348" s="5">
        <v>137316.045</v>
      </c>
      <c r="I348" s="9">
        <f t="shared" si="104"/>
        <v>-27213.955000000016</v>
      </c>
      <c r="K348" s="21">
        <f t="shared" si="105"/>
        <v>-0.1981848151831056</v>
      </c>
      <c r="M348" s="9">
        <v>236879.85</v>
      </c>
      <c r="O348" s="9">
        <v>315237.979</v>
      </c>
      <c r="Q348" s="9">
        <f t="shared" si="106"/>
        <v>-78358.12899999999</v>
      </c>
      <c r="S348" s="21">
        <f t="shared" si="107"/>
        <v>-0.24856817458533442</v>
      </c>
      <c r="U348" s="9">
        <v>1046391.552</v>
      </c>
      <c r="W348" s="9">
        <v>1259061.263</v>
      </c>
      <c r="Y348" s="9">
        <f t="shared" si="108"/>
        <v>-212669.711</v>
      </c>
      <c r="AA348" s="21">
        <f t="shared" si="109"/>
        <v>-0.16891132882070092</v>
      </c>
      <c r="AC348" s="9">
        <v>1046391.552</v>
      </c>
      <c r="AE348" s="9">
        <v>1259061.263</v>
      </c>
      <c r="AG348" s="9">
        <f t="shared" si="110"/>
        <v>-212669.711</v>
      </c>
      <c r="AI348" s="21">
        <f t="shared" si="111"/>
        <v>-0.16891132882070092</v>
      </c>
    </row>
    <row r="349" spans="1:35" ht="12.75" outlineLevel="1">
      <c r="A349" s="1" t="s">
        <v>867</v>
      </c>
      <c r="B349" s="16" t="s">
        <v>868</v>
      </c>
      <c r="C349" s="1" t="s">
        <v>1291</v>
      </c>
      <c r="E349" s="5">
        <v>2849.94</v>
      </c>
      <c r="G349" s="5">
        <v>932.6800000000001</v>
      </c>
      <c r="I349" s="9">
        <f t="shared" si="104"/>
        <v>1917.26</v>
      </c>
      <c r="K349" s="21">
        <f t="shared" si="105"/>
        <v>2.055646095123729</v>
      </c>
      <c r="M349" s="9">
        <v>6632.08</v>
      </c>
      <c r="O349" s="9">
        <v>1089.18</v>
      </c>
      <c r="Q349" s="9">
        <f t="shared" si="106"/>
        <v>5542.9</v>
      </c>
      <c r="S349" s="21">
        <f t="shared" si="107"/>
        <v>5.089057823316623</v>
      </c>
      <c r="U349" s="9">
        <v>6632.08</v>
      </c>
      <c r="W349" s="9">
        <v>23541.323</v>
      </c>
      <c r="Y349" s="9">
        <f t="shared" si="108"/>
        <v>-16909.243000000002</v>
      </c>
      <c r="AA349" s="21">
        <f t="shared" si="109"/>
        <v>-0.7182792148087854</v>
      </c>
      <c r="AC349" s="9">
        <v>6632.08</v>
      </c>
      <c r="AE349" s="9">
        <v>23541.323</v>
      </c>
      <c r="AG349" s="9">
        <f t="shared" si="110"/>
        <v>-16909.243000000002</v>
      </c>
      <c r="AI349" s="21">
        <f t="shared" si="111"/>
        <v>-0.7182792148087854</v>
      </c>
    </row>
    <row r="350" spans="1:68" s="90" customFormat="1" ht="12.75">
      <c r="A350" s="90" t="s">
        <v>34</v>
      </c>
      <c r="B350" s="91"/>
      <c r="C350" s="77" t="s">
        <v>1292</v>
      </c>
      <c r="D350" s="105"/>
      <c r="E350" s="105">
        <v>3714699.8099999996</v>
      </c>
      <c r="F350" s="105"/>
      <c r="G350" s="105">
        <v>3556668.113</v>
      </c>
      <c r="H350" s="105"/>
      <c r="I350" s="9">
        <f aca="true" t="shared" si="112" ref="I350:I357">+E350-G350</f>
        <v>158031.6969999997</v>
      </c>
      <c r="J350" s="37" t="str">
        <f>IF((+E350-G350)=(I350),"  ",$AO$507)</f>
        <v>  </v>
      </c>
      <c r="K350" s="38">
        <f aca="true" t="shared" si="113" ref="K350:K357">IF(G350&lt;0,IF(I350=0,0,IF(OR(G350=0,E350=0),"N.M.",IF(ABS(I350/G350)&gt;=10,"N.M.",I350/(-G350)))),IF(I350=0,0,IF(OR(G350=0,E350=0),"N.M.",IF(ABS(I350/G350)&gt;=10,"N.M.",I350/G350))))</f>
        <v>0.04443251154707886</v>
      </c>
      <c r="L350" s="39"/>
      <c r="M350" s="5">
        <v>11008839.020999996</v>
      </c>
      <c r="N350" s="9"/>
      <c r="O350" s="5">
        <v>8690729.285</v>
      </c>
      <c r="P350" s="9"/>
      <c r="Q350" s="9">
        <f aca="true" t="shared" si="114" ref="Q350:Q357">(+M350-O350)</f>
        <v>2318109.735999996</v>
      </c>
      <c r="R350" s="37" t="str">
        <f>IF((+M350-O350)=(Q350),"  ",$AO$507)</f>
        <v>  </v>
      </c>
      <c r="S350" s="38">
        <f aca="true" t="shared" si="115" ref="S350:S357">IF(O350&lt;0,IF(Q350=0,0,IF(OR(O350=0,M350=0),"N.M.",IF(ABS(Q350/O350)&gt;=10,"N.M.",Q350/(-O350)))),IF(Q350=0,0,IF(OR(O350=0,M350=0),"N.M.",IF(ABS(Q350/O350)&gt;=10,"N.M.",Q350/O350))))</f>
        <v>0.2667336261412492</v>
      </c>
      <c r="T350" s="39"/>
      <c r="U350" s="9">
        <v>47920449.50999999</v>
      </c>
      <c r="V350" s="9"/>
      <c r="W350" s="9">
        <v>36880441.765999995</v>
      </c>
      <c r="X350" s="9"/>
      <c r="Y350" s="9">
        <f aca="true" t="shared" si="116" ref="Y350:Y357">(+U350-W350)</f>
        <v>11040007.743999995</v>
      </c>
      <c r="Z350" s="37" t="str">
        <f>IF((+U350-W350)=(Y350),"  ",$AO$507)</f>
        <v>  </v>
      </c>
      <c r="AA350" s="38">
        <f aca="true" t="shared" si="117" ref="AA350:AA357">IF(W350&lt;0,IF(Y350=0,0,IF(OR(W350=0,U350=0),"N.M.",IF(ABS(Y350/W350)&gt;=10,"N.M.",Y350/(-W350)))),IF(Y350=0,0,IF(OR(W350=0,U350=0),"N.M.",IF(ABS(Y350/W350)&gt;=10,"N.M.",Y350/W350))))</f>
        <v>0.29934586505354055</v>
      </c>
      <c r="AB350" s="39"/>
      <c r="AC350" s="9">
        <v>47920449.50999999</v>
      </c>
      <c r="AD350" s="9"/>
      <c r="AE350" s="9">
        <v>36880441.765999995</v>
      </c>
      <c r="AF350" s="9"/>
      <c r="AG350" s="9">
        <f aca="true" t="shared" si="118" ref="AG350:AG357">(+AC350-AE350)</f>
        <v>11040007.743999995</v>
      </c>
      <c r="AH350" s="37" t="str">
        <f>IF((+AC350-AE350)=(AG350),"  ",$AO$507)</f>
        <v>  </v>
      </c>
      <c r="AI350" s="38">
        <f aca="true" t="shared" si="119" ref="AI350:AI357">IF(AE350&lt;0,IF(AG350=0,0,IF(OR(AE350=0,AC350=0),"N.M.",IF(ABS(AG350/AE350)&gt;=10,"N.M.",AG350/(-AE350)))),IF(AG350=0,0,IF(OR(AE350=0,AC350=0),"N.M.",IF(ABS(AG350/AE350)&gt;=10,"N.M.",AG350/AE350))))</f>
        <v>0.29934586505354055</v>
      </c>
      <c r="AJ350" s="105"/>
      <c r="AK350" s="105"/>
      <c r="AL350" s="105"/>
      <c r="AM350" s="105"/>
      <c r="AN350" s="105"/>
      <c r="AO350" s="105"/>
      <c r="AP350" s="106"/>
      <c r="AQ350" s="107"/>
      <c r="AR350" s="108"/>
      <c r="AS350" s="105"/>
      <c r="AT350" s="105"/>
      <c r="AU350" s="105"/>
      <c r="AV350" s="105"/>
      <c r="AW350" s="105"/>
      <c r="AX350" s="106"/>
      <c r="AY350" s="107"/>
      <c r="AZ350" s="108"/>
      <c r="BA350" s="105"/>
      <c r="BB350" s="105"/>
      <c r="BC350" s="105"/>
      <c r="BD350" s="106"/>
      <c r="BE350" s="107"/>
      <c r="BF350" s="108"/>
      <c r="BG350" s="105"/>
      <c r="BH350" s="109"/>
      <c r="BI350" s="105"/>
      <c r="BJ350" s="109"/>
      <c r="BK350" s="105"/>
      <c r="BL350" s="109"/>
      <c r="BM350" s="105"/>
      <c r="BN350" s="97"/>
      <c r="BO350" s="97"/>
      <c r="BP350" s="97"/>
    </row>
    <row r="351" spans="1:68" s="17" customFormat="1" ht="12.75">
      <c r="A351" s="17" t="s">
        <v>35</v>
      </c>
      <c r="B351" s="98"/>
      <c r="C351" s="17" t="s">
        <v>36</v>
      </c>
      <c r="D351" s="18"/>
      <c r="E351" s="18">
        <v>52506696.08600002</v>
      </c>
      <c r="F351" s="18"/>
      <c r="G351" s="18">
        <v>51816282.173000045</v>
      </c>
      <c r="H351" s="18"/>
      <c r="I351" s="18">
        <f t="shared" si="112"/>
        <v>690413.9129999727</v>
      </c>
      <c r="J351" s="37" t="str">
        <f>IF((+E351-G351)=(I351),"  ",$AO$507)</f>
        <v>  </v>
      </c>
      <c r="K351" s="40">
        <f t="shared" si="113"/>
        <v>0.01332426573359459</v>
      </c>
      <c r="L351" s="39"/>
      <c r="M351" s="8">
        <v>147281671.08700004</v>
      </c>
      <c r="N351" s="18"/>
      <c r="O351" s="8">
        <v>127950610.82900006</v>
      </c>
      <c r="P351" s="18"/>
      <c r="Q351" s="18">
        <f t="shared" si="114"/>
        <v>19331060.257999986</v>
      </c>
      <c r="R351" s="37" t="str">
        <f>IF((+M351-O351)=(Q351),"  ",$AO$507)</f>
        <v>  </v>
      </c>
      <c r="S351" s="40">
        <f t="shared" si="115"/>
        <v>0.15108220377185252</v>
      </c>
      <c r="T351" s="39"/>
      <c r="U351" s="18">
        <v>568247891.6479999</v>
      </c>
      <c r="V351" s="18"/>
      <c r="W351" s="18">
        <v>473229887.661</v>
      </c>
      <c r="X351" s="18"/>
      <c r="Y351" s="18">
        <f t="shared" si="116"/>
        <v>95018003.98699987</v>
      </c>
      <c r="Z351" s="37" t="str">
        <f>IF((+U351-W351)=(Y351),"  ",$AO$507)</f>
        <v>  </v>
      </c>
      <c r="AA351" s="40">
        <f t="shared" si="117"/>
        <v>0.20078614319276972</v>
      </c>
      <c r="AB351" s="39"/>
      <c r="AC351" s="18">
        <v>568247891.6479999</v>
      </c>
      <c r="AD351" s="18"/>
      <c r="AE351" s="18">
        <v>473229887.661</v>
      </c>
      <c r="AF351" s="18"/>
      <c r="AG351" s="18">
        <f t="shared" si="118"/>
        <v>95018003.98699987</v>
      </c>
      <c r="AH351" s="37" t="str">
        <f>IF((+AC351-AE351)=(AG351),"  ",$AO$507)</f>
        <v>  </v>
      </c>
      <c r="AI351" s="40">
        <f t="shared" si="119"/>
        <v>0.20078614319276972</v>
      </c>
      <c r="AJ351" s="18"/>
      <c r="AK351" s="18"/>
      <c r="AL351" s="18"/>
      <c r="AM351" s="18"/>
      <c r="AN351" s="18"/>
      <c r="AO351" s="18"/>
      <c r="AP351" s="85"/>
      <c r="AQ351" s="117"/>
      <c r="AR351" s="39"/>
      <c r="AS351" s="18"/>
      <c r="AT351" s="18"/>
      <c r="AU351" s="18"/>
      <c r="AV351" s="18"/>
      <c r="AW351" s="18"/>
      <c r="AX351" s="85"/>
      <c r="AY351" s="117"/>
      <c r="AZ351" s="39"/>
      <c r="BA351" s="18"/>
      <c r="BB351" s="18"/>
      <c r="BC351" s="18"/>
      <c r="BD351" s="85"/>
      <c r="BE351" s="117"/>
      <c r="BF351" s="39"/>
      <c r="BG351" s="18"/>
      <c r="BH351" s="104"/>
      <c r="BI351" s="18"/>
      <c r="BJ351" s="104"/>
      <c r="BK351" s="18"/>
      <c r="BL351" s="104"/>
      <c r="BM351" s="18"/>
      <c r="BN351" s="104"/>
      <c r="BO351" s="104"/>
      <c r="BP351" s="104"/>
    </row>
    <row r="352" spans="1:35" ht="12.75" outlineLevel="1">
      <c r="A352" s="1" t="s">
        <v>869</v>
      </c>
      <c r="B352" s="16" t="s">
        <v>870</v>
      </c>
      <c r="C352" s="1" t="s">
        <v>1293</v>
      </c>
      <c r="E352" s="5">
        <v>3707343.15</v>
      </c>
      <c r="G352" s="5">
        <v>3111767.33</v>
      </c>
      <c r="I352" s="9">
        <f t="shared" si="112"/>
        <v>595575.8199999998</v>
      </c>
      <c r="K352" s="21">
        <f t="shared" si="113"/>
        <v>0.19139471459133797</v>
      </c>
      <c r="M352" s="9">
        <v>11084050.91</v>
      </c>
      <c r="O352" s="9">
        <v>9432290.43</v>
      </c>
      <c r="Q352" s="9">
        <f t="shared" si="114"/>
        <v>1651760.4800000004</v>
      </c>
      <c r="S352" s="21">
        <f t="shared" si="115"/>
        <v>0.17511764425175788</v>
      </c>
      <c r="U352" s="9">
        <v>43555012.69</v>
      </c>
      <c r="W352" s="9">
        <v>36987076.02</v>
      </c>
      <c r="Y352" s="9">
        <f t="shared" si="116"/>
        <v>6567936.669999994</v>
      </c>
      <c r="AA352" s="21">
        <f t="shared" si="117"/>
        <v>0.17757382785404602</v>
      </c>
      <c r="AC352" s="9">
        <v>43555012.69</v>
      </c>
      <c r="AE352" s="9">
        <v>36987076.02</v>
      </c>
      <c r="AG352" s="9">
        <f t="shared" si="118"/>
        <v>6567936.669999994</v>
      </c>
      <c r="AI352" s="21">
        <f t="shared" si="119"/>
        <v>0.17757382785404602</v>
      </c>
    </row>
    <row r="353" spans="1:35" ht="12.75" outlineLevel="1">
      <c r="A353" s="1" t="s">
        <v>871</v>
      </c>
      <c r="B353" s="16" t="s">
        <v>872</v>
      </c>
      <c r="C353" s="1" t="s">
        <v>1294</v>
      </c>
      <c r="E353" s="5">
        <v>0</v>
      </c>
      <c r="G353" s="5">
        <v>449776.34</v>
      </c>
      <c r="I353" s="9">
        <f t="shared" si="112"/>
        <v>-449776.34</v>
      </c>
      <c r="K353" s="21" t="str">
        <f t="shared" si="113"/>
        <v>N.M.</v>
      </c>
      <c r="M353" s="9">
        <v>0</v>
      </c>
      <c r="O353" s="9">
        <v>1352005.73</v>
      </c>
      <c r="Q353" s="9">
        <f t="shared" si="114"/>
        <v>-1352005.73</v>
      </c>
      <c r="S353" s="21" t="str">
        <f t="shared" si="115"/>
        <v>N.M.</v>
      </c>
      <c r="U353" s="9">
        <v>0</v>
      </c>
      <c r="W353" s="9">
        <v>5397652.09</v>
      </c>
      <c r="Y353" s="9">
        <f t="shared" si="116"/>
        <v>-5397652.09</v>
      </c>
      <c r="AA353" s="21" t="str">
        <f t="shared" si="117"/>
        <v>N.M.</v>
      </c>
      <c r="AC353" s="9">
        <v>0</v>
      </c>
      <c r="AE353" s="9">
        <v>5397652.09</v>
      </c>
      <c r="AG353" s="9">
        <f t="shared" si="118"/>
        <v>-5397652.09</v>
      </c>
      <c r="AI353" s="21" t="str">
        <f t="shared" si="119"/>
        <v>N.M.</v>
      </c>
    </row>
    <row r="354" spans="1:35" ht="12.75" outlineLevel="1">
      <c r="A354" s="1" t="s">
        <v>873</v>
      </c>
      <c r="B354" s="16" t="s">
        <v>874</v>
      </c>
      <c r="C354" s="1" t="s">
        <v>1295</v>
      </c>
      <c r="E354" s="5">
        <v>313297.24</v>
      </c>
      <c r="G354" s="5">
        <v>319763.47000000003</v>
      </c>
      <c r="I354" s="9">
        <f t="shared" si="112"/>
        <v>-6466.23000000004</v>
      </c>
      <c r="K354" s="21">
        <f t="shared" si="113"/>
        <v>-0.020221915905528666</v>
      </c>
      <c r="M354" s="9">
        <v>1000413.04</v>
      </c>
      <c r="O354" s="9">
        <v>948722.4</v>
      </c>
      <c r="Q354" s="9">
        <f t="shared" si="114"/>
        <v>51690.640000000014</v>
      </c>
      <c r="S354" s="21">
        <f t="shared" si="115"/>
        <v>0.054484473013391495</v>
      </c>
      <c r="U354" s="9">
        <v>3864021.81</v>
      </c>
      <c r="W354" s="9">
        <v>3947771.71</v>
      </c>
      <c r="Y354" s="9">
        <f t="shared" si="116"/>
        <v>-83749.8999999999</v>
      </c>
      <c r="AA354" s="21">
        <f t="shared" si="117"/>
        <v>-0.021214473924075997</v>
      </c>
      <c r="AC354" s="9">
        <v>3864021.81</v>
      </c>
      <c r="AE354" s="9">
        <v>3947771.71</v>
      </c>
      <c r="AG354" s="9">
        <f t="shared" si="118"/>
        <v>-83749.8999999999</v>
      </c>
      <c r="AI354" s="21">
        <f t="shared" si="119"/>
        <v>-0.021214473924075997</v>
      </c>
    </row>
    <row r="355" spans="1:35" ht="12.75" outlineLevel="1">
      <c r="A355" s="1" t="s">
        <v>875</v>
      </c>
      <c r="B355" s="16" t="s">
        <v>876</v>
      </c>
      <c r="C355" s="1" t="s">
        <v>1296</v>
      </c>
      <c r="E355" s="5">
        <v>3218</v>
      </c>
      <c r="G355" s="5">
        <v>3218</v>
      </c>
      <c r="I355" s="9">
        <f t="shared" si="112"/>
        <v>0</v>
      </c>
      <c r="K355" s="21">
        <f t="shared" si="113"/>
        <v>0</v>
      </c>
      <c r="M355" s="9">
        <v>9654</v>
      </c>
      <c r="O355" s="9">
        <v>9654</v>
      </c>
      <c r="Q355" s="9">
        <f t="shared" si="114"/>
        <v>0</v>
      </c>
      <c r="S355" s="21">
        <f t="shared" si="115"/>
        <v>0</v>
      </c>
      <c r="U355" s="9">
        <v>38616</v>
      </c>
      <c r="W355" s="9">
        <v>38616</v>
      </c>
      <c r="Y355" s="9">
        <f t="shared" si="116"/>
        <v>0</v>
      </c>
      <c r="AA355" s="21">
        <f t="shared" si="117"/>
        <v>0</v>
      </c>
      <c r="AC355" s="9">
        <v>38616</v>
      </c>
      <c r="AE355" s="9">
        <v>38616</v>
      </c>
      <c r="AG355" s="9">
        <f t="shared" si="118"/>
        <v>0</v>
      </c>
      <c r="AI355" s="21">
        <f t="shared" si="119"/>
        <v>0</v>
      </c>
    </row>
    <row r="356" spans="1:35" ht="12.75" outlineLevel="1">
      <c r="A356" s="1" t="s">
        <v>877</v>
      </c>
      <c r="B356" s="16" t="s">
        <v>878</v>
      </c>
      <c r="C356" s="1" t="s">
        <v>1297</v>
      </c>
      <c r="E356" s="5">
        <v>25959.56</v>
      </c>
      <c r="G356" s="5">
        <v>68532.47</v>
      </c>
      <c r="I356" s="9">
        <f t="shared" si="112"/>
        <v>-42572.91</v>
      </c>
      <c r="K356" s="21">
        <f t="shared" si="113"/>
        <v>-0.621207874165341</v>
      </c>
      <c r="M356" s="9">
        <v>77878.68000000001</v>
      </c>
      <c r="O356" s="9">
        <v>205597.41</v>
      </c>
      <c r="Q356" s="9">
        <f t="shared" si="114"/>
        <v>-127718.73</v>
      </c>
      <c r="S356" s="21">
        <f t="shared" si="115"/>
        <v>-0.6212078741653408</v>
      </c>
      <c r="U356" s="9">
        <v>609525.0700000001</v>
      </c>
      <c r="W356" s="9">
        <v>822368.64</v>
      </c>
      <c r="Y356" s="9">
        <f t="shared" si="116"/>
        <v>-212843.56999999995</v>
      </c>
      <c r="AA356" s="21">
        <f t="shared" si="117"/>
        <v>-0.2588177122123722</v>
      </c>
      <c r="AC356" s="9">
        <v>609525.0700000001</v>
      </c>
      <c r="AE356" s="9">
        <v>822368.64</v>
      </c>
      <c r="AG356" s="9">
        <f t="shared" si="118"/>
        <v>-212843.56999999995</v>
      </c>
      <c r="AI356" s="21">
        <f t="shared" si="119"/>
        <v>-0.2588177122123722</v>
      </c>
    </row>
    <row r="357" spans="1:68" s="90" customFormat="1" ht="12.75">
      <c r="A357" s="90" t="s">
        <v>37</v>
      </c>
      <c r="B357" s="91"/>
      <c r="C357" s="77" t="s">
        <v>1298</v>
      </c>
      <c r="D357" s="105"/>
      <c r="E357" s="105">
        <v>4049817.9499999997</v>
      </c>
      <c r="F357" s="105"/>
      <c r="G357" s="105">
        <v>3953057.6100000003</v>
      </c>
      <c r="H357" s="105"/>
      <c r="I357" s="9">
        <f t="shared" si="112"/>
        <v>96760.33999999939</v>
      </c>
      <c r="J357" s="37" t="str">
        <f>IF((+E357-G357)=(I357),"  ",$AO$507)</f>
        <v>  </v>
      </c>
      <c r="K357" s="38">
        <f t="shared" si="113"/>
        <v>0.024477341224480503</v>
      </c>
      <c r="L357" s="39"/>
      <c r="M357" s="5">
        <v>12171996.629999999</v>
      </c>
      <c r="N357" s="9"/>
      <c r="O357" s="5">
        <v>11948269.97</v>
      </c>
      <c r="P357" s="9"/>
      <c r="Q357" s="9">
        <f t="shared" si="114"/>
        <v>223726.6599999983</v>
      </c>
      <c r="R357" s="37" t="str">
        <f>IF((+M357-O357)=(Q357),"  ",$AO$507)</f>
        <v>  </v>
      </c>
      <c r="S357" s="38">
        <f t="shared" si="115"/>
        <v>0.01872460704032772</v>
      </c>
      <c r="T357" s="39"/>
      <c r="U357" s="9">
        <v>48067175.57</v>
      </c>
      <c r="V357" s="9"/>
      <c r="W357" s="9">
        <v>47193484.46</v>
      </c>
      <c r="X357" s="9"/>
      <c r="Y357" s="9">
        <f t="shared" si="116"/>
        <v>873691.1099999994</v>
      </c>
      <c r="Z357" s="37" t="str">
        <f>IF((+U357-W357)=(Y357),"  ",$AO$507)</f>
        <v>  </v>
      </c>
      <c r="AA357" s="38">
        <f t="shared" si="117"/>
        <v>0.018512960422333677</v>
      </c>
      <c r="AB357" s="39"/>
      <c r="AC357" s="9">
        <v>48067175.57</v>
      </c>
      <c r="AD357" s="9"/>
      <c r="AE357" s="9">
        <v>47193484.46</v>
      </c>
      <c r="AF357" s="9"/>
      <c r="AG357" s="9">
        <f t="shared" si="118"/>
        <v>873691.1099999994</v>
      </c>
      <c r="AH357" s="37" t="str">
        <f>IF((+AC357-AE357)=(AG357),"  ",$AO$507)</f>
        <v>  </v>
      </c>
      <c r="AI357" s="38">
        <f t="shared" si="119"/>
        <v>0.018512960422333677</v>
      </c>
      <c r="AJ357" s="105"/>
      <c r="AK357" s="105"/>
      <c r="AL357" s="105"/>
      <c r="AM357" s="105"/>
      <c r="AN357" s="105"/>
      <c r="AO357" s="105"/>
      <c r="AP357" s="106"/>
      <c r="AQ357" s="107"/>
      <c r="AR357" s="108"/>
      <c r="AS357" s="105"/>
      <c r="AT357" s="105"/>
      <c r="AU357" s="105"/>
      <c r="AV357" s="105"/>
      <c r="AW357" s="105"/>
      <c r="AX357" s="106"/>
      <c r="AY357" s="107"/>
      <c r="AZ357" s="108"/>
      <c r="BA357" s="105"/>
      <c r="BB357" s="105"/>
      <c r="BC357" s="105"/>
      <c r="BD357" s="106"/>
      <c r="BE357" s="107"/>
      <c r="BF357" s="108"/>
      <c r="BG357" s="105"/>
      <c r="BH357" s="109"/>
      <c r="BI357" s="105"/>
      <c r="BJ357" s="109"/>
      <c r="BK357" s="105"/>
      <c r="BL357" s="109"/>
      <c r="BM357" s="105"/>
      <c r="BN357" s="97"/>
      <c r="BO357" s="97"/>
      <c r="BP357" s="97"/>
    </row>
    <row r="358" spans="1:35" ht="12.75" outlineLevel="1">
      <c r="A358" s="1" t="s">
        <v>879</v>
      </c>
      <c r="B358" s="16" t="s">
        <v>880</v>
      </c>
      <c r="C358" s="1" t="s">
        <v>1299</v>
      </c>
      <c r="E358" s="5">
        <v>396485.93</v>
      </c>
      <c r="G358" s="5">
        <v>340394.225</v>
      </c>
      <c r="I358" s="9">
        <f aca="true" t="shared" si="120" ref="I358:I394">+E358-G358</f>
        <v>56091.705000000016</v>
      </c>
      <c r="K358" s="21">
        <f aca="true" t="shared" si="121" ref="K358:K394">IF(G358&lt;0,IF(I358=0,0,IF(OR(G358=0,E358=0),"N.M.",IF(ABS(I358/G358)&gt;=10,"N.M.",I358/(-G358)))),IF(I358=0,0,IF(OR(G358=0,E358=0),"N.M.",IF(ABS(I358/G358)&gt;=10,"N.M.",I358/G358))))</f>
        <v>0.16478453769302348</v>
      </c>
      <c r="M358" s="9">
        <v>815998.17</v>
      </c>
      <c r="O358" s="9">
        <v>785436.114</v>
      </c>
      <c r="Q358" s="9">
        <f aca="true" t="shared" si="122" ref="Q358:Q394">(+M358-O358)</f>
        <v>30562.0560000001</v>
      </c>
      <c r="S358" s="21">
        <f aca="true" t="shared" si="123" ref="S358:S394">IF(O358&lt;0,IF(Q358=0,0,IF(OR(O358=0,M358=0),"N.M.",IF(ABS(Q358/O358)&gt;=10,"N.M.",Q358/(-O358)))),IF(Q358=0,0,IF(OR(O358=0,M358=0),"N.M.",IF(ABS(Q358/O358)&gt;=10,"N.M.",Q358/O358))))</f>
        <v>0.03891093808299233</v>
      </c>
      <c r="U358" s="9">
        <v>3040160.838</v>
      </c>
      <c r="W358" s="9">
        <v>2722961.117</v>
      </c>
      <c r="Y358" s="9">
        <f aca="true" t="shared" si="124" ref="Y358:Y394">(+U358-W358)</f>
        <v>317199.7209999999</v>
      </c>
      <c r="AA358" s="21">
        <f aca="true" t="shared" si="125" ref="AA358:AA394">IF(W358&lt;0,IF(Y358=0,0,IF(OR(W358=0,U358=0),"N.M.",IF(ABS(Y358/W358)&gt;=10,"N.M.",Y358/(-W358)))),IF(Y358=0,0,IF(OR(W358=0,U358=0),"N.M.",IF(ABS(Y358/W358)&gt;=10,"N.M.",Y358/W358))))</f>
        <v>0.11649072732609274</v>
      </c>
      <c r="AC358" s="9">
        <v>3040160.838</v>
      </c>
      <c r="AE358" s="9">
        <v>2722961.117</v>
      </c>
      <c r="AG358" s="9">
        <f aca="true" t="shared" si="126" ref="AG358:AG394">(+AC358-AE358)</f>
        <v>317199.7209999999</v>
      </c>
      <c r="AI358" s="21">
        <f aca="true" t="shared" si="127" ref="AI358:AI394">IF(AE358&lt;0,IF(AG358=0,0,IF(OR(AE358=0,AC358=0),"N.M.",IF(ABS(AG358/AE358)&gt;=10,"N.M.",AG358/(-AE358)))),IF(AG358=0,0,IF(OR(AE358=0,AC358=0),"N.M.",IF(ABS(AG358/AE358)&gt;=10,"N.M.",AG358/AE358))))</f>
        <v>0.11649072732609274</v>
      </c>
    </row>
    <row r="359" spans="1:35" ht="12.75" outlineLevel="1">
      <c r="A359" s="1" t="s">
        <v>881</v>
      </c>
      <c r="B359" s="16" t="s">
        <v>882</v>
      </c>
      <c r="C359" s="1" t="s">
        <v>1300</v>
      </c>
      <c r="E359" s="5">
        <v>15419.470000000001</v>
      </c>
      <c r="G359" s="5">
        <v>12703.64</v>
      </c>
      <c r="I359" s="9">
        <f t="shared" si="120"/>
        <v>2715.8300000000017</v>
      </c>
      <c r="K359" s="21">
        <f t="shared" si="121"/>
        <v>0.21378360847757036</v>
      </c>
      <c r="M359" s="9">
        <v>15514.18</v>
      </c>
      <c r="O359" s="9">
        <v>12798.955</v>
      </c>
      <c r="Q359" s="9">
        <f t="shared" si="122"/>
        <v>2715.2250000000004</v>
      </c>
      <c r="S359" s="21">
        <f t="shared" si="123"/>
        <v>0.21214427271601474</v>
      </c>
      <c r="U359" s="9">
        <v>31429.24</v>
      </c>
      <c r="W359" s="9">
        <v>30697.57</v>
      </c>
      <c r="Y359" s="9">
        <f t="shared" si="124"/>
        <v>731.6700000000019</v>
      </c>
      <c r="AA359" s="21">
        <f t="shared" si="125"/>
        <v>0.023834785619839028</v>
      </c>
      <c r="AC359" s="9">
        <v>31429.24</v>
      </c>
      <c r="AE359" s="9">
        <v>30697.57</v>
      </c>
      <c r="AG359" s="9">
        <f t="shared" si="126"/>
        <v>731.6700000000019</v>
      </c>
      <c r="AI359" s="21">
        <f t="shared" si="127"/>
        <v>0.023834785619839028</v>
      </c>
    </row>
    <row r="360" spans="1:35" ht="12.75" outlineLevel="1">
      <c r="A360" s="1" t="s">
        <v>883</v>
      </c>
      <c r="B360" s="16" t="s">
        <v>884</v>
      </c>
      <c r="C360" s="1" t="s">
        <v>1301</v>
      </c>
      <c r="E360" s="5">
        <v>31.220000000000002</v>
      </c>
      <c r="G360" s="5">
        <v>0</v>
      </c>
      <c r="I360" s="9">
        <f t="shared" si="120"/>
        <v>31.220000000000002</v>
      </c>
      <c r="K360" s="21" t="str">
        <f t="shared" si="121"/>
        <v>N.M.</v>
      </c>
      <c r="M360" s="9">
        <v>31.220000000000002</v>
      </c>
      <c r="O360" s="9">
        <v>0</v>
      </c>
      <c r="Q360" s="9">
        <f t="shared" si="122"/>
        <v>31.220000000000002</v>
      </c>
      <c r="S360" s="21" t="str">
        <f t="shared" si="123"/>
        <v>N.M.</v>
      </c>
      <c r="U360" s="9">
        <v>31.220000000000002</v>
      </c>
      <c r="W360" s="9">
        <v>607.79</v>
      </c>
      <c r="Y360" s="9">
        <f t="shared" si="124"/>
        <v>-576.5699999999999</v>
      </c>
      <c r="AA360" s="21">
        <f t="shared" si="125"/>
        <v>-0.9486335740963161</v>
      </c>
      <c r="AC360" s="9">
        <v>31.220000000000002</v>
      </c>
      <c r="AE360" s="9">
        <v>607.79</v>
      </c>
      <c r="AG360" s="9">
        <f t="shared" si="126"/>
        <v>-576.5699999999999</v>
      </c>
      <c r="AI360" s="21">
        <f t="shared" si="127"/>
        <v>-0.9486335740963161</v>
      </c>
    </row>
    <row r="361" spans="1:35" ht="12.75" outlineLevel="1">
      <c r="A361" s="1" t="s">
        <v>885</v>
      </c>
      <c r="B361" s="16" t="s">
        <v>886</v>
      </c>
      <c r="C361" s="1" t="s">
        <v>1301</v>
      </c>
      <c r="E361" s="5">
        <v>9834.24</v>
      </c>
      <c r="G361" s="5">
        <v>71093.73</v>
      </c>
      <c r="I361" s="9">
        <f t="shared" si="120"/>
        <v>-61259.49</v>
      </c>
      <c r="K361" s="21">
        <f t="shared" si="121"/>
        <v>-0.8616721896572314</v>
      </c>
      <c r="M361" s="9">
        <v>9834.24</v>
      </c>
      <c r="O361" s="9">
        <v>71093.73</v>
      </c>
      <c r="Q361" s="9">
        <f t="shared" si="122"/>
        <v>-61259.49</v>
      </c>
      <c r="S361" s="21">
        <f t="shared" si="123"/>
        <v>-0.8616721896572314</v>
      </c>
      <c r="U361" s="9">
        <v>129635.79000000001</v>
      </c>
      <c r="W361" s="9">
        <v>71093.73</v>
      </c>
      <c r="Y361" s="9">
        <f t="shared" si="124"/>
        <v>58542.06000000001</v>
      </c>
      <c r="AA361" s="21">
        <f t="shared" si="125"/>
        <v>0.8234489876955396</v>
      </c>
      <c r="AC361" s="9">
        <v>129635.79000000001</v>
      </c>
      <c r="AE361" s="9">
        <v>71093.73</v>
      </c>
      <c r="AG361" s="9">
        <f t="shared" si="126"/>
        <v>58542.06000000001</v>
      </c>
      <c r="AI361" s="21">
        <f t="shared" si="127"/>
        <v>0.8234489876955396</v>
      </c>
    </row>
    <row r="362" spans="1:35" ht="12.75" outlineLevel="1">
      <c r="A362" s="1" t="s">
        <v>887</v>
      </c>
      <c r="B362" s="16" t="s">
        <v>888</v>
      </c>
      <c r="C362" s="1" t="s">
        <v>1301</v>
      </c>
      <c r="E362" s="5">
        <v>72132.67</v>
      </c>
      <c r="G362" s="5">
        <v>743790</v>
      </c>
      <c r="I362" s="9">
        <f t="shared" si="120"/>
        <v>-671657.33</v>
      </c>
      <c r="K362" s="21">
        <f t="shared" si="121"/>
        <v>-0.9030201132039957</v>
      </c>
      <c r="M362" s="9">
        <v>-69058.68000000001</v>
      </c>
      <c r="O362" s="9">
        <v>2231530</v>
      </c>
      <c r="Q362" s="9">
        <f t="shared" si="122"/>
        <v>-2300588.68</v>
      </c>
      <c r="S362" s="21">
        <f t="shared" si="123"/>
        <v>-1.0309467853893965</v>
      </c>
      <c r="U362" s="9">
        <v>-1569058.6800000002</v>
      </c>
      <c r="W362" s="9">
        <v>8928598.39</v>
      </c>
      <c r="Y362" s="9">
        <f t="shared" si="124"/>
        <v>-10497657.07</v>
      </c>
      <c r="AA362" s="21">
        <f t="shared" si="125"/>
        <v>-1.1757340414994295</v>
      </c>
      <c r="AC362" s="9">
        <v>-1569058.6800000002</v>
      </c>
      <c r="AE362" s="9">
        <v>8928598.39</v>
      </c>
      <c r="AG362" s="9">
        <f t="shared" si="126"/>
        <v>-10497657.07</v>
      </c>
      <c r="AI362" s="21">
        <f t="shared" si="127"/>
        <v>-1.1757340414994295</v>
      </c>
    </row>
    <row r="363" spans="1:35" ht="12.75" outlineLevel="1">
      <c r="A363" s="1" t="s">
        <v>889</v>
      </c>
      <c r="B363" s="16" t="s">
        <v>890</v>
      </c>
      <c r="C363" s="1" t="s">
        <v>1301</v>
      </c>
      <c r="E363" s="5">
        <v>660174</v>
      </c>
      <c r="G363" s="5">
        <v>199.91</v>
      </c>
      <c r="I363" s="9">
        <f t="shared" si="120"/>
        <v>659974.09</v>
      </c>
      <c r="K363" s="21" t="str">
        <f t="shared" si="121"/>
        <v>N.M.</v>
      </c>
      <c r="M363" s="9">
        <v>1980506</v>
      </c>
      <c r="O363" s="9">
        <v>199.91</v>
      </c>
      <c r="Q363" s="9">
        <f t="shared" si="122"/>
        <v>1980306.09</v>
      </c>
      <c r="S363" s="21" t="str">
        <f t="shared" si="123"/>
        <v>N.M.</v>
      </c>
      <c r="U363" s="9">
        <v>7923025.18</v>
      </c>
      <c r="W363" s="9">
        <v>199.91</v>
      </c>
      <c r="Y363" s="9">
        <f t="shared" si="124"/>
        <v>7922825.27</v>
      </c>
      <c r="AA363" s="21" t="str">
        <f t="shared" si="125"/>
        <v>N.M.</v>
      </c>
      <c r="AC363" s="9">
        <v>7923025.18</v>
      </c>
      <c r="AE363" s="9">
        <v>199.91</v>
      </c>
      <c r="AG363" s="9">
        <f t="shared" si="126"/>
        <v>7922825.27</v>
      </c>
      <c r="AI363" s="21" t="str">
        <f t="shared" si="127"/>
        <v>N.M.</v>
      </c>
    </row>
    <row r="364" spans="1:35" ht="12.75" outlineLevel="1">
      <c r="A364" s="1" t="s">
        <v>891</v>
      </c>
      <c r="B364" s="16" t="s">
        <v>892</v>
      </c>
      <c r="C364" s="1" t="s">
        <v>1301</v>
      </c>
      <c r="E364" s="5">
        <v>200.82</v>
      </c>
      <c r="G364" s="5">
        <v>0</v>
      </c>
      <c r="I364" s="9">
        <f t="shared" si="120"/>
        <v>200.82</v>
      </c>
      <c r="K364" s="21" t="str">
        <f t="shared" si="121"/>
        <v>N.M.</v>
      </c>
      <c r="M364" s="9">
        <v>200.82</v>
      </c>
      <c r="O364" s="9">
        <v>0</v>
      </c>
      <c r="Q364" s="9">
        <f t="shared" si="122"/>
        <v>200.82</v>
      </c>
      <c r="S364" s="21" t="str">
        <f t="shared" si="123"/>
        <v>N.M.</v>
      </c>
      <c r="U364" s="9">
        <v>200.82</v>
      </c>
      <c r="W364" s="9">
        <v>0</v>
      </c>
      <c r="Y364" s="9">
        <f t="shared" si="124"/>
        <v>200.82</v>
      </c>
      <c r="AA364" s="21" t="str">
        <f t="shared" si="125"/>
        <v>N.M.</v>
      </c>
      <c r="AC364" s="9">
        <v>200.82</v>
      </c>
      <c r="AE364" s="9">
        <v>0</v>
      </c>
      <c r="AG364" s="9">
        <f t="shared" si="126"/>
        <v>200.82</v>
      </c>
      <c r="AI364" s="21" t="str">
        <f t="shared" si="127"/>
        <v>N.M.</v>
      </c>
    </row>
    <row r="365" spans="1:35" ht="12.75" outlineLevel="1">
      <c r="A365" s="1" t="s">
        <v>893</v>
      </c>
      <c r="B365" s="16" t="s">
        <v>894</v>
      </c>
      <c r="C365" s="1" t="s">
        <v>1302</v>
      </c>
      <c r="E365" s="5">
        <v>0</v>
      </c>
      <c r="G365" s="5">
        <v>0</v>
      </c>
      <c r="I365" s="9">
        <f t="shared" si="120"/>
        <v>0</v>
      </c>
      <c r="K365" s="21">
        <f t="shared" si="121"/>
        <v>0</v>
      </c>
      <c r="M365" s="9">
        <v>0</v>
      </c>
      <c r="O365" s="9">
        <v>0</v>
      </c>
      <c r="Q365" s="9">
        <f t="shared" si="122"/>
        <v>0</v>
      </c>
      <c r="S365" s="21">
        <f t="shared" si="123"/>
        <v>0</v>
      </c>
      <c r="U365" s="9">
        <v>0</v>
      </c>
      <c r="W365" s="9">
        <v>-11685</v>
      </c>
      <c r="Y365" s="9">
        <f t="shared" si="124"/>
        <v>11685</v>
      </c>
      <c r="AA365" s="21" t="str">
        <f t="shared" si="125"/>
        <v>N.M.</v>
      </c>
      <c r="AC365" s="9">
        <v>0</v>
      </c>
      <c r="AE365" s="9">
        <v>-11685</v>
      </c>
      <c r="AG365" s="9">
        <f t="shared" si="126"/>
        <v>11685</v>
      </c>
      <c r="AI365" s="21" t="str">
        <f t="shared" si="127"/>
        <v>N.M.</v>
      </c>
    </row>
    <row r="366" spans="1:35" ht="12.75" outlineLevel="1">
      <c r="A366" s="1" t="s">
        <v>895</v>
      </c>
      <c r="B366" s="16" t="s">
        <v>896</v>
      </c>
      <c r="C366" s="1" t="s">
        <v>1302</v>
      </c>
      <c r="E366" s="5">
        <v>0</v>
      </c>
      <c r="G366" s="5">
        <v>14000</v>
      </c>
      <c r="I366" s="9">
        <f t="shared" si="120"/>
        <v>-14000</v>
      </c>
      <c r="K366" s="21" t="str">
        <f t="shared" si="121"/>
        <v>N.M.</v>
      </c>
      <c r="M366" s="9">
        <v>0</v>
      </c>
      <c r="O366" s="9">
        <v>26343</v>
      </c>
      <c r="Q366" s="9">
        <f t="shared" si="122"/>
        <v>-26343</v>
      </c>
      <c r="S366" s="21" t="str">
        <f t="shared" si="123"/>
        <v>N.M.</v>
      </c>
      <c r="U366" s="9">
        <v>-25603</v>
      </c>
      <c r="W366" s="9">
        <v>105231</v>
      </c>
      <c r="Y366" s="9">
        <f t="shared" si="124"/>
        <v>-130834</v>
      </c>
      <c r="AA366" s="21">
        <f t="shared" si="125"/>
        <v>-1.2433028290142638</v>
      </c>
      <c r="AC366" s="9">
        <v>-25603</v>
      </c>
      <c r="AE366" s="9">
        <v>105231</v>
      </c>
      <c r="AG366" s="9">
        <f t="shared" si="126"/>
        <v>-130834</v>
      </c>
      <c r="AI366" s="21">
        <f t="shared" si="127"/>
        <v>-1.2433028290142638</v>
      </c>
    </row>
    <row r="367" spans="1:35" ht="12.75" outlineLevel="1">
      <c r="A367" s="1" t="s">
        <v>897</v>
      </c>
      <c r="B367" s="16" t="s">
        <v>898</v>
      </c>
      <c r="C367" s="1" t="s">
        <v>1302</v>
      </c>
      <c r="E367" s="5">
        <v>10000</v>
      </c>
      <c r="G367" s="5">
        <v>0</v>
      </c>
      <c r="I367" s="9">
        <f t="shared" si="120"/>
        <v>10000</v>
      </c>
      <c r="K367" s="21" t="str">
        <f t="shared" si="121"/>
        <v>N.M.</v>
      </c>
      <c r="M367" s="9">
        <v>81602</v>
      </c>
      <c r="O367" s="9">
        <v>0</v>
      </c>
      <c r="Q367" s="9">
        <f t="shared" si="122"/>
        <v>81602</v>
      </c>
      <c r="S367" s="21" t="str">
        <f t="shared" si="123"/>
        <v>N.M.</v>
      </c>
      <c r="U367" s="9">
        <v>177578</v>
      </c>
      <c r="W367" s="9">
        <v>0</v>
      </c>
      <c r="Y367" s="9">
        <f t="shared" si="124"/>
        <v>177578</v>
      </c>
      <c r="AA367" s="21" t="str">
        <f t="shared" si="125"/>
        <v>N.M.</v>
      </c>
      <c r="AC367" s="9">
        <v>177578</v>
      </c>
      <c r="AE367" s="9">
        <v>0</v>
      </c>
      <c r="AG367" s="9">
        <f t="shared" si="126"/>
        <v>177578</v>
      </c>
      <c r="AI367" s="21" t="str">
        <f t="shared" si="127"/>
        <v>N.M.</v>
      </c>
    </row>
    <row r="368" spans="1:35" ht="12.75" outlineLevel="1">
      <c r="A368" s="1" t="s">
        <v>899</v>
      </c>
      <c r="B368" s="16" t="s">
        <v>900</v>
      </c>
      <c r="C368" s="1" t="s">
        <v>1303</v>
      </c>
      <c r="E368" s="5">
        <v>14226.130000000001</v>
      </c>
      <c r="G368" s="5">
        <v>10195.34</v>
      </c>
      <c r="I368" s="9">
        <f t="shared" si="120"/>
        <v>4030.790000000001</v>
      </c>
      <c r="K368" s="21">
        <f t="shared" si="121"/>
        <v>0.3953561136754636</v>
      </c>
      <c r="M368" s="9">
        <v>14318.73</v>
      </c>
      <c r="O368" s="9">
        <v>10265.47</v>
      </c>
      <c r="Q368" s="9">
        <f t="shared" si="122"/>
        <v>4053.26</v>
      </c>
      <c r="S368" s="21">
        <f t="shared" si="123"/>
        <v>0.39484407435801777</v>
      </c>
      <c r="U368" s="9">
        <v>29231.7</v>
      </c>
      <c r="W368" s="9">
        <v>23846.44</v>
      </c>
      <c r="Y368" s="9">
        <f t="shared" si="124"/>
        <v>5385.260000000002</v>
      </c>
      <c r="AA368" s="21">
        <f t="shared" si="125"/>
        <v>0.22583077390168102</v>
      </c>
      <c r="AC368" s="9">
        <v>29231.7</v>
      </c>
      <c r="AE368" s="9">
        <v>23846.44</v>
      </c>
      <c r="AG368" s="9">
        <f t="shared" si="126"/>
        <v>5385.260000000002</v>
      </c>
      <c r="AI368" s="21">
        <f t="shared" si="127"/>
        <v>0.22583077390168102</v>
      </c>
    </row>
    <row r="369" spans="1:35" ht="12.75" outlineLevel="1">
      <c r="A369" s="1" t="s">
        <v>901</v>
      </c>
      <c r="B369" s="16" t="s">
        <v>902</v>
      </c>
      <c r="C369" s="1" t="s">
        <v>1304</v>
      </c>
      <c r="E369" s="5">
        <v>0</v>
      </c>
      <c r="G369" s="5">
        <v>0</v>
      </c>
      <c r="I369" s="9">
        <f t="shared" si="120"/>
        <v>0</v>
      </c>
      <c r="K369" s="21">
        <f t="shared" si="121"/>
        <v>0</v>
      </c>
      <c r="M369" s="9">
        <v>0</v>
      </c>
      <c r="O369" s="9">
        <v>32455</v>
      </c>
      <c r="Q369" s="9">
        <f t="shared" si="122"/>
        <v>-32455</v>
      </c>
      <c r="S369" s="21" t="str">
        <f t="shared" si="123"/>
        <v>N.M.</v>
      </c>
      <c r="U369" s="9">
        <v>0</v>
      </c>
      <c r="W369" s="9">
        <v>32455</v>
      </c>
      <c r="Y369" s="9">
        <f t="shared" si="124"/>
        <v>-32455</v>
      </c>
      <c r="AA369" s="21" t="str">
        <f t="shared" si="125"/>
        <v>N.M.</v>
      </c>
      <c r="AC369" s="9">
        <v>0</v>
      </c>
      <c r="AE369" s="9">
        <v>32455</v>
      </c>
      <c r="AG369" s="9">
        <f t="shared" si="126"/>
        <v>-32455</v>
      </c>
      <c r="AI369" s="21" t="str">
        <f t="shared" si="127"/>
        <v>N.M.</v>
      </c>
    </row>
    <row r="370" spans="1:35" ht="12.75" outlineLevel="1">
      <c r="A370" s="1" t="s">
        <v>903</v>
      </c>
      <c r="B370" s="16" t="s">
        <v>904</v>
      </c>
      <c r="C370" s="1" t="s">
        <v>1304</v>
      </c>
      <c r="E370" s="5">
        <v>0</v>
      </c>
      <c r="G370" s="5">
        <v>14680</v>
      </c>
      <c r="I370" s="9">
        <f t="shared" si="120"/>
        <v>-14680</v>
      </c>
      <c r="K370" s="21" t="str">
        <f t="shared" si="121"/>
        <v>N.M.</v>
      </c>
      <c r="M370" s="9">
        <v>-57439</v>
      </c>
      <c r="O370" s="9">
        <v>44080</v>
      </c>
      <c r="Q370" s="9">
        <f t="shared" si="122"/>
        <v>-101519</v>
      </c>
      <c r="S370" s="21">
        <f t="shared" si="123"/>
        <v>-2.303062613430127</v>
      </c>
      <c r="U370" s="9">
        <v>-57439</v>
      </c>
      <c r="W370" s="9">
        <v>176580</v>
      </c>
      <c r="Y370" s="9">
        <f t="shared" si="124"/>
        <v>-234019</v>
      </c>
      <c r="AA370" s="21">
        <f t="shared" si="125"/>
        <v>-1.3252859893532676</v>
      </c>
      <c r="AC370" s="9">
        <v>-57439</v>
      </c>
      <c r="AE370" s="9">
        <v>176580</v>
      </c>
      <c r="AG370" s="9">
        <f t="shared" si="126"/>
        <v>-234019</v>
      </c>
      <c r="AI370" s="21">
        <f t="shared" si="127"/>
        <v>-1.3252859893532676</v>
      </c>
    </row>
    <row r="371" spans="1:35" ht="12.75" outlineLevel="1">
      <c r="A371" s="1" t="s">
        <v>905</v>
      </c>
      <c r="B371" s="16" t="s">
        <v>906</v>
      </c>
      <c r="C371" s="1" t="s">
        <v>1304</v>
      </c>
      <c r="E371" s="5">
        <v>-48000</v>
      </c>
      <c r="G371" s="5">
        <v>0</v>
      </c>
      <c r="I371" s="9">
        <f t="shared" si="120"/>
        <v>-48000</v>
      </c>
      <c r="K371" s="21" t="str">
        <f t="shared" si="121"/>
        <v>N.M.</v>
      </c>
      <c r="M371" s="9">
        <v>-26525</v>
      </c>
      <c r="O371" s="9">
        <v>0</v>
      </c>
      <c r="Q371" s="9">
        <f t="shared" si="122"/>
        <v>-26525</v>
      </c>
      <c r="S371" s="21" t="str">
        <f t="shared" si="123"/>
        <v>N.M.</v>
      </c>
      <c r="U371" s="9">
        <v>91375</v>
      </c>
      <c r="W371" s="9">
        <v>0</v>
      </c>
      <c r="Y371" s="9">
        <f t="shared" si="124"/>
        <v>91375</v>
      </c>
      <c r="AA371" s="21" t="str">
        <f t="shared" si="125"/>
        <v>N.M.</v>
      </c>
      <c r="AC371" s="9">
        <v>91375</v>
      </c>
      <c r="AE371" s="9">
        <v>0</v>
      </c>
      <c r="AG371" s="9">
        <f t="shared" si="126"/>
        <v>91375</v>
      </c>
      <c r="AI371" s="21" t="str">
        <f t="shared" si="127"/>
        <v>N.M.</v>
      </c>
    </row>
    <row r="372" spans="1:35" ht="12.75" outlineLevel="1">
      <c r="A372" s="1" t="s">
        <v>907</v>
      </c>
      <c r="B372" s="16" t="s">
        <v>908</v>
      </c>
      <c r="C372" s="1" t="s">
        <v>1305</v>
      </c>
      <c r="E372" s="5">
        <v>0</v>
      </c>
      <c r="G372" s="5">
        <v>0</v>
      </c>
      <c r="I372" s="9">
        <f t="shared" si="120"/>
        <v>0</v>
      </c>
      <c r="K372" s="21">
        <f t="shared" si="121"/>
        <v>0</v>
      </c>
      <c r="M372" s="9">
        <v>0</v>
      </c>
      <c r="O372" s="9">
        <v>0</v>
      </c>
      <c r="Q372" s="9">
        <f t="shared" si="122"/>
        <v>0</v>
      </c>
      <c r="S372" s="21">
        <f t="shared" si="123"/>
        <v>0</v>
      </c>
      <c r="U372" s="9">
        <v>0</v>
      </c>
      <c r="W372" s="9">
        <v>74.56</v>
      </c>
      <c r="Y372" s="9">
        <f t="shared" si="124"/>
        <v>-74.56</v>
      </c>
      <c r="AA372" s="21" t="str">
        <f t="shared" si="125"/>
        <v>N.M.</v>
      </c>
      <c r="AC372" s="9">
        <v>0</v>
      </c>
      <c r="AE372" s="9">
        <v>74.56</v>
      </c>
      <c r="AG372" s="9">
        <f t="shared" si="126"/>
        <v>-74.56</v>
      </c>
      <c r="AI372" s="21" t="str">
        <f t="shared" si="127"/>
        <v>N.M.</v>
      </c>
    </row>
    <row r="373" spans="1:35" ht="12.75" outlineLevel="1">
      <c r="A373" s="1" t="s">
        <v>909</v>
      </c>
      <c r="B373" s="16" t="s">
        <v>910</v>
      </c>
      <c r="C373" s="1" t="s">
        <v>1305</v>
      </c>
      <c r="E373" s="5">
        <v>0</v>
      </c>
      <c r="G373" s="5">
        <v>0</v>
      </c>
      <c r="I373" s="9">
        <f t="shared" si="120"/>
        <v>0</v>
      </c>
      <c r="K373" s="21">
        <f t="shared" si="121"/>
        <v>0</v>
      </c>
      <c r="M373" s="9">
        <v>7500.68</v>
      </c>
      <c r="O373" s="9">
        <v>1709.04</v>
      </c>
      <c r="Q373" s="9">
        <f t="shared" si="122"/>
        <v>5791.64</v>
      </c>
      <c r="S373" s="21">
        <f t="shared" si="123"/>
        <v>3.388826475682255</v>
      </c>
      <c r="U373" s="9">
        <v>7500.68</v>
      </c>
      <c r="W373" s="9">
        <v>6635.88</v>
      </c>
      <c r="Y373" s="9">
        <f t="shared" si="124"/>
        <v>864.8000000000002</v>
      </c>
      <c r="AA373" s="21">
        <f t="shared" si="125"/>
        <v>0.13032182619336097</v>
      </c>
      <c r="AC373" s="9">
        <v>7500.68</v>
      </c>
      <c r="AE373" s="9">
        <v>6635.88</v>
      </c>
      <c r="AG373" s="9">
        <f t="shared" si="126"/>
        <v>864.8000000000002</v>
      </c>
      <c r="AI373" s="21">
        <f t="shared" si="127"/>
        <v>0.13032182619336097</v>
      </c>
    </row>
    <row r="374" spans="1:35" ht="12.75" outlineLevel="1">
      <c r="A374" s="1" t="s">
        <v>911</v>
      </c>
      <c r="B374" s="16" t="s">
        <v>912</v>
      </c>
      <c r="C374" s="1" t="s">
        <v>1305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1709.04</v>
      </c>
      <c r="O374" s="9">
        <v>0</v>
      </c>
      <c r="Q374" s="9">
        <f t="shared" si="122"/>
        <v>1709.04</v>
      </c>
      <c r="S374" s="21" t="str">
        <f t="shared" si="123"/>
        <v>N.M.</v>
      </c>
      <c r="U374" s="9">
        <v>2029.04</v>
      </c>
      <c r="W374" s="9">
        <v>0</v>
      </c>
      <c r="Y374" s="9">
        <f t="shared" si="124"/>
        <v>2029.04</v>
      </c>
      <c r="AA374" s="21" t="str">
        <f t="shared" si="125"/>
        <v>N.M.</v>
      </c>
      <c r="AC374" s="9">
        <v>2029.04</v>
      </c>
      <c r="AE374" s="9">
        <v>0</v>
      </c>
      <c r="AG374" s="9">
        <f t="shared" si="126"/>
        <v>2029.04</v>
      </c>
      <c r="AI374" s="21" t="str">
        <f t="shared" si="127"/>
        <v>N.M.</v>
      </c>
    </row>
    <row r="375" spans="1:35" ht="12.75" outlineLevel="1">
      <c r="A375" s="1" t="s">
        <v>913</v>
      </c>
      <c r="B375" s="16" t="s">
        <v>914</v>
      </c>
      <c r="C375" s="1" t="s">
        <v>1306</v>
      </c>
      <c r="E375" s="5">
        <v>0</v>
      </c>
      <c r="G375" s="5">
        <v>0</v>
      </c>
      <c r="I375" s="9">
        <f t="shared" si="120"/>
        <v>0</v>
      </c>
      <c r="K375" s="21">
        <f t="shared" si="121"/>
        <v>0</v>
      </c>
      <c r="M375" s="9">
        <v>0</v>
      </c>
      <c r="O375" s="9">
        <v>100</v>
      </c>
      <c r="Q375" s="9">
        <f t="shared" si="122"/>
        <v>-100</v>
      </c>
      <c r="S375" s="21" t="str">
        <f t="shared" si="123"/>
        <v>N.M.</v>
      </c>
      <c r="U375" s="9">
        <v>0</v>
      </c>
      <c r="W375" s="9">
        <v>545</v>
      </c>
      <c r="Y375" s="9">
        <f t="shared" si="124"/>
        <v>-545</v>
      </c>
      <c r="AA375" s="21" t="str">
        <f t="shared" si="125"/>
        <v>N.M.</v>
      </c>
      <c r="AC375" s="9">
        <v>0</v>
      </c>
      <c r="AE375" s="9">
        <v>545</v>
      </c>
      <c r="AG375" s="9">
        <f t="shared" si="126"/>
        <v>-545</v>
      </c>
      <c r="AI375" s="21" t="str">
        <f t="shared" si="127"/>
        <v>N.M.</v>
      </c>
    </row>
    <row r="376" spans="1:35" ht="12.75" outlineLevel="1">
      <c r="A376" s="1" t="s">
        <v>915</v>
      </c>
      <c r="B376" s="16" t="s">
        <v>916</v>
      </c>
      <c r="C376" s="1" t="s">
        <v>1306</v>
      </c>
      <c r="E376" s="5">
        <v>0</v>
      </c>
      <c r="G376" s="5">
        <v>0</v>
      </c>
      <c r="I376" s="9">
        <f t="shared" si="120"/>
        <v>0</v>
      </c>
      <c r="K376" s="21">
        <f t="shared" si="121"/>
        <v>0</v>
      </c>
      <c r="M376" s="9">
        <v>0</v>
      </c>
      <c r="O376" s="9">
        <v>0</v>
      </c>
      <c r="Q376" s="9">
        <f t="shared" si="122"/>
        <v>0</v>
      </c>
      <c r="S376" s="21">
        <f t="shared" si="123"/>
        <v>0</v>
      </c>
      <c r="U376" s="9">
        <v>40</v>
      </c>
      <c r="W376" s="9">
        <v>0</v>
      </c>
      <c r="Y376" s="9">
        <f t="shared" si="124"/>
        <v>40</v>
      </c>
      <c r="AA376" s="21" t="str">
        <f t="shared" si="125"/>
        <v>N.M.</v>
      </c>
      <c r="AC376" s="9">
        <v>40</v>
      </c>
      <c r="AE376" s="9">
        <v>0</v>
      </c>
      <c r="AG376" s="9">
        <f t="shared" si="126"/>
        <v>40</v>
      </c>
      <c r="AI376" s="21" t="str">
        <f t="shared" si="127"/>
        <v>N.M.</v>
      </c>
    </row>
    <row r="377" spans="1:35" ht="12.75" outlineLevel="1">
      <c r="A377" s="1" t="s">
        <v>917</v>
      </c>
      <c r="B377" s="16" t="s">
        <v>918</v>
      </c>
      <c r="C377" s="1" t="s">
        <v>1307</v>
      </c>
      <c r="E377" s="5">
        <v>0</v>
      </c>
      <c r="G377" s="5">
        <v>0</v>
      </c>
      <c r="I377" s="9">
        <f t="shared" si="120"/>
        <v>0</v>
      </c>
      <c r="K377" s="21">
        <f t="shared" si="121"/>
        <v>0</v>
      </c>
      <c r="M377" s="9">
        <v>0</v>
      </c>
      <c r="O377" s="9">
        <v>0</v>
      </c>
      <c r="Q377" s="9">
        <f t="shared" si="122"/>
        <v>0</v>
      </c>
      <c r="S377" s="21">
        <f t="shared" si="123"/>
        <v>0</v>
      </c>
      <c r="U377" s="9">
        <v>0</v>
      </c>
      <c r="W377" s="9">
        <v>294199.37</v>
      </c>
      <c r="Y377" s="9">
        <f t="shared" si="124"/>
        <v>-294199.37</v>
      </c>
      <c r="AA377" s="21" t="str">
        <f t="shared" si="125"/>
        <v>N.M.</v>
      </c>
      <c r="AC377" s="9">
        <v>0</v>
      </c>
      <c r="AE377" s="9">
        <v>294199.37</v>
      </c>
      <c r="AG377" s="9">
        <f t="shared" si="126"/>
        <v>-294199.37</v>
      </c>
      <c r="AI377" s="21" t="str">
        <f t="shared" si="127"/>
        <v>N.M.</v>
      </c>
    </row>
    <row r="378" spans="1:35" ht="12.75" outlineLevel="1">
      <c r="A378" s="1" t="s">
        <v>919</v>
      </c>
      <c r="B378" s="16" t="s">
        <v>920</v>
      </c>
      <c r="C378" s="1" t="s">
        <v>1307</v>
      </c>
      <c r="E378" s="5">
        <v>0</v>
      </c>
      <c r="G378" s="5">
        <v>56563.200000000004</v>
      </c>
      <c r="I378" s="9">
        <f t="shared" si="120"/>
        <v>-56563.200000000004</v>
      </c>
      <c r="K378" s="21" t="str">
        <f t="shared" si="121"/>
        <v>N.M.</v>
      </c>
      <c r="M378" s="9">
        <v>0</v>
      </c>
      <c r="O378" s="9">
        <v>169689.6</v>
      </c>
      <c r="Q378" s="9">
        <f t="shared" si="122"/>
        <v>-169689.6</v>
      </c>
      <c r="S378" s="21" t="str">
        <f t="shared" si="123"/>
        <v>N.M.</v>
      </c>
      <c r="U378" s="9">
        <v>339379.22000000003</v>
      </c>
      <c r="W378" s="9">
        <v>339379.2</v>
      </c>
      <c r="Y378" s="9">
        <f t="shared" si="124"/>
        <v>0.02000000001862645</v>
      </c>
      <c r="AA378" s="21">
        <f t="shared" si="125"/>
        <v>5.893113077827531E-08</v>
      </c>
      <c r="AC378" s="9">
        <v>339379.22000000003</v>
      </c>
      <c r="AE378" s="9">
        <v>339379.2</v>
      </c>
      <c r="AG378" s="9">
        <f t="shared" si="126"/>
        <v>0.02000000001862645</v>
      </c>
      <c r="AI378" s="21">
        <f t="shared" si="127"/>
        <v>5.893113077827531E-08</v>
      </c>
    </row>
    <row r="379" spans="1:35" ht="12.75" outlineLevel="1">
      <c r="A379" s="1" t="s">
        <v>921</v>
      </c>
      <c r="B379" s="16" t="s">
        <v>922</v>
      </c>
      <c r="C379" s="1" t="s">
        <v>1307</v>
      </c>
      <c r="E379" s="5">
        <v>55863.8</v>
      </c>
      <c r="G379" s="5">
        <v>0</v>
      </c>
      <c r="I379" s="9">
        <f t="shared" si="120"/>
        <v>55863.8</v>
      </c>
      <c r="K379" s="21" t="str">
        <f t="shared" si="121"/>
        <v>N.M.</v>
      </c>
      <c r="M379" s="9">
        <v>167591.4</v>
      </c>
      <c r="O379" s="9">
        <v>0</v>
      </c>
      <c r="Q379" s="9">
        <f t="shared" si="122"/>
        <v>167591.4</v>
      </c>
      <c r="S379" s="21" t="str">
        <f t="shared" si="123"/>
        <v>N.M.</v>
      </c>
      <c r="U379" s="9">
        <v>335182.8</v>
      </c>
      <c r="W379" s="9">
        <v>0</v>
      </c>
      <c r="Y379" s="9">
        <f t="shared" si="124"/>
        <v>335182.8</v>
      </c>
      <c r="AA379" s="21" t="str">
        <f t="shared" si="125"/>
        <v>N.M.</v>
      </c>
      <c r="AC379" s="9">
        <v>335182.8</v>
      </c>
      <c r="AE379" s="9">
        <v>0</v>
      </c>
      <c r="AG379" s="9">
        <f t="shared" si="126"/>
        <v>335182.8</v>
      </c>
      <c r="AI379" s="21" t="str">
        <f t="shared" si="127"/>
        <v>N.M.</v>
      </c>
    </row>
    <row r="380" spans="1:35" ht="12.75" outlineLevel="1">
      <c r="A380" s="1" t="s">
        <v>923</v>
      </c>
      <c r="B380" s="16" t="s">
        <v>924</v>
      </c>
      <c r="C380" s="1" t="s">
        <v>1308</v>
      </c>
      <c r="E380" s="5">
        <v>0</v>
      </c>
      <c r="G380" s="5">
        <v>0</v>
      </c>
      <c r="I380" s="9">
        <f t="shared" si="120"/>
        <v>0</v>
      </c>
      <c r="K380" s="21">
        <f t="shared" si="121"/>
        <v>0</v>
      </c>
      <c r="M380" s="9">
        <v>-98000</v>
      </c>
      <c r="O380" s="9">
        <v>9500</v>
      </c>
      <c r="Q380" s="9">
        <f t="shared" si="122"/>
        <v>-107500</v>
      </c>
      <c r="S380" s="21" t="str">
        <f t="shared" si="123"/>
        <v>N.M.</v>
      </c>
      <c r="U380" s="9">
        <v>227000</v>
      </c>
      <c r="W380" s="9">
        <v>37000</v>
      </c>
      <c r="Y380" s="9">
        <f t="shared" si="124"/>
        <v>190000</v>
      </c>
      <c r="AA380" s="21">
        <f t="shared" si="125"/>
        <v>5.135135135135135</v>
      </c>
      <c r="AC380" s="9">
        <v>227000</v>
      </c>
      <c r="AE380" s="9">
        <v>37000</v>
      </c>
      <c r="AG380" s="9">
        <f t="shared" si="126"/>
        <v>190000</v>
      </c>
      <c r="AI380" s="21">
        <f t="shared" si="127"/>
        <v>5.135135135135135</v>
      </c>
    </row>
    <row r="381" spans="1:35" ht="12.75" outlineLevel="1">
      <c r="A381" s="1" t="s">
        <v>925</v>
      </c>
      <c r="B381" s="16" t="s">
        <v>926</v>
      </c>
      <c r="C381" s="1" t="s">
        <v>1308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0</v>
      </c>
      <c r="O381" s="9">
        <v>0</v>
      </c>
      <c r="Q381" s="9">
        <f t="shared" si="122"/>
        <v>0</v>
      </c>
      <c r="S381" s="21">
        <f t="shared" si="123"/>
        <v>0</v>
      </c>
      <c r="U381" s="9">
        <v>0</v>
      </c>
      <c r="W381" s="9">
        <v>7355</v>
      </c>
      <c r="Y381" s="9">
        <f t="shared" si="124"/>
        <v>-7355</v>
      </c>
      <c r="AA381" s="21" t="str">
        <f t="shared" si="125"/>
        <v>N.M.</v>
      </c>
      <c r="AC381" s="9">
        <v>0</v>
      </c>
      <c r="AE381" s="9">
        <v>7355</v>
      </c>
      <c r="AG381" s="9">
        <f t="shared" si="126"/>
        <v>-7355</v>
      </c>
      <c r="AI381" s="21" t="str">
        <f t="shared" si="127"/>
        <v>N.M.</v>
      </c>
    </row>
    <row r="382" spans="1:35" ht="12.75" outlineLevel="1">
      <c r="A382" s="1" t="s">
        <v>927</v>
      </c>
      <c r="B382" s="16" t="s">
        <v>928</v>
      </c>
      <c r="C382" s="1" t="s">
        <v>1308</v>
      </c>
      <c r="E382" s="5">
        <v>0</v>
      </c>
      <c r="G382" s="5">
        <v>10920.37</v>
      </c>
      <c r="I382" s="9">
        <f t="shared" si="120"/>
        <v>-10920.37</v>
      </c>
      <c r="K382" s="21" t="str">
        <f t="shared" si="121"/>
        <v>N.M.</v>
      </c>
      <c r="M382" s="9">
        <v>0</v>
      </c>
      <c r="O382" s="9">
        <v>37595.66</v>
      </c>
      <c r="Q382" s="9">
        <f t="shared" si="122"/>
        <v>-37595.66</v>
      </c>
      <c r="S382" s="21" t="str">
        <f t="shared" si="123"/>
        <v>N.M.</v>
      </c>
      <c r="U382" s="9">
        <v>2404.51</v>
      </c>
      <c r="W382" s="9">
        <v>107753.84</v>
      </c>
      <c r="Y382" s="9">
        <f t="shared" si="124"/>
        <v>-105349.33</v>
      </c>
      <c r="AA382" s="21">
        <f t="shared" si="125"/>
        <v>-0.9776851572064624</v>
      </c>
      <c r="AC382" s="9">
        <v>2404.51</v>
      </c>
      <c r="AE382" s="9">
        <v>107753.84</v>
      </c>
      <c r="AG382" s="9">
        <f t="shared" si="126"/>
        <v>-105349.33</v>
      </c>
      <c r="AI382" s="21">
        <f t="shared" si="127"/>
        <v>-0.9776851572064624</v>
      </c>
    </row>
    <row r="383" spans="1:35" ht="12.75" outlineLevel="1">
      <c r="A383" s="1" t="s">
        <v>929</v>
      </c>
      <c r="B383" s="16" t="s">
        <v>930</v>
      </c>
      <c r="C383" s="1" t="s">
        <v>1308</v>
      </c>
      <c r="E383" s="5">
        <v>1682.18</v>
      </c>
      <c r="G383" s="5">
        <v>0</v>
      </c>
      <c r="I383" s="9">
        <f t="shared" si="120"/>
        <v>1682.18</v>
      </c>
      <c r="K383" s="21" t="str">
        <f t="shared" si="121"/>
        <v>N.M.</v>
      </c>
      <c r="M383" s="9">
        <v>113154.12</v>
      </c>
      <c r="O383" s="9">
        <v>0</v>
      </c>
      <c r="Q383" s="9">
        <f t="shared" si="122"/>
        <v>113154.12</v>
      </c>
      <c r="S383" s="21" t="str">
        <f t="shared" si="123"/>
        <v>N.M.</v>
      </c>
      <c r="U383" s="9">
        <v>132526.91</v>
      </c>
      <c r="W383" s="9">
        <v>0</v>
      </c>
      <c r="Y383" s="9">
        <f t="shared" si="124"/>
        <v>132526.91</v>
      </c>
      <c r="AA383" s="21" t="str">
        <f t="shared" si="125"/>
        <v>N.M.</v>
      </c>
      <c r="AC383" s="9">
        <v>132526.91</v>
      </c>
      <c r="AE383" s="9">
        <v>0</v>
      </c>
      <c r="AG383" s="9">
        <f t="shared" si="126"/>
        <v>132526.91</v>
      </c>
      <c r="AI383" s="21" t="str">
        <f t="shared" si="127"/>
        <v>N.M.</v>
      </c>
    </row>
    <row r="384" spans="1:35" ht="12.75" outlineLevel="1">
      <c r="A384" s="1" t="s">
        <v>931</v>
      </c>
      <c r="B384" s="16" t="s">
        <v>932</v>
      </c>
      <c r="C384" s="1" t="s">
        <v>1309</v>
      </c>
      <c r="E384" s="5">
        <v>0</v>
      </c>
      <c r="G384" s="5">
        <v>0</v>
      </c>
      <c r="I384" s="9">
        <f t="shared" si="120"/>
        <v>0</v>
      </c>
      <c r="K384" s="21">
        <f t="shared" si="121"/>
        <v>0</v>
      </c>
      <c r="M384" s="9">
        <v>0</v>
      </c>
      <c r="O384" s="9">
        <v>0</v>
      </c>
      <c r="Q384" s="9">
        <f t="shared" si="122"/>
        <v>0</v>
      </c>
      <c r="S384" s="21">
        <f t="shared" si="123"/>
        <v>0</v>
      </c>
      <c r="U384" s="9">
        <v>0</v>
      </c>
      <c r="W384" s="9">
        <v>100</v>
      </c>
      <c r="Y384" s="9">
        <f t="shared" si="124"/>
        <v>-100</v>
      </c>
      <c r="AA384" s="21" t="str">
        <f t="shared" si="125"/>
        <v>N.M.</v>
      </c>
      <c r="AC384" s="9">
        <v>0</v>
      </c>
      <c r="AE384" s="9">
        <v>100</v>
      </c>
      <c r="AG384" s="9">
        <f t="shared" si="126"/>
        <v>-100</v>
      </c>
      <c r="AI384" s="21" t="str">
        <f t="shared" si="127"/>
        <v>N.M.</v>
      </c>
    </row>
    <row r="385" spans="1:35" ht="12.75" outlineLevel="1">
      <c r="A385" s="1" t="s">
        <v>933</v>
      </c>
      <c r="B385" s="16" t="s">
        <v>934</v>
      </c>
      <c r="C385" s="1" t="s">
        <v>1309</v>
      </c>
      <c r="E385" s="5">
        <v>0</v>
      </c>
      <c r="G385" s="5">
        <v>0</v>
      </c>
      <c r="I385" s="9">
        <f t="shared" si="120"/>
        <v>0</v>
      </c>
      <c r="K385" s="21">
        <f t="shared" si="121"/>
        <v>0</v>
      </c>
      <c r="M385" s="9">
        <v>0</v>
      </c>
      <c r="O385" s="9">
        <v>0</v>
      </c>
      <c r="Q385" s="9">
        <f t="shared" si="122"/>
        <v>0</v>
      </c>
      <c r="S385" s="21">
        <f t="shared" si="123"/>
        <v>0</v>
      </c>
      <c r="U385" s="9">
        <v>100</v>
      </c>
      <c r="W385" s="9">
        <v>0</v>
      </c>
      <c r="Y385" s="9">
        <f t="shared" si="124"/>
        <v>100</v>
      </c>
      <c r="AA385" s="21" t="str">
        <f t="shared" si="125"/>
        <v>N.M.</v>
      </c>
      <c r="AC385" s="9">
        <v>100</v>
      </c>
      <c r="AE385" s="9">
        <v>0</v>
      </c>
      <c r="AG385" s="9">
        <f t="shared" si="126"/>
        <v>100</v>
      </c>
      <c r="AI385" s="21" t="str">
        <f t="shared" si="127"/>
        <v>N.M.</v>
      </c>
    </row>
    <row r="386" spans="1:35" ht="12.75" outlineLevel="1">
      <c r="A386" s="1" t="s">
        <v>935</v>
      </c>
      <c r="B386" s="16" t="s">
        <v>936</v>
      </c>
      <c r="C386" s="1" t="s">
        <v>1310</v>
      </c>
      <c r="E386" s="5">
        <v>134.82</v>
      </c>
      <c r="G386" s="5">
        <v>4907.88</v>
      </c>
      <c r="I386" s="9">
        <f t="shared" si="120"/>
        <v>-4773.06</v>
      </c>
      <c r="K386" s="21">
        <f t="shared" si="121"/>
        <v>-0.9725298907063743</v>
      </c>
      <c r="M386" s="9">
        <v>134.82</v>
      </c>
      <c r="O386" s="9">
        <v>4907.88</v>
      </c>
      <c r="Q386" s="9">
        <f t="shared" si="122"/>
        <v>-4773.06</v>
      </c>
      <c r="S386" s="21">
        <f t="shared" si="123"/>
        <v>-0.9725298907063743</v>
      </c>
      <c r="U386" s="9">
        <v>-459.08</v>
      </c>
      <c r="W386" s="9">
        <v>4907.88</v>
      </c>
      <c r="Y386" s="9">
        <f t="shared" si="124"/>
        <v>-5366.96</v>
      </c>
      <c r="AA386" s="21">
        <f t="shared" si="125"/>
        <v>-1.0935393693407336</v>
      </c>
      <c r="AC386" s="9">
        <v>-459.08</v>
      </c>
      <c r="AE386" s="9">
        <v>4907.88</v>
      </c>
      <c r="AG386" s="9">
        <f t="shared" si="126"/>
        <v>-5366.96</v>
      </c>
      <c r="AI386" s="21">
        <f t="shared" si="127"/>
        <v>-1.0935393693407336</v>
      </c>
    </row>
    <row r="387" spans="1:35" ht="12.75" outlineLevel="1">
      <c r="A387" s="1" t="s">
        <v>937</v>
      </c>
      <c r="B387" s="16" t="s">
        <v>938</v>
      </c>
      <c r="C387" s="1" t="s">
        <v>1310</v>
      </c>
      <c r="E387" s="5">
        <v>2043.0900000000001</v>
      </c>
      <c r="G387" s="5">
        <v>3458</v>
      </c>
      <c r="I387" s="9">
        <f t="shared" si="120"/>
        <v>-1414.9099999999999</v>
      </c>
      <c r="K387" s="21">
        <f t="shared" si="121"/>
        <v>-0.40917004048582994</v>
      </c>
      <c r="M387" s="9">
        <v>-12470.630000000001</v>
      </c>
      <c r="O387" s="9">
        <v>10382</v>
      </c>
      <c r="Q387" s="9">
        <f t="shared" si="122"/>
        <v>-22852.63</v>
      </c>
      <c r="S387" s="21">
        <f t="shared" si="123"/>
        <v>-2.201178000385282</v>
      </c>
      <c r="U387" s="9">
        <v>-10940.42</v>
      </c>
      <c r="W387" s="9">
        <v>41540</v>
      </c>
      <c r="Y387" s="9">
        <f t="shared" si="124"/>
        <v>-52480.42</v>
      </c>
      <c r="AA387" s="21">
        <f t="shared" si="125"/>
        <v>-1.2633707270101107</v>
      </c>
      <c r="AC387" s="9">
        <v>-10940.42</v>
      </c>
      <c r="AE387" s="9">
        <v>41540</v>
      </c>
      <c r="AG387" s="9">
        <f t="shared" si="126"/>
        <v>-52480.42</v>
      </c>
      <c r="AI387" s="21">
        <f t="shared" si="127"/>
        <v>-1.2633707270101107</v>
      </c>
    </row>
    <row r="388" spans="1:35" ht="12.75" outlineLevel="1">
      <c r="A388" s="1" t="s">
        <v>939</v>
      </c>
      <c r="B388" s="16" t="s">
        <v>940</v>
      </c>
      <c r="C388" s="1" t="s">
        <v>1310</v>
      </c>
      <c r="E388" s="5">
        <v>2943</v>
      </c>
      <c r="G388" s="5">
        <v>0</v>
      </c>
      <c r="I388" s="9">
        <f t="shared" si="120"/>
        <v>2943</v>
      </c>
      <c r="K388" s="21" t="str">
        <f t="shared" si="121"/>
        <v>N.M.</v>
      </c>
      <c r="M388" s="9">
        <v>8793</v>
      </c>
      <c r="O388" s="9">
        <v>0</v>
      </c>
      <c r="Q388" s="9">
        <f t="shared" si="122"/>
        <v>8793</v>
      </c>
      <c r="S388" s="21" t="str">
        <f t="shared" si="123"/>
        <v>N.M.</v>
      </c>
      <c r="U388" s="9">
        <v>35118</v>
      </c>
      <c r="W388" s="9">
        <v>0</v>
      </c>
      <c r="Y388" s="9">
        <f t="shared" si="124"/>
        <v>35118</v>
      </c>
      <c r="AA388" s="21" t="str">
        <f t="shared" si="125"/>
        <v>N.M.</v>
      </c>
      <c r="AC388" s="9">
        <v>35118</v>
      </c>
      <c r="AE388" s="9">
        <v>0</v>
      </c>
      <c r="AG388" s="9">
        <f t="shared" si="126"/>
        <v>35118</v>
      </c>
      <c r="AI388" s="21" t="str">
        <f t="shared" si="127"/>
        <v>N.M.</v>
      </c>
    </row>
    <row r="389" spans="1:35" ht="12.75" outlineLevel="1">
      <c r="A389" s="1" t="s">
        <v>941</v>
      </c>
      <c r="B389" s="16" t="s">
        <v>942</v>
      </c>
      <c r="C389" s="1" t="s">
        <v>1311</v>
      </c>
      <c r="E389" s="5">
        <v>-100598.836</v>
      </c>
      <c r="G389" s="5">
        <v>-111935.486</v>
      </c>
      <c r="I389" s="9">
        <f t="shared" si="120"/>
        <v>11336.650000000009</v>
      </c>
      <c r="K389" s="21">
        <f t="shared" si="121"/>
        <v>0.10127842746847955</v>
      </c>
      <c r="M389" s="9">
        <v>-325177.576</v>
      </c>
      <c r="O389" s="9">
        <v>-268313.693</v>
      </c>
      <c r="Q389" s="9">
        <f t="shared" si="122"/>
        <v>-56863.88299999997</v>
      </c>
      <c r="S389" s="21">
        <f t="shared" si="123"/>
        <v>-0.2119306039293342</v>
      </c>
      <c r="U389" s="9">
        <v>-1185819.555</v>
      </c>
      <c r="W389" s="9">
        <v>-1040304.263</v>
      </c>
      <c r="Y389" s="9">
        <f t="shared" si="124"/>
        <v>-145515.2919999999</v>
      </c>
      <c r="AA389" s="21">
        <f t="shared" si="125"/>
        <v>-0.13987762732065234</v>
      </c>
      <c r="AC389" s="9">
        <v>-1185819.555</v>
      </c>
      <c r="AE389" s="9">
        <v>-1040304.263</v>
      </c>
      <c r="AG389" s="9">
        <f t="shared" si="126"/>
        <v>-145515.2919999999</v>
      </c>
      <c r="AI389" s="21">
        <f t="shared" si="127"/>
        <v>-0.13987762732065234</v>
      </c>
    </row>
    <row r="390" spans="1:35" ht="12.75" outlineLevel="1">
      <c r="A390" s="1" t="s">
        <v>943</v>
      </c>
      <c r="B390" s="16" t="s">
        <v>944</v>
      </c>
      <c r="C390" s="1" t="s">
        <v>1312</v>
      </c>
      <c r="E390" s="5">
        <v>-956.825</v>
      </c>
      <c r="G390" s="5">
        <v>-865.782</v>
      </c>
      <c r="I390" s="9">
        <f t="shared" si="120"/>
        <v>-91.043</v>
      </c>
      <c r="K390" s="21">
        <f t="shared" si="121"/>
        <v>-0.10515695637007931</v>
      </c>
      <c r="M390" s="9">
        <v>-3267.9550000000004</v>
      </c>
      <c r="O390" s="9">
        <v>-3161.409</v>
      </c>
      <c r="Q390" s="9">
        <f t="shared" si="122"/>
        <v>-106.54600000000028</v>
      </c>
      <c r="S390" s="21">
        <f t="shared" si="123"/>
        <v>-0.033702061327718205</v>
      </c>
      <c r="U390" s="9">
        <v>-12040.265</v>
      </c>
      <c r="W390" s="9">
        <v>-13867.418</v>
      </c>
      <c r="Y390" s="9">
        <f t="shared" si="124"/>
        <v>1827.1530000000002</v>
      </c>
      <c r="AA390" s="21">
        <f t="shared" si="125"/>
        <v>0.131758702304928</v>
      </c>
      <c r="AC390" s="9">
        <v>-12040.265</v>
      </c>
      <c r="AE390" s="9">
        <v>-13867.418</v>
      </c>
      <c r="AG390" s="9">
        <f t="shared" si="126"/>
        <v>1827.1530000000002</v>
      </c>
      <c r="AI390" s="21">
        <f t="shared" si="127"/>
        <v>0.131758702304928</v>
      </c>
    </row>
    <row r="391" spans="1:35" ht="12.75" outlineLevel="1">
      <c r="A391" s="1" t="s">
        <v>945</v>
      </c>
      <c r="B391" s="16" t="s">
        <v>946</v>
      </c>
      <c r="C391" s="1" t="s">
        <v>1313</v>
      </c>
      <c r="E391" s="5">
        <v>-956.7940000000001</v>
      </c>
      <c r="G391" s="5">
        <v>-636.005</v>
      </c>
      <c r="I391" s="9">
        <f t="shared" si="120"/>
        <v>-320.7890000000001</v>
      </c>
      <c r="K391" s="21">
        <f t="shared" si="121"/>
        <v>-0.5043812548643487</v>
      </c>
      <c r="M391" s="9">
        <v>-3267.934</v>
      </c>
      <c r="O391" s="9">
        <v>-2364.643</v>
      </c>
      <c r="Q391" s="9">
        <f t="shared" si="122"/>
        <v>-903.2910000000002</v>
      </c>
      <c r="S391" s="21">
        <f t="shared" si="123"/>
        <v>-0.38199888947295646</v>
      </c>
      <c r="U391" s="9">
        <v>-11409.997</v>
      </c>
      <c r="W391" s="9">
        <v>-10486.944</v>
      </c>
      <c r="Y391" s="9">
        <f t="shared" si="124"/>
        <v>-923.0529999999999</v>
      </c>
      <c r="AA391" s="21">
        <f t="shared" si="125"/>
        <v>-0.08801925518053685</v>
      </c>
      <c r="AC391" s="9">
        <v>-11409.997</v>
      </c>
      <c r="AE391" s="9">
        <v>-10486.944</v>
      </c>
      <c r="AG391" s="9">
        <f t="shared" si="126"/>
        <v>-923.0529999999999</v>
      </c>
      <c r="AI391" s="21">
        <f t="shared" si="127"/>
        <v>-0.08801925518053685</v>
      </c>
    </row>
    <row r="392" spans="1:35" ht="12.75" outlineLevel="1">
      <c r="A392" s="1" t="s">
        <v>947</v>
      </c>
      <c r="B392" s="16" t="s">
        <v>948</v>
      </c>
      <c r="C392" s="1" t="s">
        <v>1314</v>
      </c>
      <c r="E392" s="5">
        <v>0</v>
      </c>
      <c r="G392" s="5">
        <v>1748.07</v>
      </c>
      <c r="I392" s="9">
        <f t="shared" si="120"/>
        <v>-1748.07</v>
      </c>
      <c r="K392" s="21" t="str">
        <f t="shared" si="121"/>
        <v>N.M.</v>
      </c>
      <c r="M392" s="9">
        <v>0</v>
      </c>
      <c r="O392" s="9">
        <v>1748.07</v>
      </c>
      <c r="Q392" s="9">
        <f t="shared" si="122"/>
        <v>-1748.07</v>
      </c>
      <c r="S392" s="21" t="str">
        <f t="shared" si="123"/>
        <v>N.M.</v>
      </c>
      <c r="U392" s="9">
        <v>0</v>
      </c>
      <c r="W392" s="9">
        <v>1748.07</v>
      </c>
      <c r="Y392" s="9">
        <f t="shared" si="124"/>
        <v>-1748.07</v>
      </c>
      <c r="AA392" s="21" t="str">
        <f t="shared" si="125"/>
        <v>N.M.</v>
      </c>
      <c r="AC392" s="9">
        <v>0</v>
      </c>
      <c r="AE392" s="9">
        <v>1748.07</v>
      </c>
      <c r="AG392" s="9">
        <f t="shared" si="126"/>
        <v>-1748.07</v>
      </c>
      <c r="AI392" s="21" t="str">
        <f t="shared" si="127"/>
        <v>N.M.</v>
      </c>
    </row>
    <row r="393" spans="1:35" ht="12.75" outlineLevel="1">
      <c r="A393" s="1" t="s">
        <v>949</v>
      </c>
      <c r="B393" s="16" t="s">
        <v>950</v>
      </c>
      <c r="C393" s="1" t="s">
        <v>1314</v>
      </c>
      <c r="E393" s="5">
        <v>0</v>
      </c>
      <c r="G393" s="5">
        <v>1250</v>
      </c>
      <c r="I393" s="9">
        <f t="shared" si="120"/>
        <v>-1250</v>
      </c>
      <c r="K393" s="21" t="str">
        <f t="shared" si="121"/>
        <v>N.M.</v>
      </c>
      <c r="M393" s="9">
        <v>1018.9300000000001</v>
      </c>
      <c r="O393" s="9">
        <v>3750</v>
      </c>
      <c r="Q393" s="9">
        <f t="shared" si="122"/>
        <v>-2731.0699999999997</v>
      </c>
      <c r="S393" s="21">
        <f t="shared" si="123"/>
        <v>-0.7282853333333332</v>
      </c>
      <c r="U393" s="9">
        <v>1018.9300000000001</v>
      </c>
      <c r="W393" s="9">
        <v>15000</v>
      </c>
      <c r="Y393" s="9">
        <f t="shared" si="124"/>
        <v>-13981.07</v>
      </c>
      <c r="AA393" s="21">
        <f t="shared" si="125"/>
        <v>-0.9320713333333334</v>
      </c>
      <c r="AC393" s="9">
        <v>1018.9300000000001</v>
      </c>
      <c r="AE393" s="9">
        <v>15000</v>
      </c>
      <c r="AG393" s="9">
        <f t="shared" si="126"/>
        <v>-13981.07</v>
      </c>
      <c r="AI393" s="21">
        <f t="shared" si="127"/>
        <v>-0.9320713333333334</v>
      </c>
    </row>
    <row r="394" spans="1:35" ht="12.75" outlineLevel="1">
      <c r="A394" s="1" t="s">
        <v>951</v>
      </c>
      <c r="B394" s="16" t="s">
        <v>952</v>
      </c>
      <c r="C394" s="1" t="s">
        <v>1314</v>
      </c>
      <c r="E394" s="5">
        <v>998</v>
      </c>
      <c r="G394" s="5">
        <v>0</v>
      </c>
      <c r="I394" s="9">
        <f t="shared" si="120"/>
        <v>998</v>
      </c>
      <c r="K394" s="21" t="str">
        <f t="shared" si="121"/>
        <v>N.M.</v>
      </c>
      <c r="M394" s="9">
        <v>3002</v>
      </c>
      <c r="O394" s="9">
        <v>0</v>
      </c>
      <c r="Q394" s="9">
        <f t="shared" si="122"/>
        <v>3002</v>
      </c>
      <c r="S394" s="21" t="str">
        <f t="shared" si="123"/>
        <v>N.M.</v>
      </c>
      <c r="U394" s="9">
        <v>12020</v>
      </c>
      <c r="W394" s="9">
        <v>0</v>
      </c>
      <c r="Y394" s="9">
        <f t="shared" si="124"/>
        <v>12020</v>
      </c>
      <c r="AA394" s="21" t="str">
        <f t="shared" si="125"/>
        <v>N.M.</v>
      </c>
      <c r="AC394" s="9">
        <v>12020</v>
      </c>
      <c r="AE394" s="9">
        <v>0</v>
      </c>
      <c r="AG394" s="9">
        <f t="shared" si="126"/>
        <v>12020</v>
      </c>
      <c r="AI394" s="21" t="str">
        <f t="shared" si="127"/>
        <v>N.M.</v>
      </c>
    </row>
    <row r="395" spans="1:68" s="16" customFormat="1" ht="12.75">
      <c r="A395" s="16" t="s">
        <v>38</v>
      </c>
      <c r="B395" s="114"/>
      <c r="C395" s="16" t="s">
        <v>39</v>
      </c>
      <c r="D395" s="9"/>
      <c r="E395" s="9">
        <v>1091656.9150000003</v>
      </c>
      <c r="F395" s="9"/>
      <c r="G395" s="9">
        <v>1172467.0920000002</v>
      </c>
      <c r="H395" s="9"/>
      <c r="I395" s="9">
        <f aca="true" t="shared" si="128" ref="I395:I407">+E395-G395</f>
        <v>-80810.17699999991</v>
      </c>
      <c r="J395" s="44" t="str">
        <f>IF((+E395-G395)=(I395),"  ",$AO$507)</f>
        <v>  </v>
      </c>
      <c r="K395" s="38">
        <f aca="true" t="shared" si="129" ref="K395:K407">IF(G395&lt;0,IF(I395=0,0,IF(OR(G395=0,E395=0),"N.M.",IF(ABS(I395/G395)&gt;=10,"N.M.",I395/(-G395)))),IF(I395=0,0,IF(OR(G395=0,E395=0),"N.M.",IF(ABS(I395/G395)&gt;=10,"N.M.",I395/G395))))</f>
        <v>-0.06892319413601068</v>
      </c>
      <c r="L395" s="45"/>
      <c r="M395" s="5">
        <v>2625702.575</v>
      </c>
      <c r="N395" s="9"/>
      <c r="O395" s="5">
        <v>3179744.684</v>
      </c>
      <c r="P395" s="9"/>
      <c r="Q395" s="9">
        <f aca="true" t="shared" si="130" ref="Q395:Q407">(+M395-O395)</f>
        <v>-554042.1089999997</v>
      </c>
      <c r="R395" s="44" t="str">
        <f>IF((+M395-O395)=(Q395),"  ",$AO$507)</f>
        <v>  </v>
      </c>
      <c r="S395" s="38">
        <f aca="true" t="shared" si="131" ref="S395:S407">IF(O395&lt;0,IF(Q395=0,0,IF(OR(O395=0,M395=0),"N.M.",IF(ABS(Q395/O395)&gt;=10,"N.M.",Q395/(-O395)))),IF(Q395=0,0,IF(OR(O395=0,M395=0),"N.M.",IF(ABS(Q395/O395)&gt;=10,"N.M.",Q395/O395))))</f>
        <v>-0.17424106777750328</v>
      </c>
      <c r="T395" s="45"/>
      <c r="U395" s="9">
        <v>9644217.881</v>
      </c>
      <c r="V395" s="9"/>
      <c r="W395" s="9">
        <v>11872166.122000001</v>
      </c>
      <c r="X395" s="9"/>
      <c r="Y395" s="9">
        <f aca="true" t="shared" si="132" ref="Y395:Y407">(+U395-W395)</f>
        <v>-2227948.2410000023</v>
      </c>
      <c r="Z395" s="44" t="str">
        <f>IF((+U395-W395)=(Y395),"  ",$AO$507)</f>
        <v>  </v>
      </c>
      <c r="AA395" s="38">
        <f aca="true" t="shared" si="133" ref="AA395:AA407">IF(W395&lt;0,IF(Y395=0,0,IF(OR(W395=0,U395=0),"N.M.",IF(ABS(Y395/W395)&gt;=10,"N.M.",Y395/(-W395)))),IF(Y395=0,0,IF(OR(W395=0,U395=0),"N.M.",IF(ABS(Y395/W395)&gt;=10,"N.M.",Y395/W395))))</f>
        <v>-0.1876614779565331</v>
      </c>
      <c r="AB395" s="45"/>
      <c r="AC395" s="9">
        <v>9644217.881</v>
      </c>
      <c r="AD395" s="9"/>
      <c r="AE395" s="9">
        <v>11872166.122000001</v>
      </c>
      <c r="AF395" s="9"/>
      <c r="AG395" s="9">
        <f aca="true" t="shared" si="134" ref="AG395:AG407">(+AC395-AE395)</f>
        <v>-2227948.2410000023</v>
      </c>
      <c r="AH395" s="44" t="str">
        <f>IF((+AC395-AE395)=(AG395),"  ",$AO$507)</f>
        <v>  </v>
      </c>
      <c r="AI395" s="38">
        <f aca="true" t="shared" si="135" ref="AI395:AI407">IF(AE395&lt;0,IF(AG395=0,0,IF(OR(AE395=0,AC395=0),"N.M.",IF(ABS(AG395/AE395)&gt;=10,"N.M.",AG395/(-AE395)))),IF(AG395=0,0,IF(OR(AE395=0,AC395=0),"N.M.",IF(ABS(AG395/AE395)&gt;=10,"N.M.",AG395/AE395))))</f>
        <v>-0.1876614779565331</v>
      </c>
      <c r="AJ395" s="9"/>
      <c r="AK395" s="9"/>
      <c r="AL395" s="9"/>
      <c r="AM395" s="9"/>
      <c r="AN395" s="9"/>
      <c r="AO395" s="9"/>
      <c r="AP395" s="115"/>
      <c r="AQ395" s="116"/>
      <c r="AR395" s="45"/>
      <c r="AS395" s="9"/>
      <c r="AT395" s="9"/>
      <c r="AU395" s="9"/>
      <c r="AV395" s="9"/>
      <c r="AW395" s="9"/>
      <c r="AX395" s="115"/>
      <c r="AY395" s="116"/>
      <c r="AZ395" s="45"/>
      <c r="BA395" s="9"/>
      <c r="BB395" s="9"/>
      <c r="BC395" s="9"/>
      <c r="BD395" s="115"/>
      <c r="BE395" s="116"/>
      <c r="BF395" s="45"/>
      <c r="BG395" s="9"/>
      <c r="BH395" s="86"/>
      <c r="BI395" s="9"/>
      <c r="BJ395" s="86"/>
      <c r="BK395" s="9"/>
      <c r="BL395" s="86"/>
      <c r="BM395" s="9"/>
      <c r="BN395" s="86"/>
      <c r="BO395" s="86"/>
      <c r="BP395" s="86"/>
    </row>
    <row r="396" spans="1:35" ht="12.75" outlineLevel="1">
      <c r="A396" s="1" t="s">
        <v>953</v>
      </c>
      <c r="B396" s="16" t="s">
        <v>954</v>
      </c>
      <c r="C396" s="1" t="s">
        <v>1315</v>
      </c>
      <c r="E396" s="5">
        <v>37246</v>
      </c>
      <c r="G396" s="5">
        <v>0</v>
      </c>
      <c r="I396" s="9">
        <f t="shared" si="128"/>
        <v>37246</v>
      </c>
      <c r="K396" s="21" t="str">
        <f t="shared" si="129"/>
        <v>N.M.</v>
      </c>
      <c r="M396" s="9">
        <v>37246</v>
      </c>
      <c r="O396" s="9">
        <v>0</v>
      </c>
      <c r="Q396" s="9">
        <f t="shared" si="130"/>
        <v>37246</v>
      </c>
      <c r="S396" s="21" t="str">
        <f t="shared" si="131"/>
        <v>N.M.</v>
      </c>
      <c r="U396" s="9">
        <v>36658</v>
      </c>
      <c r="W396" s="9">
        <v>0</v>
      </c>
      <c r="Y396" s="9">
        <f t="shared" si="132"/>
        <v>36658</v>
      </c>
      <c r="AA396" s="21" t="str">
        <f t="shared" si="133"/>
        <v>N.M.</v>
      </c>
      <c r="AC396" s="9">
        <v>36658</v>
      </c>
      <c r="AE396" s="9">
        <v>0</v>
      </c>
      <c r="AG396" s="9">
        <f t="shared" si="134"/>
        <v>36658</v>
      </c>
      <c r="AI396" s="21" t="str">
        <f t="shared" si="135"/>
        <v>N.M.</v>
      </c>
    </row>
    <row r="397" spans="1:35" ht="12.75" outlineLevel="1">
      <c r="A397" s="1" t="s">
        <v>955</v>
      </c>
      <c r="B397" s="16" t="s">
        <v>956</v>
      </c>
      <c r="C397" s="1" t="s">
        <v>1315</v>
      </c>
      <c r="E397" s="5">
        <v>0</v>
      </c>
      <c r="G397" s="5">
        <v>0</v>
      </c>
      <c r="I397" s="9">
        <f t="shared" si="128"/>
        <v>0</v>
      </c>
      <c r="K397" s="21">
        <f t="shared" si="129"/>
        <v>0</v>
      </c>
      <c r="M397" s="9">
        <v>0</v>
      </c>
      <c r="O397" s="9">
        <v>29977</v>
      </c>
      <c r="Q397" s="9">
        <f t="shared" si="130"/>
        <v>-29977</v>
      </c>
      <c r="S397" s="21" t="str">
        <f t="shared" si="131"/>
        <v>N.M.</v>
      </c>
      <c r="U397" s="9">
        <v>0</v>
      </c>
      <c r="W397" s="9">
        <v>29977</v>
      </c>
      <c r="Y397" s="9">
        <f t="shared" si="132"/>
        <v>-29977</v>
      </c>
      <c r="AA397" s="21" t="str">
        <f t="shared" si="133"/>
        <v>N.M.</v>
      </c>
      <c r="AC397" s="9">
        <v>0</v>
      </c>
      <c r="AE397" s="9">
        <v>29977</v>
      </c>
      <c r="AG397" s="9">
        <f t="shared" si="134"/>
        <v>-29977</v>
      </c>
      <c r="AI397" s="21" t="str">
        <f t="shared" si="135"/>
        <v>N.M.</v>
      </c>
    </row>
    <row r="398" spans="1:35" ht="12.75" outlineLevel="1">
      <c r="A398" s="1" t="s">
        <v>957</v>
      </c>
      <c r="B398" s="16" t="s">
        <v>958</v>
      </c>
      <c r="C398" s="1" t="s">
        <v>1315</v>
      </c>
      <c r="E398" s="5">
        <v>0</v>
      </c>
      <c r="G398" s="5">
        <v>0</v>
      </c>
      <c r="I398" s="9">
        <f t="shared" si="128"/>
        <v>0</v>
      </c>
      <c r="K398" s="21">
        <f t="shared" si="129"/>
        <v>0</v>
      </c>
      <c r="M398" s="9">
        <v>0</v>
      </c>
      <c r="O398" s="9">
        <v>-267892</v>
      </c>
      <c r="Q398" s="9">
        <f t="shared" si="130"/>
        <v>267892</v>
      </c>
      <c r="S398" s="21" t="str">
        <f t="shared" si="131"/>
        <v>N.M.</v>
      </c>
      <c r="U398" s="9">
        <v>0</v>
      </c>
      <c r="W398" s="9">
        <v>-267892</v>
      </c>
      <c r="Y398" s="9">
        <f t="shared" si="132"/>
        <v>267892</v>
      </c>
      <c r="AA398" s="21" t="str">
        <f t="shared" si="133"/>
        <v>N.M.</v>
      </c>
      <c r="AC398" s="9">
        <v>0</v>
      </c>
      <c r="AE398" s="9">
        <v>-267892</v>
      </c>
      <c r="AG398" s="9">
        <f t="shared" si="134"/>
        <v>267892</v>
      </c>
      <c r="AI398" s="21" t="str">
        <f t="shared" si="135"/>
        <v>N.M.</v>
      </c>
    </row>
    <row r="399" spans="1:35" ht="12.75" outlineLevel="1">
      <c r="A399" s="1" t="s">
        <v>959</v>
      </c>
      <c r="B399" s="16" t="s">
        <v>960</v>
      </c>
      <c r="C399" s="1" t="s">
        <v>1315</v>
      </c>
      <c r="E399" s="5">
        <v>0</v>
      </c>
      <c r="G399" s="5">
        <v>215019</v>
      </c>
      <c r="I399" s="9">
        <f t="shared" si="128"/>
        <v>-215019</v>
      </c>
      <c r="K399" s="21" t="str">
        <f t="shared" si="129"/>
        <v>N.M.</v>
      </c>
      <c r="M399" s="9">
        <v>-525794.1</v>
      </c>
      <c r="O399" s="9">
        <v>250519</v>
      </c>
      <c r="Q399" s="9">
        <f t="shared" si="130"/>
        <v>-776313.1</v>
      </c>
      <c r="S399" s="21">
        <f t="shared" si="131"/>
        <v>-3.098819251234437</v>
      </c>
      <c r="U399" s="9">
        <v>-525794.1</v>
      </c>
      <c r="W399" s="9">
        <v>1370110</v>
      </c>
      <c r="Y399" s="9">
        <f t="shared" si="132"/>
        <v>-1895904.1</v>
      </c>
      <c r="AA399" s="21">
        <f t="shared" si="133"/>
        <v>-1.3837605009816731</v>
      </c>
      <c r="AC399" s="9">
        <v>-525794.1</v>
      </c>
      <c r="AE399" s="9">
        <v>1370110</v>
      </c>
      <c r="AG399" s="9">
        <f t="shared" si="134"/>
        <v>-1895904.1</v>
      </c>
      <c r="AI399" s="21">
        <f t="shared" si="135"/>
        <v>-1.3837605009816731</v>
      </c>
    </row>
    <row r="400" spans="1:35" ht="12.75" outlineLevel="1">
      <c r="A400" s="1" t="s">
        <v>961</v>
      </c>
      <c r="B400" s="16" t="s">
        <v>962</v>
      </c>
      <c r="C400" s="1" t="s">
        <v>1315</v>
      </c>
      <c r="E400" s="5">
        <v>406393.63</v>
      </c>
      <c r="G400" s="5">
        <v>0</v>
      </c>
      <c r="I400" s="9">
        <f t="shared" si="128"/>
        <v>406393.63</v>
      </c>
      <c r="K400" s="21" t="str">
        <f t="shared" si="129"/>
        <v>N.M.</v>
      </c>
      <c r="M400" s="9">
        <v>505173.18</v>
      </c>
      <c r="O400" s="9">
        <v>0</v>
      </c>
      <c r="Q400" s="9">
        <f t="shared" si="130"/>
        <v>505173.18</v>
      </c>
      <c r="S400" s="21" t="str">
        <f t="shared" si="131"/>
        <v>N.M.</v>
      </c>
      <c r="U400" s="9">
        <v>2060531.14</v>
      </c>
      <c r="W400" s="9">
        <v>0</v>
      </c>
      <c r="Y400" s="9">
        <f t="shared" si="132"/>
        <v>2060531.14</v>
      </c>
      <c r="AA400" s="21" t="str">
        <f t="shared" si="133"/>
        <v>N.M.</v>
      </c>
      <c r="AC400" s="9">
        <v>2060531.14</v>
      </c>
      <c r="AE400" s="9">
        <v>0</v>
      </c>
      <c r="AG400" s="9">
        <f t="shared" si="134"/>
        <v>2060531.14</v>
      </c>
      <c r="AI400" s="21" t="str">
        <f t="shared" si="135"/>
        <v>N.M.</v>
      </c>
    </row>
    <row r="401" spans="1:68" s="16" customFormat="1" ht="12.75">
      <c r="A401" s="16" t="s">
        <v>40</v>
      </c>
      <c r="B401" s="114"/>
      <c r="C401" s="16" t="s">
        <v>94</v>
      </c>
      <c r="D401" s="9"/>
      <c r="E401" s="9">
        <v>443639.63</v>
      </c>
      <c r="F401" s="9"/>
      <c r="G401" s="9">
        <v>215019</v>
      </c>
      <c r="H401" s="9"/>
      <c r="I401" s="9">
        <f t="shared" si="128"/>
        <v>228620.63</v>
      </c>
      <c r="J401" s="44" t="str">
        <f>IF((+E401-G401)=(I401),"  ",$AO$507)</f>
        <v>  </v>
      </c>
      <c r="K401" s="38">
        <f t="shared" si="129"/>
        <v>1.0632578051241983</v>
      </c>
      <c r="L401" s="45"/>
      <c r="M401" s="5">
        <v>16625.080000000016</v>
      </c>
      <c r="N401" s="9"/>
      <c r="O401" s="5">
        <v>12604</v>
      </c>
      <c r="P401" s="9"/>
      <c r="Q401" s="9">
        <f t="shared" si="130"/>
        <v>4021.0800000000163</v>
      </c>
      <c r="R401" s="44" t="str">
        <f>IF((+M401-O401)=(Q401),"  ",$AO$507)</f>
        <v>  </v>
      </c>
      <c r="S401" s="38">
        <f t="shared" si="131"/>
        <v>0.31903205331640877</v>
      </c>
      <c r="T401" s="45"/>
      <c r="U401" s="9">
        <v>1571395.04</v>
      </c>
      <c r="V401" s="9"/>
      <c r="W401" s="9">
        <v>1132195</v>
      </c>
      <c r="X401" s="9"/>
      <c r="Y401" s="9">
        <f t="shared" si="132"/>
        <v>439200.04000000004</v>
      </c>
      <c r="Z401" s="44" t="str">
        <f>IF((+U401-W401)=(Y401),"  ",$AO$507)</f>
        <v>  </v>
      </c>
      <c r="AA401" s="38">
        <f t="shared" si="133"/>
        <v>0.3879190775440627</v>
      </c>
      <c r="AB401" s="45"/>
      <c r="AC401" s="9">
        <v>1571395.04</v>
      </c>
      <c r="AD401" s="9"/>
      <c r="AE401" s="9">
        <v>1132195</v>
      </c>
      <c r="AF401" s="9"/>
      <c r="AG401" s="9">
        <f t="shared" si="134"/>
        <v>439200.04000000004</v>
      </c>
      <c r="AH401" s="44" t="str">
        <f>IF((+AC401-AE401)=(AG401),"  ",$AO$507)</f>
        <v>  </v>
      </c>
      <c r="AI401" s="38">
        <f t="shared" si="135"/>
        <v>0.3879190775440627</v>
      </c>
      <c r="AJ401" s="9"/>
      <c r="AK401" s="9"/>
      <c r="AL401" s="9"/>
      <c r="AM401" s="9"/>
      <c r="AN401" s="9"/>
      <c r="AO401" s="9"/>
      <c r="AP401" s="115"/>
      <c r="AQ401" s="116"/>
      <c r="AR401" s="45"/>
      <c r="AS401" s="9"/>
      <c r="AT401" s="9"/>
      <c r="AU401" s="9"/>
      <c r="AV401" s="9"/>
      <c r="AW401" s="9"/>
      <c r="AX401" s="115"/>
      <c r="AY401" s="116"/>
      <c r="AZ401" s="45"/>
      <c r="BA401" s="9"/>
      <c r="BB401" s="9"/>
      <c r="BC401" s="9"/>
      <c r="BD401" s="115"/>
      <c r="BE401" s="116"/>
      <c r="BF401" s="45"/>
      <c r="BG401" s="9"/>
      <c r="BH401" s="86"/>
      <c r="BI401" s="9"/>
      <c r="BJ401" s="86"/>
      <c r="BK401" s="9"/>
      <c r="BL401" s="86"/>
      <c r="BM401" s="9"/>
      <c r="BN401" s="86"/>
      <c r="BO401" s="86"/>
      <c r="BP401" s="86"/>
    </row>
    <row r="402" spans="1:35" ht="12.75" outlineLevel="1">
      <c r="A402" s="1" t="s">
        <v>963</v>
      </c>
      <c r="B402" s="16" t="s">
        <v>964</v>
      </c>
      <c r="C402" s="1" t="s">
        <v>1316</v>
      </c>
      <c r="E402" s="5">
        <v>2109246.77</v>
      </c>
      <c r="G402" s="5">
        <v>1273249.03</v>
      </c>
      <c r="I402" s="9">
        <f t="shared" si="128"/>
        <v>835997.74</v>
      </c>
      <c r="K402" s="21">
        <f t="shared" si="129"/>
        <v>0.6565861982239248</v>
      </c>
      <c r="M402" s="9">
        <v>-1982697.4300000002</v>
      </c>
      <c r="O402" s="9">
        <v>-1730578.6400000001</v>
      </c>
      <c r="Q402" s="9">
        <f t="shared" si="130"/>
        <v>-252118.79000000004</v>
      </c>
      <c r="S402" s="21">
        <f t="shared" si="131"/>
        <v>-0.1456846768893438</v>
      </c>
      <c r="U402" s="9">
        <v>2485201.56</v>
      </c>
      <c r="W402" s="9">
        <v>10422357.99</v>
      </c>
      <c r="Y402" s="9">
        <f t="shared" si="132"/>
        <v>-7937156.43</v>
      </c>
      <c r="AA402" s="21">
        <f t="shared" si="133"/>
        <v>-0.7615509309520464</v>
      </c>
      <c r="AC402" s="9">
        <v>2485201.56</v>
      </c>
      <c r="AE402" s="9">
        <v>10422357.99</v>
      </c>
      <c r="AG402" s="9">
        <f t="shared" si="134"/>
        <v>-7937156.43</v>
      </c>
      <c r="AI402" s="21">
        <f t="shared" si="135"/>
        <v>-0.7615509309520464</v>
      </c>
    </row>
    <row r="403" spans="1:35" ht="12.75" outlineLevel="1">
      <c r="A403" s="1" t="s">
        <v>965</v>
      </c>
      <c r="B403" s="16" t="s">
        <v>966</v>
      </c>
      <c r="C403" s="1" t="s">
        <v>1317</v>
      </c>
      <c r="E403" s="5">
        <v>5400006.17</v>
      </c>
      <c r="G403" s="5">
        <v>8420403.81</v>
      </c>
      <c r="I403" s="9">
        <f t="shared" si="128"/>
        <v>-3020397.6400000006</v>
      </c>
      <c r="K403" s="21">
        <f t="shared" si="129"/>
        <v>-0.35869985669962784</v>
      </c>
      <c r="M403" s="9">
        <v>21203061.65</v>
      </c>
      <c r="O403" s="9">
        <v>28032233.67</v>
      </c>
      <c r="Q403" s="9">
        <f t="shared" si="130"/>
        <v>-6829172.020000003</v>
      </c>
      <c r="S403" s="21">
        <f t="shared" si="131"/>
        <v>-0.24361854643458394</v>
      </c>
      <c r="U403" s="9">
        <v>59159998.55</v>
      </c>
      <c r="W403" s="9">
        <v>51676144.01</v>
      </c>
      <c r="Y403" s="9">
        <f t="shared" si="132"/>
        <v>7483854.539999999</v>
      </c>
      <c r="AA403" s="21">
        <f t="shared" si="133"/>
        <v>0.1448222324512405</v>
      </c>
      <c r="AC403" s="9">
        <v>59159998.55</v>
      </c>
      <c r="AE403" s="9">
        <v>51676144.01</v>
      </c>
      <c r="AG403" s="9">
        <f t="shared" si="134"/>
        <v>7483854.539999999</v>
      </c>
      <c r="AI403" s="21">
        <f t="shared" si="135"/>
        <v>0.1448222324512405</v>
      </c>
    </row>
    <row r="404" spans="1:35" ht="12.75" outlineLevel="1">
      <c r="A404" s="1" t="s">
        <v>967</v>
      </c>
      <c r="B404" s="16" t="s">
        <v>968</v>
      </c>
      <c r="C404" s="1" t="s">
        <v>1318</v>
      </c>
      <c r="E404" s="5">
        <v>-12791532.74</v>
      </c>
      <c r="G404" s="5">
        <v>-6053212.3</v>
      </c>
      <c r="I404" s="9">
        <f t="shared" si="128"/>
        <v>-6738320.44</v>
      </c>
      <c r="K404" s="21">
        <f t="shared" si="129"/>
        <v>-1.1131809204841536</v>
      </c>
      <c r="M404" s="9">
        <v>-22051641.45</v>
      </c>
      <c r="O404" s="9">
        <v>-21345750.09</v>
      </c>
      <c r="Q404" s="9">
        <f t="shared" si="130"/>
        <v>-705891.3599999994</v>
      </c>
      <c r="S404" s="21">
        <f t="shared" si="131"/>
        <v>-0.03306940993048979</v>
      </c>
      <c r="U404" s="9">
        <v>-54128900.69</v>
      </c>
      <c r="W404" s="9">
        <v>-46242657.93</v>
      </c>
      <c r="Y404" s="9">
        <f t="shared" si="132"/>
        <v>-7886242.759999998</v>
      </c>
      <c r="AA404" s="21">
        <f t="shared" si="133"/>
        <v>-0.17054042983294404</v>
      </c>
      <c r="AC404" s="9">
        <v>-54128900.69</v>
      </c>
      <c r="AE404" s="9">
        <v>-46242657.93</v>
      </c>
      <c r="AG404" s="9">
        <f t="shared" si="134"/>
        <v>-7886242.759999998</v>
      </c>
      <c r="AI404" s="21">
        <f t="shared" si="135"/>
        <v>-0.17054042983294404</v>
      </c>
    </row>
    <row r="405" spans="1:35" ht="12.75" outlineLevel="1">
      <c r="A405" s="1" t="s">
        <v>969</v>
      </c>
      <c r="B405" s="16" t="s">
        <v>970</v>
      </c>
      <c r="C405" s="1" t="s">
        <v>1319</v>
      </c>
      <c r="E405" s="5">
        <v>-62132</v>
      </c>
      <c r="G405" s="5">
        <v>-74202</v>
      </c>
      <c r="I405" s="9">
        <f t="shared" si="128"/>
        <v>12070</v>
      </c>
      <c r="K405" s="21">
        <f t="shared" si="129"/>
        <v>0.1626640791353333</v>
      </c>
      <c r="M405" s="9">
        <v>-209960</v>
      </c>
      <c r="O405" s="9">
        <v>-222606</v>
      </c>
      <c r="Q405" s="9">
        <f t="shared" si="130"/>
        <v>12646</v>
      </c>
      <c r="S405" s="21">
        <f t="shared" si="131"/>
        <v>0.056808891045165</v>
      </c>
      <c r="U405" s="9">
        <v>-875186</v>
      </c>
      <c r="W405" s="9">
        <v>-1006540</v>
      </c>
      <c r="Y405" s="9">
        <f t="shared" si="132"/>
        <v>131354</v>
      </c>
      <c r="AA405" s="21">
        <f t="shared" si="133"/>
        <v>0.13050052655632166</v>
      </c>
      <c r="AC405" s="9">
        <v>-875186</v>
      </c>
      <c r="AE405" s="9">
        <v>-1006540</v>
      </c>
      <c r="AG405" s="9">
        <f t="shared" si="134"/>
        <v>131354</v>
      </c>
      <c r="AI405" s="21">
        <f t="shared" si="135"/>
        <v>0.13050052655632166</v>
      </c>
    </row>
    <row r="406" spans="1:68" s="90" customFormat="1" ht="12.75">
      <c r="A406" s="90" t="s">
        <v>41</v>
      </c>
      <c r="B406" s="91"/>
      <c r="C406" s="77" t="s">
        <v>1320</v>
      </c>
      <c r="D406" s="105"/>
      <c r="E406" s="105">
        <v>-5344411.800000001</v>
      </c>
      <c r="F406" s="105"/>
      <c r="G406" s="105">
        <v>3566238.54</v>
      </c>
      <c r="H406" s="105"/>
      <c r="I406" s="9">
        <f t="shared" si="128"/>
        <v>-8910650.34</v>
      </c>
      <c r="J406" s="37" t="str">
        <f>IF((+E406-G406)=(I406),"  ",$AO$507)</f>
        <v>  </v>
      </c>
      <c r="K406" s="38">
        <f t="shared" si="129"/>
        <v>-2.4986131017472544</v>
      </c>
      <c r="L406" s="39"/>
      <c r="M406" s="5">
        <v>-3041237.2300000004</v>
      </c>
      <c r="N406" s="9"/>
      <c r="O406" s="5">
        <v>4733298.940000001</v>
      </c>
      <c r="P406" s="9"/>
      <c r="Q406" s="9">
        <f t="shared" si="130"/>
        <v>-7774536.170000002</v>
      </c>
      <c r="R406" s="37" t="str">
        <f>IF((+M406-O406)=(Q406),"  ",$AO$507)</f>
        <v>  </v>
      </c>
      <c r="S406" s="38">
        <f t="shared" si="131"/>
        <v>-1.642519576420415</v>
      </c>
      <c r="T406" s="39"/>
      <c r="U406" s="9">
        <v>6641113.420000002</v>
      </c>
      <c r="V406" s="9"/>
      <c r="W406" s="9">
        <v>14849304.07</v>
      </c>
      <c r="X406" s="9"/>
      <c r="Y406" s="9">
        <f t="shared" si="132"/>
        <v>-8208190.6499999985</v>
      </c>
      <c r="Z406" s="37" t="str">
        <f>IF((+U406-W406)=(Y406),"  ",$AO$507)</f>
        <v>  </v>
      </c>
      <c r="AA406" s="38">
        <f t="shared" si="133"/>
        <v>-0.5527660159227918</v>
      </c>
      <c r="AB406" s="39"/>
      <c r="AC406" s="9">
        <v>6641113.420000002</v>
      </c>
      <c r="AD406" s="9"/>
      <c r="AE406" s="9">
        <v>14849304.07</v>
      </c>
      <c r="AF406" s="9"/>
      <c r="AG406" s="9">
        <f t="shared" si="134"/>
        <v>-8208190.6499999985</v>
      </c>
      <c r="AH406" s="37" t="str">
        <f>IF((+AC406-AE406)=(AG406),"  ",$AO$507)</f>
        <v>  </v>
      </c>
      <c r="AI406" s="38">
        <f t="shared" si="135"/>
        <v>-0.5527660159227918</v>
      </c>
      <c r="AJ406" s="105"/>
      <c r="AK406" s="105"/>
      <c r="AL406" s="105"/>
      <c r="AM406" s="105"/>
      <c r="AN406" s="105"/>
      <c r="AO406" s="105"/>
      <c r="AP406" s="106"/>
      <c r="AQ406" s="107"/>
      <c r="AR406" s="108"/>
      <c r="AS406" s="105"/>
      <c r="AT406" s="105"/>
      <c r="AU406" s="105"/>
      <c r="AV406" s="105"/>
      <c r="AW406" s="105"/>
      <c r="AX406" s="106"/>
      <c r="AY406" s="107"/>
      <c r="AZ406" s="108"/>
      <c r="BA406" s="105"/>
      <c r="BB406" s="105"/>
      <c r="BC406" s="105"/>
      <c r="BD406" s="106"/>
      <c r="BE406" s="107"/>
      <c r="BF406" s="108"/>
      <c r="BG406" s="105"/>
      <c r="BH406" s="109"/>
      <c r="BI406" s="105"/>
      <c r="BJ406" s="109"/>
      <c r="BK406" s="105"/>
      <c r="BL406" s="109"/>
      <c r="BM406" s="105"/>
      <c r="BN406" s="97"/>
      <c r="BO406" s="97"/>
      <c r="BP406" s="97"/>
    </row>
    <row r="407" spans="1:68" s="17" customFormat="1" ht="12.75">
      <c r="A407" s="17" t="s">
        <v>42</v>
      </c>
      <c r="B407" s="98"/>
      <c r="C407" s="17" t="s">
        <v>43</v>
      </c>
      <c r="D407" s="18"/>
      <c r="E407" s="18">
        <v>52747398.781000026</v>
      </c>
      <c r="F407" s="18"/>
      <c r="G407" s="18">
        <v>60723064.41500005</v>
      </c>
      <c r="H407" s="18"/>
      <c r="I407" s="18">
        <f t="shared" si="128"/>
        <v>-7975665.634000026</v>
      </c>
      <c r="J407" s="37" t="str">
        <f>IF((+E407-G407)=(I407),"  ",$AO$507)</f>
        <v>  </v>
      </c>
      <c r="K407" s="40">
        <f t="shared" si="129"/>
        <v>-0.13134491335107662</v>
      </c>
      <c r="L407" s="39"/>
      <c r="M407" s="8">
        <v>159054758.14200005</v>
      </c>
      <c r="N407" s="18"/>
      <c r="O407" s="8">
        <v>147824528.42300004</v>
      </c>
      <c r="P407" s="18"/>
      <c r="Q407" s="18">
        <f t="shared" si="130"/>
        <v>11230229.719000012</v>
      </c>
      <c r="R407" s="37" t="str">
        <f>IF((+M407-O407)=(Q407),"  ",$AO$507)</f>
        <v>  </v>
      </c>
      <c r="S407" s="40">
        <f t="shared" si="131"/>
        <v>0.07597000199361163</v>
      </c>
      <c r="T407" s="39"/>
      <c r="U407" s="18">
        <v>634171793.5589998</v>
      </c>
      <c r="V407" s="18"/>
      <c r="W407" s="18">
        <v>548277037.313</v>
      </c>
      <c r="X407" s="18"/>
      <c r="Y407" s="18">
        <f t="shared" si="132"/>
        <v>85894756.24599981</v>
      </c>
      <c r="Z407" s="37" t="str">
        <f>IF((+U407-W407)=(Y407),"  ",$AO$507)</f>
        <v>  </v>
      </c>
      <c r="AA407" s="40">
        <f t="shared" si="133"/>
        <v>0.15666305608375183</v>
      </c>
      <c r="AB407" s="39"/>
      <c r="AC407" s="18">
        <v>634171793.5589998</v>
      </c>
      <c r="AD407" s="18"/>
      <c r="AE407" s="18">
        <v>548277037.313</v>
      </c>
      <c r="AF407" s="18"/>
      <c r="AG407" s="18">
        <f t="shared" si="134"/>
        <v>85894756.24599981</v>
      </c>
      <c r="AH407" s="37" t="str">
        <f>IF((+AC407-AE407)=(AG407),"  ",$AO$507)</f>
        <v>  </v>
      </c>
      <c r="AI407" s="40">
        <f t="shared" si="135"/>
        <v>0.15666305608375183</v>
      </c>
      <c r="AJ407" s="18"/>
      <c r="AK407" s="18"/>
      <c r="AL407" s="18"/>
      <c r="AM407" s="18"/>
      <c r="AN407" s="18"/>
      <c r="AO407" s="18"/>
      <c r="AP407" s="85"/>
      <c r="AQ407" s="117"/>
      <c r="AR407" s="39"/>
      <c r="AS407" s="18"/>
      <c r="AT407" s="18"/>
      <c r="AU407" s="18"/>
      <c r="AV407" s="18"/>
      <c r="AW407" s="18"/>
      <c r="AX407" s="85"/>
      <c r="AY407" s="117"/>
      <c r="AZ407" s="39"/>
      <c r="BA407" s="18"/>
      <c r="BB407" s="18"/>
      <c r="BC407" s="18"/>
      <c r="BD407" s="85"/>
      <c r="BE407" s="117"/>
      <c r="BF407" s="39"/>
      <c r="BG407" s="18"/>
      <c r="BH407" s="104"/>
      <c r="BI407" s="18"/>
      <c r="BJ407" s="104"/>
      <c r="BK407" s="18"/>
      <c r="BL407" s="104"/>
      <c r="BM407" s="18"/>
      <c r="BN407" s="104"/>
      <c r="BO407" s="104"/>
      <c r="BP407" s="104"/>
    </row>
    <row r="408" spans="5:53" ht="12.75">
      <c r="E408" s="41" t="str">
        <f>IF(ABS(E136+E156+E162+E318+E350+E357+E395+E401+E406-E407)&gt;$AO$503,$AO$506," ")</f>
        <v> </v>
      </c>
      <c r="F408" s="27"/>
      <c r="G408" s="41" t="str">
        <f>IF(ABS(G136+G156+G162+G318+G350+G357+G395+G401+G406-G407)&gt;$AO$503,$AO$506," ")</f>
        <v> </v>
      </c>
      <c r="H408" s="42"/>
      <c r="I408" s="41" t="str">
        <f>IF(ABS(I136+I156+I162+I318+I350+I357+I395+I401+I406-I407)&gt;$AO$503,$AO$506," ")</f>
        <v> </v>
      </c>
      <c r="M408" s="41" t="str">
        <f>IF(ABS(M136+M156+M162+M318+M350+M357+M395+M401+M406-M407)&gt;$AO$503,$AO$506," ")</f>
        <v> </v>
      </c>
      <c r="N408" s="42"/>
      <c r="O408" s="41" t="str">
        <f>IF(ABS(O136+O156+O162+O318+O350+O357+O395+O401+O406-O407)&gt;$AO$503,$AO$506," ")</f>
        <v> </v>
      </c>
      <c r="P408" s="28"/>
      <c r="Q408" s="41" t="str">
        <f>IF(ABS(Q136+Q156+Q162+Q318+Q350+Q357+Q395+Q401+Q406-Q407)&gt;$AO$503,$AO$506," ")</f>
        <v> </v>
      </c>
      <c r="U408" s="41" t="str">
        <f>IF(ABS(U136+U156+U162+U318+U350+U357+U395+U401+U406-U407)&gt;$AO$503,$AO$506," ")</f>
        <v> </v>
      </c>
      <c r="V408" s="28"/>
      <c r="W408" s="41" t="str">
        <f>IF(ABS(W136+W156+W162+W318+W350+W357+W395+W401+W406-W407)&gt;$AO$503,$AO$506," ")</f>
        <v> </v>
      </c>
      <c r="X408" s="28"/>
      <c r="Y408" s="41" t="str">
        <f>IF(ABS(Y136+Y156+Y162+Y318+Y350+Y357+Y395+Y401+Y406-Y407)&gt;$AO$503,$AO$506," ")</f>
        <v> </v>
      </c>
      <c r="AC408" s="41" t="str">
        <f>IF(ABS(AC136+AC156+AC162+AC318+AC350+AC357+AC395+AC401+AC406-AC407)&gt;$AO$503,$AO$506," ")</f>
        <v> </v>
      </c>
      <c r="AD408" s="28"/>
      <c r="AE408" s="41" t="str">
        <f>IF(ABS(AE136+AE156+AE162+AE318+AE350+AE357+AE395+AE401+AE406-AE407)&gt;$AO$503,$AO$506," ")</f>
        <v> </v>
      </c>
      <c r="AF408" s="42"/>
      <c r="AG408" s="41" t="str">
        <f>IF(ABS(AG136+AG156+AG162+AG318+AG350+AG357+AG395+AG401+AG406-AG407)&gt;$AO$503,$AO$506," ")</f>
        <v> </v>
      </c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</row>
    <row r="409" spans="1:53" ht="12.75">
      <c r="A409" s="76" t="s">
        <v>44</v>
      </c>
      <c r="C409" s="2" t="s">
        <v>45</v>
      </c>
      <c r="D409" s="8"/>
      <c r="E409" s="8">
        <v>-1375519.4359999942</v>
      </c>
      <c r="F409" s="8"/>
      <c r="G409" s="8">
        <v>8285627.347000021</v>
      </c>
      <c r="H409" s="18"/>
      <c r="I409" s="18">
        <f>(+E409-G409)</f>
        <v>-9661146.783000015</v>
      </c>
      <c r="J409" s="37" t="str">
        <f>IF((+E409-G409)=(I409),"  ",$AO$507)</f>
        <v>  </v>
      </c>
      <c r="K409" s="40">
        <f>IF(G409&lt;0,IF(I409=0,0,IF(OR(G409=0,E409=0),"N.M.",IF(ABS(I409/G409)&gt;=10,"N.M.",I409/(-G409)))),IF(I409=0,0,IF(OR(G409=0,E409=0),"N.M.",IF(ABS(I409/G409)&gt;=10,"N.M.",I409/G409))))</f>
        <v>-1.1660127083193077</v>
      </c>
      <c r="L409" s="39"/>
      <c r="M409" s="8">
        <v>9881189.46600002</v>
      </c>
      <c r="N409" s="18"/>
      <c r="O409" s="8">
        <v>16196533.198000025</v>
      </c>
      <c r="P409" s="18"/>
      <c r="Q409" s="18">
        <f>(+M409-O409)</f>
        <v>-6315343.7320000045</v>
      </c>
      <c r="R409" s="37" t="str">
        <f>IF((+M409-O409)=(Q409),"  ",$AO$507)</f>
        <v>  </v>
      </c>
      <c r="S409" s="40">
        <f>IF(O409&lt;0,IF(Q409=0,0,IF(OR(O409=0,M409=0),"N.M.",IF(ABS(Q409/O409)&gt;=10,"N.M.",Q409/(-O409)))),IF(Q409=0,0,IF(OR(O409=0,M409=0),"N.M.",IF(ABS(Q409/O409)&gt;=10,"N.M.",Q409/O409))))</f>
        <v>-0.38991947565543433</v>
      </c>
      <c r="T409" s="39"/>
      <c r="U409" s="18">
        <v>58735190.392999984</v>
      </c>
      <c r="V409" s="18"/>
      <c r="W409" s="18">
        <v>61834751.62600019</v>
      </c>
      <c r="X409" s="18"/>
      <c r="Y409" s="18">
        <f>(+U409-W409)</f>
        <v>-3099561.233000204</v>
      </c>
      <c r="Z409" s="37" t="str">
        <f>IF((+U409-W409)=(Y409),"  ",$AO$507)</f>
        <v>  </v>
      </c>
      <c r="AA409" s="40">
        <f>IF(W409&lt;0,IF(Y409=0,0,IF(OR(W409=0,U409=0),"N.M.",IF(ABS(Y409/W409)&gt;=10,"N.M.",Y409/(-W409)))),IF(Y409=0,0,IF(OR(W409=0,U409=0),"N.M.",IF(ABS(Y409/W409)&gt;=10,"N.M.",Y409/W409))))</f>
        <v>-0.05012652515768989</v>
      </c>
      <c r="AB409" s="39"/>
      <c r="AC409" s="18">
        <v>58735190.392999984</v>
      </c>
      <c r="AD409" s="18"/>
      <c r="AE409" s="18">
        <v>61834751.62600019</v>
      </c>
      <c r="AF409" s="18"/>
      <c r="AG409" s="18">
        <f>(+AC409-AE409)</f>
        <v>-3099561.233000204</v>
      </c>
      <c r="AH409" s="37" t="str">
        <f>IF((+AC409-AE409)=(AG409),"  ",$AO$507)</f>
        <v>  </v>
      </c>
      <c r="AI409" s="40">
        <f>IF(AE409&lt;0,IF(AG409=0,0,IF(OR(AE409=0,AC409=0),"N.M.",IF(ABS(AG409/AE409)&gt;=10,"N.M.",AG409/(-AE409)))),IF(AG409=0,0,IF(OR(AE409=0,AC409=0),"N.M.",IF(ABS(AG409/AE409)&gt;=10,"N.M.",AG409/AE409))))</f>
        <v>-0.05012652515768989</v>
      </c>
      <c r="AJ409" s="39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</row>
    <row r="410" spans="3:53" ht="12.75">
      <c r="C410" s="2"/>
      <c r="D410" s="8"/>
      <c r="E410" s="41" t="str">
        <f>IF(ABS(E124-E407-E409)&gt;$AO$503,$AO$506," ")</f>
        <v> </v>
      </c>
      <c r="F410" s="27"/>
      <c r="G410" s="41" t="str">
        <f>IF(ABS(G124-G407-G409)&gt;$AO$503,$AO$506," ")</f>
        <v> </v>
      </c>
      <c r="H410" s="42"/>
      <c r="I410" s="41" t="str">
        <f>IF(ABS(I124-I407-I409)&gt;$AO$503,$AO$506," ")</f>
        <v> </v>
      </c>
      <c r="M410" s="41" t="str">
        <f>IF(ABS(M124-M407-M409)&gt;$AO$503,$AO$506," ")</f>
        <v> </v>
      </c>
      <c r="N410" s="42"/>
      <c r="O410" s="41" t="str">
        <f>IF(ABS(O124-O407-O409)&gt;$AO$503,$AO$506," ")</f>
        <v> </v>
      </c>
      <c r="P410" s="42"/>
      <c r="Q410" s="41" t="str">
        <f>IF(ABS(Q124-Q407-Q409)&gt;$AO$503,$AO$506," ")</f>
        <v> </v>
      </c>
      <c r="U410" s="41" t="str">
        <f>IF(ABS(U124-U407-U409)&gt;$AO$503,$AO$506," ")</f>
        <v> </v>
      </c>
      <c r="V410" s="28"/>
      <c r="W410" s="41" t="str">
        <f>IF(ABS(W124-W407-W409)&gt;$AO$503,$AO$506," ")</f>
        <v> </v>
      </c>
      <c r="X410" s="42"/>
      <c r="Y410" s="41" t="str">
        <f>IF(ABS(Y124-Y407-Y409)&gt;$AO$503,$AO$506," ")</f>
        <v> </v>
      </c>
      <c r="AC410" s="41" t="str">
        <f>IF(ABS(AC124-AC407-AC409)&gt;$AO$503,$AO$506," ")</f>
        <v> </v>
      </c>
      <c r="AD410" s="28"/>
      <c r="AE410" s="41" t="str">
        <f>IF(ABS(AE124-AE407-AE409)&gt;$AO$503,$AO$506," ")</f>
        <v> </v>
      </c>
      <c r="AF410" s="42"/>
      <c r="AG410" s="41" t="str">
        <f>IF(ABS(AG124-AG407-AG409)&gt;$AO$503,$AO$506," ")</f>
        <v> </v>
      </c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</row>
    <row r="411" spans="3:53" ht="13.5" customHeight="1">
      <c r="C411" s="2" t="s">
        <v>46</v>
      </c>
      <c r="D411" s="8"/>
      <c r="E411" s="31"/>
      <c r="F411" s="31"/>
      <c r="G411" s="31"/>
      <c r="H411" s="18"/>
      <c r="M411" s="5"/>
      <c r="N411" s="18"/>
      <c r="O411" s="5"/>
      <c r="P411" s="9"/>
      <c r="U411" s="31"/>
      <c r="V411" s="31"/>
      <c r="W411" s="31"/>
      <c r="AC411" s="31"/>
      <c r="AD411" s="31"/>
      <c r="AE411" s="31"/>
      <c r="AF411" s="18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</row>
    <row r="412" spans="1:35" ht="12.75" outlineLevel="1">
      <c r="A412" s="1" t="s">
        <v>971</v>
      </c>
      <c r="B412" s="16" t="s">
        <v>972</v>
      </c>
      <c r="C412" s="1" t="s">
        <v>1321</v>
      </c>
      <c r="E412" s="5">
        <v>4225</v>
      </c>
      <c r="G412" s="5">
        <v>4225</v>
      </c>
      <c r="I412" s="9">
        <f aca="true" t="shared" si="136" ref="I412:I441">+E412-G412</f>
        <v>0</v>
      </c>
      <c r="K412" s="21">
        <f aca="true" t="shared" si="137" ref="K412:K441">IF(G412&lt;0,IF(I412=0,0,IF(OR(G412=0,E412=0),"N.M.",IF(ABS(I412/G412)&gt;=10,"N.M.",I412/(-G412)))),IF(I412=0,0,IF(OR(G412=0,E412=0),"N.M.",IF(ABS(I412/G412)&gt;=10,"N.M.",I412/G412))))</f>
        <v>0</v>
      </c>
      <c r="M412" s="9">
        <v>12675</v>
      </c>
      <c r="O412" s="9">
        <v>12675</v>
      </c>
      <c r="Q412" s="9">
        <f aca="true" t="shared" si="138" ref="Q412:Q441">+M412-O412</f>
        <v>0</v>
      </c>
      <c r="S412" s="21">
        <f aca="true" t="shared" si="139" ref="S412:S441">IF(O412&lt;0,IF(Q412=0,0,IF(OR(O412=0,M412=0),"N.M.",IF(ABS(Q412/O412)&gt;=10,"N.M.",Q412/(-O412)))),IF(Q412=0,0,IF(OR(O412=0,M412=0),"N.M.",IF(ABS(Q412/O412)&gt;=10,"N.M.",Q412/O412))))</f>
        <v>0</v>
      </c>
      <c r="U412" s="9">
        <v>51675</v>
      </c>
      <c r="W412" s="9">
        <v>51925</v>
      </c>
      <c r="Y412" s="9">
        <f aca="true" t="shared" si="140" ref="Y412:Y441">+U412-W412</f>
        <v>-250</v>
      </c>
      <c r="AA412" s="21">
        <f aca="true" t="shared" si="141" ref="AA412:AA441">IF(W412&lt;0,IF(Y412=0,0,IF(OR(W412=0,U412=0),"N.M.",IF(ABS(Y412/W412)&gt;=10,"N.M.",Y412/(-W412)))),IF(Y412=0,0,IF(OR(W412=0,U412=0),"N.M.",IF(ABS(Y412/W412)&gt;=10,"N.M.",Y412/W412))))</f>
        <v>-0.004814636494944632</v>
      </c>
      <c r="AC412" s="9">
        <v>51675</v>
      </c>
      <c r="AE412" s="9">
        <v>51925</v>
      </c>
      <c r="AG412" s="9">
        <f aca="true" t="shared" si="142" ref="AG412:AG441">+AC412-AE412</f>
        <v>-250</v>
      </c>
      <c r="AI412" s="21">
        <f aca="true" t="shared" si="143" ref="AI412:AI441">IF(AE412&lt;0,IF(AG412=0,0,IF(OR(AE412=0,AC412=0),"N.M.",IF(ABS(AG412/AE412)&gt;=10,"N.M.",AG412/(-AE412)))),IF(AG412=0,0,IF(OR(AE412=0,AC412=0),"N.M.",IF(ABS(AG412/AE412)&gt;=10,"N.M.",AG412/AE412))))</f>
        <v>-0.004814636494944632</v>
      </c>
    </row>
    <row r="413" spans="1:35" ht="12.75" outlineLevel="1">
      <c r="A413" s="1" t="s">
        <v>973</v>
      </c>
      <c r="B413" s="16" t="s">
        <v>974</v>
      </c>
      <c r="C413" s="1" t="s">
        <v>1322</v>
      </c>
      <c r="E413" s="5">
        <v>-555.8100000000001</v>
      </c>
      <c r="G413" s="5">
        <v>-555.8100000000001</v>
      </c>
      <c r="I413" s="9">
        <f t="shared" si="136"/>
        <v>0</v>
      </c>
      <c r="K413" s="21">
        <f t="shared" si="137"/>
        <v>0</v>
      </c>
      <c r="M413" s="9">
        <v>-1667.43</v>
      </c>
      <c r="O413" s="9">
        <v>-1667.43</v>
      </c>
      <c r="Q413" s="9">
        <f t="shared" si="138"/>
        <v>0</v>
      </c>
      <c r="S413" s="21">
        <f t="shared" si="139"/>
        <v>0</v>
      </c>
      <c r="U413" s="9">
        <v>-6669.72</v>
      </c>
      <c r="W413" s="9">
        <v>-6669.72</v>
      </c>
      <c r="Y413" s="9">
        <f t="shared" si="140"/>
        <v>0</v>
      </c>
      <c r="AA413" s="21">
        <f t="shared" si="141"/>
        <v>0</v>
      </c>
      <c r="AC413" s="9">
        <v>-6669.72</v>
      </c>
      <c r="AE413" s="9">
        <v>-6669.72</v>
      </c>
      <c r="AG413" s="9">
        <f t="shared" si="142"/>
        <v>0</v>
      </c>
      <c r="AI413" s="21">
        <f t="shared" si="143"/>
        <v>0</v>
      </c>
    </row>
    <row r="414" spans="1:35" ht="12.75" outlineLevel="1">
      <c r="A414" s="1" t="s">
        <v>975</v>
      </c>
      <c r="B414" s="16" t="s">
        <v>976</v>
      </c>
      <c r="C414" s="1" t="s">
        <v>1323</v>
      </c>
      <c r="E414" s="5">
        <v>391.93</v>
      </c>
      <c r="G414" s="5">
        <v>9294.300000000001</v>
      </c>
      <c r="I414" s="9">
        <f t="shared" si="136"/>
        <v>-8902.37</v>
      </c>
      <c r="K414" s="21">
        <f t="shared" si="137"/>
        <v>-0.9578311438193301</v>
      </c>
      <c r="M414" s="9">
        <v>8868.67</v>
      </c>
      <c r="O414" s="9">
        <v>61301.49</v>
      </c>
      <c r="Q414" s="9">
        <f t="shared" si="138"/>
        <v>-52432.82</v>
      </c>
      <c r="S414" s="21">
        <f t="shared" si="139"/>
        <v>-0.8553270075490824</v>
      </c>
      <c r="U414" s="9">
        <v>1928357.26</v>
      </c>
      <c r="W414" s="9">
        <v>188637.85</v>
      </c>
      <c r="Y414" s="9">
        <f t="shared" si="140"/>
        <v>1739719.41</v>
      </c>
      <c r="AA414" s="21">
        <f t="shared" si="141"/>
        <v>9.222536251340863</v>
      </c>
      <c r="AC414" s="9">
        <v>1928357.26</v>
      </c>
      <c r="AE414" s="9">
        <v>188637.85</v>
      </c>
      <c r="AG414" s="9">
        <f t="shared" si="142"/>
        <v>1739719.41</v>
      </c>
      <c r="AI414" s="21">
        <f t="shared" si="143"/>
        <v>9.222536251340863</v>
      </c>
    </row>
    <row r="415" spans="1:35" ht="12.75" outlineLevel="1">
      <c r="A415" s="1" t="s">
        <v>977</v>
      </c>
      <c r="B415" s="16" t="s">
        <v>978</v>
      </c>
      <c r="C415" s="1" t="s">
        <v>1324</v>
      </c>
      <c r="E415" s="5">
        <v>0</v>
      </c>
      <c r="G415" s="5">
        <v>81547.34</v>
      </c>
      <c r="I415" s="9">
        <f t="shared" si="136"/>
        <v>-81547.34</v>
      </c>
      <c r="K415" s="21" t="str">
        <f t="shared" si="137"/>
        <v>N.M.</v>
      </c>
      <c r="M415" s="9">
        <v>2132.65</v>
      </c>
      <c r="O415" s="9">
        <v>1119820.42</v>
      </c>
      <c r="Q415" s="9">
        <f t="shared" si="138"/>
        <v>-1117687.77</v>
      </c>
      <c r="S415" s="21">
        <f t="shared" si="139"/>
        <v>-0.9980955428549875</v>
      </c>
      <c r="U415" s="9">
        <v>2140.33</v>
      </c>
      <c r="W415" s="9">
        <v>1619357.92</v>
      </c>
      <c r="Y415" s="9">
        <f t="shared" si="140"/>
        <v>-1617217.5899999999</v>
      </c>
      <c r="AA415" s="21">
        <f t="shared" si="141"/>
        <v>-0.9986782847858613</v>
      </c>
      <c r="AC415" s="9">
        <v>2140.33</v>
      </c>
      <c r="AE415" s="9">
        <v>1619357.92</v>
      </c>
      <c r="AG415" s="9">
        <f t="shared" si="142"/>
        <v>-1617217.5899999999</v>
      </c>
      <c r="AI415" s="21">
        <f t="shared" si="143"/>
        <v>-0.9986782847858613</v>
      </c>
    </row>
    <row r="416" spans="1:35" ht="12.75" outlineLevel="1">
      <c r="A416" s="1" t="s">
        <v>979</v>
      </c>
      <c r="B416" s="16" t="s">
        <v>980</v>
      </c>
      <c r="C416" s="1" t="s">
        <v>1325</v>
      </c>
      <c r="E416" s="5">
        <v>-1423.07</v>
      </c>
      <c r="G416" s="5">
        <v>92653.74</v>
      </c>
      <c r="I416" s="9">
        <f t="shared" si="136"/>
        <v>-94076.81000000001</v>
      </c>
      <c r="K416" s="21">
        <f t="shared" si="137"/>
        <v>-1.0153590130306667</v>
      </c>
      <c r="M416" s="9">
        <v>84704.45</v>
      </c>
      <c r="O416" s="9">
        <v>220218.52000000002</v>
      </c>
      <c r="Q416" s="9">
        <f t="shared" si="138"/>
        <v>-135514.07</v>
      </c>
      <c r="S416" s="21">
        <f t="shared" si="139"/>
        <v>-0.6153618233380189</v>
      </c>
      <c r="U416" s="9">
        <v>1012375.87</v>
      </c>
      <c r="W416" s="9">
        <v>259559.18</v>
      </c>
      <c r="Y416" s="9">
        <f t="shared" si="140"/>
        <v>752816.69</v>
      </c>
      <c r="AA416" s="21">
        <f t="shared" si="141"/>
        <v>2.9003662671457042</v>
      </c>
      <c r="AC416" s="9">
        <v>1012375.87</v>
      </c>
      <c r="AE416" s="9">
        <v>259559.18</v>
      </c>
      <c r="AG416" s="9">
        <f t="shared" si="142"/>
        <v>752816.69</v>
      </c>
      <c r="AI416" s="21">
        <f t="shared" si="143"/>
        <v>2.9003662671457042</v>
      </c>
    </row>
    <row r="417" spans="1:35" ht="12.75" outlineLevel="1">
      <c r="A417" s="1" t="s">
        <v>981</v>
      </c>
      <c r="B417" s="16" t="s">
        <v>982</v>
      </c>
      <c r="C417" s="1" t="s">
        <v>1326</v>
      </c>
      <c r="E417" s="5">
        <v>395</v>
      </c>
      <c r="G417" s="5">
        <v>395</v>
      </c>
      <c r="I417" s="9">
        <f t="shared" si="136"/>
        <v>0</v>
      </c>
      <c r="K417" s="21">
        <f t="shared" si="137"/>
        <v>0</v>
      </c>
      <c r="M417" s="9">
        <v>32448.45</v>
      </c>
      <c r="O417" s="9">
        <v>28923.45</v>
      </c>
      <c r="Q417" s="9">
        <f t="shared" si="138"/>
        <v>3525</v>
      </c>
      <c r="S417" s="21">
        <f t="shared" si="139"/>
        <v>0.12187342796243186</v>
      </c>
      <c r="U417" s="9">
        <v>65011.9</v>
      </c>
      <c r="W417" s="9">
        <v>65589.9</v>
      </c>
      <c r="Y417" s="9">
        <f t="shared" si="140"/>
        <v>-577.9999999999927</v>
      </c>
      <c r="AA417" s="21">
        <f t="shared" si="141"/>
        <v>-0.00881233238654111</v>
      </c>
      <c r="AC417" s="9">
        <v>65011.9</v>
      </c>
      <c r="AE417" s="9">
        <v>65589.9</v>
      </c>
      <c r="AG417" s="9">
        <f t="shared" si="142"/>
        <v>-577.9999999999927</v>
      </c>
      <c r="AI417" s="21">
        <f t="shared" si="143"/>
        <v>-0.00881233238654111</v>
      </c>
    </row>
    <row r="418" spans="1:35" ht="12.75" outlineLevel="1">
      <c r="A418" s="1" t="s">
        <v>983</v>
      </c>
      <c r="B418" s="16" t="s">
        <v>984</v>
      </c>
      <c r="C418" s="1" t="s">
        <v>1327</v>
      </c>
      <c r="E418" s="5">
        <v>0</v>
      </c>
      <c r="G418" s="5">
        <v>0</v>
      </c>
      <c r="I418" s="9">
        <f t="shared" si="136"/>
        <v>0</v>
      </c>
      <c r="K418" s="21">
        <f t="shared" si="137"/>
        <v>0</v>
      </c>
      <c r="M418" s="9">
        <v>53863.24</v>
      </c>
      <c r="O418" s="9">
        <v>0</v>
      </c>
      <c r="Q418" s="9">
        <f t="shared" si="138"/>
        <v>53863.24</v>
      </c>
      <c r="S418" s="21" t="str">
        <f t="shared" si="139"/>
        <v>N.M.</v>
      </c>
      <c r="U418" s="9">
        <v>117765.63</v>
      </c>
      <c r="W418" s="9">
        <v>33000</v>
      </c>
      <c r="Y418" s="9">
        <f t="shared" si="140"/>
        <v>84765.63</v>
      </c>
      <c r="AA418" s="21">
        <f t="shared" si="141"/>
        <v>2.5686554545454547</v>
      </c>
      <c r="AC418" s="9">
        <v>117765.63</v>
      </c>
      <c r="AE418" s="9">
        <v>33000</v>
      </c>
      <c r="AG418" s="9">
        <f t="shared" si="142"/>
        <v>84765.63</v>
      </c>
      <c r="AI418" s="21">
        <f t="shared" si="143"/>
        <v>2.5686554545454547</v>
      </c>
    </row>
    <row r="419" spans="1:35" ht="12.75" outlineLevel="1">
      <c r="A419" s="1" t="s">
        <v>985</v>
      </c>
      <c r="B419" s="16" t="s">
        <v>986</v>
      </c>
      <c r="C419" s="1" t="s">
        <v>1328</v>
      </c>
      <c r="E419" s="5">
        <v>0</v>
      </c>
      <c r="G419" s="5">
        <v>3097.28</v>
      </c>
      <c r="I419" s="9">
        <f t="shared" si="136"/>
        <v>-3097.28</v>
      </c>
      <c r="K419" s="21" t="str">
        <f t="shared" si="137"/>
        <v>N.M.</v>
      </c>
      <c r="M419" s="9">
        <v>0</v>
      </c>
      <c r="O419" s="9">
        <v>8301.77</v>
      </c>
      <c r="Q419" s="9">
        <f t="shared" si="138"/>
        <v>-8301.77</v>
      </c>
      <c r="S419" s="21" t="str">
        <f t="shared" si="139"/>
        <v>N.M.</v>
      </c>
      <c r="U419" s="9">
        <v>0</v>
      </c>
      <c r="W419" s="9">
        <v>55506.39</v>
      </c>
      <c r="Y419" s="9">
        <f t="shared" si="140"/>
        <v>-55506.39</v>
      </c>
      <c r="AA419" s="21" t="str">
        <f t="shared" si="141"/>
        <v>N.M.</v>
      </c>
      <c r="AC419" s="9">
        <v>0</v>
      </c>
      <c r="AE419" s="9">
        <v>55506.39</v>
      </c>
      <c r="AG419" s="9">
        <f t="shared" si="142"/>
        <v>-55506.39</v>
      </c>
      <c r="AI419" s="21" t="str">
        <f t="shared" si="143"/>
        <v>N.M.</v>
      </c>
    </row>
    <row r="420" spans="1:35" ht="12.75" outlineLevel="1">
      <c r="A420" s="1" t="s">
        <v>987</v>
      </c>
      <c r="B420" s="16" t="s">
        <v>988</v>
      </c>
      <c r="C420" s="1" t="s">
        <v>1329</v>
      </c>
      <c r="E420" s="5">
        <v>2058.75</v>
      </c>
      <c r="G420" s="5">
        <v>2117.36</v>
      </c>
      <c r="I420" s="9">
        <f t="shared" si="136"/>
        <v>-58.61000000000013</v>
      </c>
      <c r="K420" s="21">
        <f t="shared" si="137"/>
        <v>-0.027680696716666096</v>
      </c>
      <c r="M420" s="9">
        <v>6334.97</v>
      </c>
      <c r="O420" s="9">
        <v>6399.99</v>
      </c>
      <c r="Q420" s="9">
        <f t="shared" si="138"/>
        <v>-65.01999999999953</v>
      </c>
      <c r="S420" s="21">
        <f t="shared" si="139"/>
        <v>-0.010159390874048168</v>
      </c>
      <c r="U420" s="9">
        <v>25417.78</v>
      </c>
      <c r="W420" s="9">
        <v>25993.24</v>
      </c>
      <c r="Y420" s="9">
        <f t="shared" si="140"/>
        <v>-575.4600000000028</v>
      </c>
      <c r="AA420" s="21">
        <f t="shared" si="141"/>
        <v>-0.02213883301966214</v>
      </c>
      <c r="AC420" s="9">
        <v>25417.78</v>
      </c>
      <c r="AE420" s="9">
        <v>25993.24</v>
      </c>
      <c r="AG420" s="9">
        <f t="shared" si="142"/>
        <v>-575.4600000000028</v>
      </c>
      <c r="AI420" s="21">
        <f t="shared" si="143"/>
        <v>-0.02213883301966214</v>
      </c>
    </row>
    <row r="421" spans="1:35" ht="12.75" outlineLevel="1">
      <c r="A421" s="1" t="s">
        <v>989</v>
      </c>
      <c r="B421" s="16" t="s">
        <v>990</v>
      </c>
      <c r="C421" s="1" t="s">
        <v>1330</v>
      </c>
      <c r="E421" s="5">
        <v>0.55</v>
      </c>
      <c r="G421" s="5">
        <v>-36010</v>
      </c>
      <c r="I421" s="9">
        <f t="shared" si="136"/>
        <v>36010.55</v>
      </c>
      <c r="K421" s="21">
        <f t="shared" si="137"/>
        <v>1.0000152735351293</v>
      </c>
      <c r="M421" s="9">
        <v>0.55</v>
      </c>
      <c r="O421" s="9">
        <v>-36010</v>
      </c>
      <c r="Q421" s="9">
        <f t="shared" si="138"/>
        <v>36010.55</v>
      </c>
      <c r="S421" s="21">
        <f t="shared" si="139"/>
        <v>1.0000152735351293</v>
      </c>
      <c r="U421" s="9">
        <v>-45.79</v>
      </c>
      <c r="W421" s="9">
        <v>-86254.06</v>
      </c>
      <c r="Y421" s="9">
        <f t="shared" si="140"/>
        <v>86208.27</v>
      </c>
      <c r="AA421" s="21">
        <f t="shared" si="141"/>
        <v>0.9994691264388019</v>
      </c>
      <c r="AC421" s="9">
        <v>-45.79</v>
      </c>
      <c r="AE421" s="9">
        <v>-86254.06</v>
      </c>
      <c r="AG421" s="9">
        <f t="shared" si="142"/>
        <v>86208.27</v>
      </c>
      <c r="AI421" s="21">
        <f t="shared" si="143"/>
        <v>0.9994691264388019</v>
      </c>
    </row>
    <row r="422" spans="1:35" ht="12.75" outlineLevel="1">
      <c r="A422" s="1" t="s">
        <v>991</v>
      </c>
      <c r="B422" s="16" t="s">
        <v>992</v>
      </c>
      <c r="C422" s="1" t="s">
        <v>1331</v>
      </c>
      <c r="E422" s="5">
        <v>0</v>
      </c>
      <c r="G422" s="5">
        <v>0</v>
      </c>
      <c r="I422" s="9">
        <f t="shared" si="136"/>
        <v>0</v>
      </c>
      <c r="K422" s="21">
        <f t="shared" si="137"/>
        <v>0</v>
      </c>
      <c r="M422" s="9">
        <v>0</v>
      </c>
      <c r="O422" s="9">
        <v>0</v>
      </c>
      <c r="Q422" s="9">
        <f t="shared" si="138"/>
        <v>0</v>
      </c>
      <c r="S422" s="21">
        <f t="shared" si="139"/>
        <v>0</v>
      </c>
      <c r="U422" s="9">
        <v>0</v>
      </c>
      <c r="W422" s="9">
        <v>-1037903.14</v>
      </c>
      <c r="Y422" s="9">
        <f t="shared" si="140"/>
        <v>1037903.14</v>
      </c>
      <c r="AA422" s="21" t="str">
        <f t="shared" si="141"/>
        <v>N.M.</v>
      </c>
      <c r="AC422" s="9">
        <v>0</v>
      </c>
      <c r="AE422" s="9">
        <v>-1037903.14</v>
      </c>
      <c r="AG422" s="9">
        <f t="shared" si="142"/>
        <v>1037903.14</v>
      </c>
      <c r="AI422" s="21" t="str">
        <f t="shared" si="143"/>
        <v>N.M.</v>
      </c>
    </row>
    <row r="423" spans="1:35" ht="12.75" outlineLevel="1">
      <c r="A423" s="1" t="s">
        <v>993</v>
      </c>
      <c r="B423" s="16" t="s">
        <v>994</v>
      </c>
      <c r="C423" s="1" t="s">
        <v>1332</v>
      </c>
      <c r="E423" s="5">
        <v>0</v>
      </c>
      <c r="G423" s="5">
        <v>-54746.41</v>
      </c>
      <c r="I423" s="9">
        <f t="shared" si="136"/>
        <v>54746.41</v>
      </c>
      <c r="K423" s="21" t="str">
        <f t="shared" si="137"/>
        <v>N.M.</v>
      </c>
      <c r="M423" s="9">
        <v>0</v>
      </c>
      <c r="O423" s="9">
        <v>-166995.98</v>
      </c>
      <c r="Q423" s="9">
        <f t="shared" si="138"/>
        <v>166995.98</v>
      </c>
      <c r="S423" s="21" t="str">
        <f t="shared" si="139"/>
        <v>N.M.</v>
      </c>
      <c r="U423" s="9">
        <v>0</v>
      </c>
      <c r="W423" s="9">
        <v>-502091.64</v>
      </c>
      <c r="Y423" s="9">
        <f t="shared" si="140"/>
        <v>502091.64</v>
      </c>
      <c r="AA423" s="21" t="str">
        <f t="shared" si="141"/>
        <v>N.M.</v>
      </c>
      <c r="AC423" s="9">
        <v>0</v>
      </c>
      <c r="AE423" s="9">
        <v>-502091.64</v>
      </c>
      <c r="AG423" s="9">
        <f t="shared" si="142"/>
        <v>502091.64</v>
      </c>
      <c r="AI423" s="21" t="str">
        <f t="shared" si="143"/>
        <v>N.M.</v>
      </c>
    </row>
    <row r="424" spans="1:35" ht="12.75" outlineLevel="1">
      <c r="A424" s="1" t="s">
        <v>995</v>
      </c>
      <c r="B424" s="16" t="s">
        <v>996</v>
      </c>
      <c r="C424" s="1" t="s">
        <v>1333</v>
      </c>
      <c r="E424" s="5">
        <v>0</v>
      </c>
      <c r="G424" s="5">
        <v>363.84000000000003</v>
      </c>
      <c r="I424" s="9">
        <f t="shared" si="136"/>
        <v>-363.84000000000003</v>
      </c>
      <c r="K424" s="21" t="str">
        <f t="shared" si="137"/>
        <v>N.M.</v>
      </c>
      <c r="M424" s="9">
        <v>0</v>
      </c>
      <c r="O424" s="9">
        <v>1012.78</v>
      </c>
      <c r="Q424" s="9">
        <f t="shared" si="138"/>
        <v>-1012.78</v>
      </c>
      <c r="S424" s="21" t="str">
        <f t="shared" si="139"/>
        <v>N.M.</v>
      </c>
      <c r="U424" s="9">
        <v>37.1</v>
      </c>
      <c r="W424" s="9">
        <v>5325</v>
      </c>
      <c r="Y424" s="9">
        <f t="shared" si="140"/>
        <v>-5287.9</v>
      </c>
      <c r="AA424" s="21">
        <f t="shared" si="141"/>
        <v>-0.9930328638497652</v>
      </c>
      <c r="AC424" s="9">
        <v>37.1</v>
      </c>
      <c r="AE424" s="9">
        <v>5325</v>
      </c>
      <c r="AG424" s="9">
        <f t="shared" si="142"/>
        <v>-5287.9</v>
      </c>
      <c r="AI424" s="21">
        <f t="shared" si="143"/>
        <v>-0.9930328638497652</v>
      </c>
    </row>
    <row r="425" spans="1:35" ht="12.75" outlineLevel="1">
      <c r="A425" s="1" t="s">
        <v>997</v>
      </c>
      <c r="B425" s="16" t="s">
        <v>998</v>
      </c>
      <c r="C425" s="1" t="s">
        <v>1334</v>
      </c>
      <c r="E425" s="5">
        <v>1334060</v>
      </c>
      <c r="G425" s="5">
        <v>-447735</v>
      </c>
      <c r="I425" s="9">
        <f t="shared" si="136"/>
        <v>1781795</v>
      </c>
      <c r="K425" s="21">
        <f t="shared" si="137"/>
        <v>3.979574971802517</v>
      </c>
      <c r="M425" s="9">
        <v>2951381</v>
      </c>
      <c r="O425" s="9">
        <v>-142504</v>
      </c>
      <c r="Q425" s="9">
        <f t="shared" si="138"/>
        <v>3093885</v>
      </c>
      <c r="S425" s="21" t="str">
        <f t="shared" si="139"/>
        <v>N.M.</v>
      </c>
      <c r="U425" s="9">
        <v>5530508</v>
      </c>
      <c r="W425" s="9">
        <v>-1211913</v>
      </c>
      <c r="Y425" s="9">
        <f t="shared" si="140"/>
        <v>6742421</v>
      </c>
      <c r="AA425" s="21">
        <f t="shared" si="141"/>
        <v>5.563452987136865</v>
      </c>
      <c r="AC425" s="9">
        <v>5530508</v>
      </c>
      <c r="AE425" s="9">
        <v>-1211913</v>
      </c>
      <c r="AG425" s="9">
        <f t="shared" si="142"/>
        <v>6742421</v>
      </c>
      <c r="AI425" s="21">
        <f t="shared" si="143"/>
        <v>5.563452987136865</v>
      </c>
    </row>
    <row r="426" spans="1:35" ht="12.75" outlineLevel="1">
      <c r="A426" s="1" t="s">
        <v>999</v>
      </c>
      <c r="B426" s="16" t="s">
        <v>1000</v>
      </c>
      <c r="C426" s="1" t="s">
        <v>1335</v>
      </c>
      <c r="E426" s="5">
        <v>-1246992</v>
      </c>
      <c r="G426" s="5">
        <v>533092</v>
      </c>
      <c r="I426" s="9">
        <f t="shared" si="136"/>
        <v>-1780084</v>
      </c>
      <c r="K426" s="21">
        <f t="shared" si="137"/>
        <v>-3.339168473734365</v>
      </c>
      <c r="M426" s="9">
        <v>-2718200</v>
      </c>
      <c r="O426" s="9">
        <v>330749</v>
      </c>
      <c r="Q426" s="9">
        <f t="shared" si="138"/>
        <v>-3048949</v>
      </c>
      <c r="S426" s="21">
        <f t="shared" si="139"/>
        <v>-9.218316608666996</v>
      </c>
      <c r="U426" s="9">
        <v>-4716408</v>
      </c>
      <c r="W426" s="9">
        <v>1971111</v>
      </c>
      <c r="Y426" s="9">
        <f t="shared" si="140"/>
        <v>-6687519</v>
      </c>
      <c r="AA426" s="21">
        <f t="shared" si="141"/>
        <v>-3.3927663130082477</v>
      </c>
      <c r="AC426" s="9">
        <v>-4716408</v>
      </c>
      <c r="AE426" s="9">
        <v>1971111</v>
      </c>
      <c r="AG426" s="9">
        <f t="shared" si="142"/>
        <v>-6687519</v>
      </c>
      <c r="AI426" s="21">
        <f t="shared" si="143"/>
        <v>-3.3927663130082477</v>
      </c>
    </row>
    <row r="427" spans="1:35" ht="12.75" outlineLevel="1">
      <c r="A427" s="1" t="s">
        <v>1001</v>
      </c>
      <c r="B427" s="16" t="s">
        <v>1002</v>
      </c>
      <c r="C427" s="1" t="s">
        <v>1336</v>
      </c>
      <c r="E427" s="5">
        <v>-254972.68</v>
      </c>
      <c r="G427" s="5">
        <v>-117056.57</v>
      </c>
      <c r="I427" s="9">
        <f t="shared" si="136"/>
        <v>-137916.11</v>
      </c>
      <c r="K427" s="21">
        <f t="shared" si="137"/>
        <v>-1.1782005059604939</v>
      </c>
      <c r="M427" s="9">
        <v>-773802.76</v>
      </c>
      <c r="O427" s="9">
        <v>-103589.01000000001</v>
      </c>
      <c r="Q427" s="9">
        <f t="shared" si="138"/>
        <v>-670213.75</v>
      </c>
      <c r="S427" s="21">
        <f t="shared" si="139"/>
        <v>-6.469931028397703</v>
      </c>
      <c r="U427" s="9">
        <v>-4995149.88</v>
      </c>
      <c r="W427" s="9">
        <v>-616033.75</v>
      </c>
      <c r="Y427" s="9">
        <f t="shared" si="140"/>
        <v>-4379116.13</v>
      </c>
      <c r="AA427" s="21">
        <f t="shared" si="141"/>
        <v>-7.108565285587031</v>
      </c>
      <c r="AC427" s="9">
        <v>-4995149.88</v>
      </c>
      <c r="AE427" s="9">
        <v>-616033.75</v>
      </c>
      <c r="AG427" s="9">
        <f t="shared" si="142"/>
        <v>-4379116.13</v>
      </c>
      <c r="AI427" s="21">
        <f t="shared" si="143"/>
        <v>-7.108565285587031</v>
      </c>
    </row>
    <row r="428" spans="1:35" ht="12.75" outlineLevel="1">
      <c r="A428" s="1" t="s">
        <v>1003</v>
      </c>
      <c r="B428" s="16" t="s">
        <v>1004</v>
      </c>
      <c r="C428" s="1" t="s">
        <v>1337</v>
      </c>
      <c r="E428" s="5">
        <v>167904.68</v>
      </c>
      <c r="G428" s="5">
        <v>31699.57</v>
      </c>
      <c r="I428" s="9">
        <f t="shared" si="136"/>
        <v>136205.11</v>
      </c>
      <c r="K428" s="21">
        <f t="shared" si="137"/>
        <v>4.29674945117552</v>
      </c>
      <c r="M428" s="9">
        <v>540621.76</v>
      </c>
      <c r="O428" s="9">
        <v>-84655.99</v>
      </c>
      <c r="Q428" s="9">
        <f t="shared" si="138"/>
        <v>625277.75</v>
      </c>
      <c r="S428" s="21">
        <f t="shared" si="139"/>
        <v>7.386101680459941</v>
      </c>
      <c r="U428" s="9">
        <v>4181049.88</v>
      </c>
      <c r="W428" s="9">
        <v>-143164.25</v>
      </c>
      <c r="Y428" s="9">
        <f t="shared" si="140"/>
        <v>4324214.13</v>
      </c>
      <c r="AA428" s="21" t="str">
        <f t="shared" si="141"/>
        <v>N.M.</v>
      </c>
      <c r="AC428" s="9">
        <v>4181049.88</v>
      </c>
      <c r="AE428" s="9">
        <v>-143164.25</v>
      </c>
      <c r="AG428" s="9">
        <f t="shared" si="142"/>
        <v>4324214.13</v>
      </c>
      <c r="AI428" s="21" t="str">
        <f t="shared" si="143"/>
        <v>N.M.</v>
      </c>
    </row>
    <row r="429" spans="1:35" ht="12.75" outlineLevel="1">
      <c r="A429" s="1" t="s">
        <v>1005</v>
      </c>
      <c r="B429" s="16" t="s">
        <v>1006</v>
      </c>
      <c r="C429" s="1" t="s">
        <v>1338</v>
      </c>
      <c r="E429" s="5">
        <v>-705297.3</v>
      </c>
      <c r="G429" s="5">
        <v>601859.3</v>
      </c>
      <c r="I429" s="9">
        <f t="shared" si="136"/>
        <v>-1307156.6</v>
      </c>
      <c r="K429" s="21">
        <f t="shared" si="137"/>
        <v>-2.171864088500419</v>
      </c>
      <c r="M429" s="9">
        <v>61608.12</v>
      </c>
      <c r="O429" s="9">
        <v>1807845.38</v>
      </c>
      <c r="Q429" s="9">
        <f t="shared" si="138"/>
        <v>-1746237.2599999998</v>
      </c>
      <c r="S429" s="21">
        <f t="shared" si="139"/>
        <v>-0.9659217980245633</v>
      </c>
      <c r="U429" s="9">
        <v>4432174.4</v>
      </c>
      <c r="W429" s="9">
        <v>10146362.86</v>
      </c>
      <c r="Y429" s="9">
        <f t="shared" si="140"/>
        <v>-5714188.459999999</v>
      </c>
      <c r="AA429" s="21">
        <f t="shared" si="141"/>
        <v>-0.5631760404042951</v>
      </c>
      <c r="AC429" s="9">
        <v>4432174.4</v>
      </c>
      <c r="AE429" s="9">
        <v>10146362.86</v>
      </c>
      <c r="AG429" s="9">
        <f t="shared" si="142"/>
        <v>-5714188.459999999</v>
      </c>
      <c r="AI429" s="21">
        <f t="shared" si="143"/>
        <v>-0.5631760404042951</v>
      </c>
    </row>
    <row r="430" spans="1:35" ht="12.75" outlineLevel="1">
      <c r="A430" s="1" t="s">
        <v>1007</v>
      </c>
      <c r="B430" s="16" t="s">
        <v>1008</v>
      </c>
      <c r="C430" s="1" t="s">
        <v>1339</v>
      </c>
      <c r="E430" s="5">
        <v>-355807.81</v>
      </c>
      <c r="G430" s="5">
        <v>-511641.60000000003</v>
      </c>
      <c r="I430" s="9">
        <f t="shared" si="136"/>
        <v>155833.79000000004</v>
      </c>
      <c r="K430" s="21">
        <f t="shared" si="137"/>
        <v>0.3045760743457921</v>
      </c>
      <c r="M430" s="9">
        <v>-1055524.01</v>
      </c>
      <c r="O430" s="9">
        <v>-1551718.1099999999</v>
      </c>
      <c r="Q430" s="9">
        <f t="shared" si="138"/>
        <v>496194.09999999986</v>
      </c>
      <c r="S430" s="21">
        <f t="shared" si="139"/>
        <v>0.31977077331397513</v>
      </c>
      <c r="U430" s="9">
        <v>-4690744.01</v>
      </c>
      <c r="W430" s="9">
        <v>-9035454.33</v>
      </c>
      <c r="Y430" s="9">
        <f t="shared" si="140"/>
        <v>4344710.32</v>
      </c>
      <c r="AA430" s="21">
        <f t="shared" si="141"/>
        <v>0.48085133976876626</v>
      </c>
      <c r="AC430" s="9">
        <v>-4690744.01</v>
      </c>
      <c r="AE430" s="9">
        <v>-9035454.33</v>
      </c>
      <c r="AG430" s="9">
        <f t="shared" si="142"/>
        <v>4344710.32</v>
      </c>
      <c r="AI430" s="21">
        <f t="shared" si="143"/>
        <v>0.48085133976876626</v>
      </c>
    </row>
    <row r="431" spans="1:35" ht="12.75" outlineLevel="1">
      <c r="A431" s="1" t="s">
        <v>1009</v>
      </c>
      <c r="B431" s="16" t="s">
        <v>1010</v>
      </c>
      <c r="C431" s="1" t="s">
        <v>1340</v>
      </c>
      <c r="E431" s="5">
        <v>-392387.35000000003</v>
      </c>
      <c r="G431" s="5">
        <v>41161.54</v>
      </c>
      <c r="I431" s="9">
        <f t="shared" si="136"/>
        <v>-433548.89</v>
      </c>
      <c r="K431" s="21" t="str">
        <f t="shared" si="137"/>
        <v>N.M.</v>
      </c>
      <c r="M431" s="9">
        <v>-572537.68</v>
      </c>
      <c r="O431" s="9">
        <v>-126105.57</v>
      </c>
      <c r="Q431" s="9">
        <f t="shared" si="138"/>
        <v>-446432.11000000004</v>
      </c>
      <c r="S431" s="21">
        <f t="shared" si="139"/>
        <v>-3.5401458476417815</v>
      </c>
      <c r="U431" s="9">
        <v>-1064340.26</v>
      </c>
      <c r="W431" s="9">
        <v>909758.1900000001</v>
      </c>
      <c r="Y431" s="9">
        <f t="shared" si="140"/>
        <v>-1974098.4500000002</v>
      </c>
      <c r="AA431" s="21">
        <f t="shared" si="141"/>
        <v>-2.1699155574515907</v>
      </c>
      <c r="AC431" s="9">
        <v>-1064340.26</v>
      </c>
      <c r="AE431" s="9">
        <v>909758.1900000001</v>
      </c>
      <c r="AG431" s="9">
        <f t="shared" si="142"/>
        <v>-1974098.4500000002</v>
      </c>
      <c r="AI431" s="21">
        <f t="shared" si="143"/>
        <v>-2.1699155574515907</v>
      </c>
    </row>
    <row r="432" spans="1:35" ht="12.75" outlineLevel="1">
      <c r="A432" s="1" t="s">
        <v>1011</v>
      </c>
      <c r="B432" s="16" t="s">
        <v>1012</v>
      </c>
      <c r="C432" s="1" t="s">
        <v>1341</v>
      </c>
      <c r="E432" s="5">
        <v>184.35</v>
      </c>
      <c r="G432" s="5">
        <v>4647.71</v>
      </c>
      <c r="I432" s="9">
        <f t="shared" si="136"/>
        <v>-4463.36</v>
      </c>
      <c r="K432" s="21">
        <f t="shared" si="137"/>
        <v>-0.9603353049136025</v>
      </c>
      <c r="M432" s="9">
        <v>-243.06</v>
      </c>
      <c r="O432" s="9">
        <v>-643.98</v>
      </c>
      <c r="Q432" s="9">
        <f t="shared" si="138"/>
        <v>400.92</v>
      </c>
      <c r="S432" s="21">
        <f t="shared" si="139"/>
        <v>0.6225659181962173</v>
      </c>
      <c r="U432" s="9">
        <v>-924.61</v>
      </c>
      <c r="W432" s="9">
        <v>67482.27</v>
      </c>
      <c r="Y432" s="9">
        <f t="shared" si="140"/>
        <v>-68406.88</v>
      </c>
      <c r="AA432" s="21">
        <f t="shared" si="141"/>
        <v>-1.0137015248597891</v>
      </c>
      <c r="AC432" s="9">
        <v>-924.61</v>
      </c>
      <c r="AE432" s="9">
        <v>67482.27</v>
      </c>
      <c r="AG432" s="9">
        <f t="shared" si="142"/>
        <v>-68406.88</v>
      </c>
      <c r="AI432" s="21">
        <f t="shared" si="143"/>
        <v>-1.0137015248597891</v>
      </c>
    </row>
    <row r="433" spans="1:35" ht="12.75" outlineLevel="1">
      <c r="A433" s="1" t="s">
        <v>1013</v>
      </c>
      <c r="B433" s="16" t="s">
        <v>1014</v>
      </c>
      <c r="C433" s="1" t="s">
        <v>1342</v>
      </c>
      <c r="E433" s="5">
        <v>0</v>
      </c>
      <c r="G433" s="5">
        <v>0</v>
      </c>
      <c r="I433" s="9">
        <f t="shared" si="136"/>
        <v>0</v>
      </c>
      <c r="K433" s="21">
        <f t="shared" si="137"/>
        <v>0</v>
      </c>
      <c r="M433" s="9">
        <v>0</v>
      </c>
      <c r="O433" s="9">
        <v>0</v>
      </c>
      <c r="Q433" s="9">
        <f t="shared" si="138"/>
        <v>0</v>
      </c>
      <c r="S433" s="21">
        <f t="shared" si="139"/>
        <v>0</v>
      </c>
      <c r="U433" s="9">
        <v>0</v>
      </c>
      <c r="W433" s="9">
        <v>-111268.96</v>
      </c>
      <c r="Y433" s="9">
        <f t="shared" si="140"/>
        <v>111268.96</v>
      </c>
      <c r="AA433" s="21" t="str">
        <f t="shared" si="141"/>
        <v>N.M.</v>
      </c>
      <c r="AC433" s="9">
        <v>0</v>
      </c>
      <c r="AE433" s="9">
        <v>-111268.96</v>
      </c>
      <c r="AG433" s="9">
        <f t="shared" si="142"/>
        <v>111268.96</v>
      </c>
      <c r="AI433" s="21" t="str">
        <f t="shared" si="143"/>
        <v>N.M.</v>
      </c>
    </row>
    <row r="434" spans="1:35" ht="12.75" outlineLevel="1">
      <c r="A434" s="1" t="s">
        <v>1015</v>
      </c>
      <c r="B434" s="16" t="s">
        <v>1016</v>
      </c>
      <c r="C434" s="1" t="s">
        <v>1343</v>
      </c>
      <c r="E434" s="5">
        <v>0</v>
      </c>
      <c r="G434" s="5">
        <v>0</v>
      </c>
      <c r="I434" s="9">
        <f t="shared" si="136"/>
        <v>0</v>
      </c>
      <c r="K434" s="21">
        <f t="shared" si="137"/>
        <v>0</v>
      </c>
      <c r="M434" s="9">
        <v>12.530000000000001</v>
      </c>
      <c r="O434" s="9">
        <v>3733</v>
      </c>
      <c r="Q434" s="9">
        <f t="shared" si="138"/>
        <v>-3720.47</v>
      </c>
      <c r="S434" s="21">
        <f t="shared" si="139"/>
        <v>-0.9966434503080631</v>
      </c>
      <c r="U434" s="9">
        <v>2660.71</v>
      </c>
      <c r="W434" s="9">
        <v>-305.03000000000003</v>
      </c>
      <c r="Y434" s="9">
        <f t="shared" si="140"/>
        <v>2965.7400000000002</v>
      </c>
      <c r="AA434" s="21">
        <f t="shared" si="141"/>
        <v>9.722781365767302</v>
      </c>
      <c r="AC434" s="9">
        <v>2660.71</v>
      </c>
      <c r="AE434" s="9">
        <v>-305.03000000000003</v>
      </c>
      <c r="AG434" s="9">
        <f t="shared" si="142"/>
        <v>2965.7400000000002</v>
      </c>
      <c r="AI434" s="21">
        <f t="shared" si="143"/>
        <v>9.722781365767302</v>
      </c>
    </row>
    <row r="435" spans="1:35" ht="12.75" outlineLevel="1">
      <c r="A435" s="1" t="s">
        <v>1017</v>
      </c>
      <c r="B435" s="16" t="s">
        <v>1018</v>
      </c>
      <c r="C435" s="1" t="s">
        <v>1344</v>
      </c>
      <c r="E435" s="5">
        <v>13919</v>
      </c>
      <c r="G435" s="5">
        <v>14922.16</v>
      </c>
      <c r="I435" s="9">
        <f t="shared" si="136"/>
        <v>-1003.1599999999999</v>
      </c>
      <c r="K435" s="21">
        <f t="shared" si="137"/>
        <v>-0.06722619245471165</v>
      </c>
      <c r="M435" s="9">
        <v>42015.94</v>
      </c>
      <c r="O435" s="9">
        <v>45006.73</v>
      </c>
      <c r="Q435" s="9">
        <f t="shared" si="138"/>
        <v>-2990.790000000001</v>
      </c>
      <c r="S435" s="21">
        <f t="shared" si="139"/>
        <v>-0.06645206172499092</v>
      </c>
      <c r="U435" s="9">
        <v>172619.98</v>
      </c>
      <c r="W435" s="9">
        <v>184254.22</v>
      </c>
      <c r="Y435" s="9">
        <f t="shared" si="140"/>
        <v>-11634.23999999999</v>
      </c>
      <c r="AA435" s="21">
        <f t="shared" si="141"/>
        <v>-0.06314232585826252</v>
      </c>
      <c r="AC435" s="9">
        <v>172619.98</v>
      </c>
      <c r="AE435" s="9">
        <v>184254.22</v>
      </c>
      <c r="AG435" s="9">
        <f t="shared" si="142"/>
        <v>-11634.23999999999</v>
      </c>
      <c r="AI435" s="21">
        <f t="shared" si="143"/>
        <v>-0.06314232585826252</v>
      </c>
    </row>
    <row r="436" spans="1:35" ht="12.75" outlineLevel="1">
      <c r="A436" s="1" t="s">
        <v>1019</v>
      </c>
      <c r="B436" s="16" t="s">
        <v>1020</v>
      </c>
      <c r="C436" s="1" t="s">
        <v>1345</v>
      </c>
      <c r="E436" s="5">
        <v>-823</v>
      </c>
      <c r="G436" s="5">
        <v>-2246</v>
      </c>
      <c r="I436" s="9">
        <f t="shared" si="136"/>
        <v>1423</v>
      </c>
      <c r="K436" s="21">
        <f t="shared" si="137"/>
        <v>0.6335707925200356</v>
      </c>
      <c r="M436" s="9">
        <v>-2895</v>
      </c>
      <c r="O436" s="9">
        <v>-4089</v>
      </c>
      <c r="Q436" s="9">
        <f t="shared" si="138"/>
        <v>1194</v>
      </c>
      <c r="S436" s="21">
        <f t="shared" si="139"/>
        <v>0.2920029347028613</v>
      </c>
      <c r="U436" s="9">
        <v>-18252</v>
      </c>
      <c r="W436" s="9">
        <v>-5958</v>
      </c>
      <c r="Y436" s="9">
        <f t="shared" si="140"/>
        <v>-12294</v>
      </c>
      <c r="AA436" s="21">
        <f t="shared" si="141"/>
        <v>-2.0634441087613293</v>
      </c>
      <c r="AC436" s="9">
        <v>-18252</v>
      </c>
      <c r="AE436" s="9">
        <v>-5958</v>
      </c>
      <c r="AG436" s="9">
        <f t="shared" si="142"/>
        <v>-12294</v>
      </c>
      <c r="AI436" s="21">
        <f t="shared" si="143"/>
        <v>-2.0634441087613293</v>
      </c>
    </row>
    <row r="437" spans="1:35" ht="12.75" outlineLevel="1">
      <c r="A437" s="1" t="s">
        <v>1021</v>
      </c>
      <c r="B437" s="16" t="s">
        <v>1022</v>
      </c>
      <c r="C437" s="1" t="s">
        <v>1346</v>
      </c>
      <c r="E437" s="5">
        <v>287852</v>
      </c>
      <c r="G437" s="5">
        <v>-129251</v>
      </c>
      <c r="I437" s="9">
        <f t="shared" si="136"/>
        <v>417103</v>
      </c>
      <c r="K437" s="21">
        <f t="shared" si="137"/>
        <v>3.227077546788806</v>
      </c>
      <c r="M437" s="9">
        <v>529632</v>
      </c>
      <c r="O437" s="9">
        <v>-80384</v>
      </c>
      <c r="Q437" s="9">
        <f t="shared" si="138"/>
        <v>610016</v>
      </c>
      <c r="S437" s="21">
        <f t="shared" si="139"/>
        <v>7.588773885350318</v>
      </c>
      <c r="U437" s="9">
        <v>872959</v>
      </c>
      <c r="W437" s="9">
        <v>-1725354</v>
      </c>
      <c r="Y437" s="9">
        <f t="shared" si="140"/>
        <v>2598313</v>
      </c>
      <c r="AA437" s="21">
        <f t="shared" si="141"/>
        <v>1.5059593567464995</v>
      </c>
      <c r="AC437" s="9">
        <v>872959</v>
      </c>
      <c r="AE437" s="9">
        <v>-1725354</v>
      </c>
      <c r="AG437" s="9">
        <f t="shared" si="142"/>
        <v>2598313</v>
      </c>
      <c r="AI437" s="21">
        <f t="shared" si="143"/>
        <v>1.5059593567464995</v>
      </c>
    </row>
    <row r="438" spans="1:35" ht="12.75" outlineLevel="1">
      <c r="A438" s="1" t="s">
        <v>1023</v>
      </c>
      <c r="B438" s="16" t="s">
        <v>1024</v>
      </c>
      <c r="C438" s="1" t="s">
        <v>1347</v>
      </c>
      <c r="E438" s="5">
        <v>-16009.35</v>
      </c>
      <c r="G438" s="5">
        <v>-22527.57</v>
      </c>
      <c r="I438" s="9">
        <f t="shared" si="136"/>
        <v>6518.219999999999</v>
      </c>
      <c r="K438" s="21">
        <f t="shared" si="137"/>
        <v>0.2893441236671332</v>
      </c>
      <c r="M438" s="9">
        <v>-35011.62</v>
      </c>
      <c r="O438" s="9">
        <v>-64573.62</v>
      </c>
      <c r="Q438" s="9">
        <f t="shared" si="138"/>
        <v>29562</v>
      </c>
      <c r="S438" s="21">
        <f t="shared" si="139"/>
        <v>0.4578030471266749</v>
      </c>
      <c r="U438" s="9">
        <v>-471163.52</v>
      </c>
      <c r="W438" s="9">
        <v>-299698.67</v>
      </c>
      <c r="Y438" s="9">
        <f t="shared" si="140"/>
        <v>-171464.85000000003</v>
      </c>
      <c r="AA438" s="21">
        <f t="shared" si="141"/>
        <v>-0.5721241605776898</v>
      </c>
      <c r="AC438" s="9">
        <v>-471163.52</v>
      </c>
      <c r="AE438" s="9">
        <v>-299698.67</v>
      </c>
      <c r="AG438" s="9">
        <f t="shared" si="142"/>
        <v>-171464.85000000003</v>
      </c>
      <c r="AI438" s="21">
        <f t="shared" si="143"/>
        <v>-0.5721241605776898</v>
      </c>
    </row>
    <row r="439" spans="1:35" ht="12.75" outlineLevel="1">
      <c r="A439" s="1" t="s">
        <v>1025</v>
      </c>
      <c r="B439" s="16" t="s">
        <v>1026</v>
      </c>
      <c r="C439" s="1" t="s">
        <v>1348</v>
      </c>
      <c r="E439" s="5">
        <v>-431.99</v>
      </c>
      <c r="G439" s="5">
        <v>0</v>
      </c>
      <c r="I439" s="9">
        <f t="shared" si="136"/>
        <v>-431.99</v>
      </c>
      <c r="K439" s="21" t="str">
        <f t="shared" si="137"/>
        <v>N.M.</v>
      </c>
      <c r="M439" s="9">
        <v>1625.94</v>
      </c>
      <c r="O439" s="9">
        <v>0</v>
      </c>
      <c r="Q439" s="9">
        <f t="shared" si="138"/>
        <v>1625.94</v>
      </c>
      <c r="S439" s="21" t="str">
        <f t="shared" si="139"/>
        <v>N.M.</v>
      </c>
      <c r="U439" s="9">
        <v>1554.75</v>
      </c>
      <c r="W439" s="9">
        <v>0</v>
      </c>
      <c r="Y439" s="9">
        <f t="shared" si="140"/>
        <v>1554.75</v>
      </c>
      <c r="AA439" s="21" t="str">
        <f t="shared" si="141"/>
        <v>N.M.</v>
      </c>
      <c r="AC439" s="9">
        <v>1554.75</v>
      </c>
      <c r="AE439" s="9">
        <v>0</v>
      </c>
      <c r="AG439" s="9">
        <f t="shared" si="142"/>
        <v>1554.75</v>
      </c>
      <c r="AI439" s="21" t="str">
        <f t="shared" si="143"/>
        <v>N.M.</v>
      </c>
    </row>
    <row r="440" spans="1:35" ht="12.75" outlineLevel="1">
      <c r="A440" s="1" t="s">
        <v>1027</v>
      </c>
      <c r="B440" s="16" t="s">
        <v>1028</v>
      </c>
      <c r="C440" s="1" t="s">
        <v>1349</v>
      </c>
      <c r="E440" s="5">
        <v>0</v>
      </c>
      <c r="G440" s="5">
        <v>0</v>
      </c>
      <c r="I440" s="9">
        <f t="shared" si="136"/>
        <v>0</v>
      </c>
      <c r="K440" s="21">
        <f t="shared" si="137"/>
        <v>0</v>
      </c>
      <c r="M440" s="9">
        <v>848.6800000000001</v>
      </c>
      <c r="O440" s="9">
        <v>0</v>
      </c>
      <c r="Q440" s="9">
        <f t="shared" si="138"/>
        <v>848.6800000000001</v>
      </c>
      <c r="S440" s="21" t="str">
        <f t="shared" si="139"/>
        <v>N.M.</v>
      </c>
      <c r="U440" s="9">
        <v>4750.31</v>
      </c>
      <c r="W440" s="9">
        <v>0</v>
      </c>
      <c r="Y440" s="9">
        <f t="shared" si="140"/>
        <v>4750.31</v>
      </c>
      <c r="AA440" s="21" t="str">
        <f t="shared" si="141"/>
        <v>N.M.</v>
      </c>
      <c r="AC440" s="9">
        <v>4750.31</v>
      </c>
      <c r="AE440" s="9">
        <v>0</v>
      </c>
      <c r="AG440" s="9">
        <f t="shared" si="142"/>
        <v>4750.31</v>
      </c>
      <c r="AI440" s="21" t="str">
        <f t="shared" si="143"/>
        <v>N.M.</v>
      </c>
    </row>
    <row r="441" spans="1:35" ht="12.75" outlineLevel="1">
      <c r="A441" s="1" t="s">
        <v>1029</v>
      </c>
      <c r="B441" s="16" t="s">
        <v>1030</v>
      </c>
      <c r="C441" s="1" t="s">
        <v>1350</v>
      </c>
      <c r="E441" s="5">
        <v>0</v>
      </c>
      <c r="G441" s="5">
        <v>0</v>
      </c>
      <c r="I441" s="9">
        <f t="shared" si="136"/>
        <v>0</v>
      </c>
      <c r="K441" s="21">
        <f t="shared" si="137"/>
        <v>0</v>
      </c>
      <c r="M441" s="9">
        <v>0</v>
      </c>
      <c r="O441" s="9">
        <v>0</v>
      </c>
      <c r="Q441" s="9">
        <f t="shared" si="138"/>
        <v>0</v>
      </c>
      <c r="S441" s="21">
        <f t="shared" si="139"/>
        <v>0</v>
      </c>
      <c r="U441" s="9">
        <v>8591.77</v>
      </c>
      <c r="W441" s="9">
        <v>0</v>
      </c>
      <c r="Y441" s="9">
        <f t="shared" si="140"/>
        <v>8591.77</v>
      </c>
      <c r="AA441" s="21" t="str">
        <f t="shared" si="141"/>
        <v>N.M.</v>
      </c>
      <c r="AC441" s="9">
        <v>8591.77</v>
      </c>
      <c r="AE441" s="9">
        <v>0</v>
      </c>
      <c r="AG441" s="9">
        <f t="shared" si="142"/>
        <v>8591.77</v>
      </c>
      <c r="AI441" s="21" t="str">
        <f t="shared" si="143"/>
        <v>N.M.</v>
      </c>
    </row>
    <row r="442" spans="1:53" s="16" customFormat="1" ht="12.75">
      <c r="A442" s="16" t="s">
        <v>47</v>
      </c>
      <c r="C442" s="16" t="s">
        <v>1351</v>
      </c>
      <c r="D442" s="71"/>
      <c r="E442" s="71">
        <v>-1163709.1</v>
      </c>
      <c r="F442" s="71"/>
      <c r="G442" s="71">
        <v>99306.18000000002</v>
      </c>
      <c r="H442" s="71"/>
      <c r="I442" s="71">
        <f>+E442-G442</f>
        <v>-1263015.28</v>
      </c>
      <c r="J442" s="75" t="str">
        <f>IF((+E442-G442)=(I442),"  ",$AO$507)</f>
        <v>  </v>
      </c>
      <c r="K442" s="72" t="str">
        <f>IF(G442&lt;0,IF(I442=0,0,IF(OR(G442=0,E442=0),"N.M.",IF(ABS(I442/G442)&gt;=10,"N.M.",I442/(-G442)))),IF(I442=0,0,IF(OR(G442=0,E442=0),"N.M.",IF(ABS(I442/G442)&gt;=10,"N.M.",I442/G442))))</f>
        <v>N.M.</v>
      </c>
      <c r="L442" s="73"/>
      <c r="M442" s="71">
        <v>-831107.6100000003</v>
      </c>
      <c r="N442" s="71"/>
      <c r="O442" s="71">
        <v>1283050.8399999996</v>
      </c>
      <c r="P442" s="71"/>
      <c r="Q442" s="71">
        <f>+M442-O442</f>
        <v>-2114158.45</v>
      </c>
      <c r="R442" s="75" t="str">
        <f>IF((+M442-O442)=(Q442),"  ",$AO$507)</f>
        <v>  </v>
      </c>
      <c r="S442" s="72">
        <f>IF(O442&lt;0,IF(Q442=0,0,IF(OR(O442=0,M442=0),"N.M.",IF(ABS(Q442/O442)&gt;=10,"N.M.",Q442/(-O442)))),IF(Q442=0,0,IF(OR(O442=0,M442=0),"N.M.",IF(ABS(Q442/O442)&gt;=10,"N.M.",Q442/O442))))</f>
        <v>-1.6477589071996561</v>
      </c>
      <c r="T442" s="73"/>
      <c r="U442" s="71">
        <v>2445951.88</v>
      </c>
      <c r="V442" s="71"/>
      <c r="W442" s="71">
        <v>801794.4699999997</v>
      </c>
      <c r="X442" s="71"/>
      <c r="Y442" s="71">
        <f>+U442-W442</f>
        <v>1644157.4100000001</v>
      </c>
      <c r="Z442" s="75" t="str">
        <f>IF((+U442-W442)=(Y442),"  ",$AO$507)</f>
        <v>  </v>
      </c>
      <c r="AA442" s="72">
        <f>IF(W442&lt;0,IF(Y442=0,0,IF(OR(W442=0,U442=0),"N.M.",IF(ABS(Y442/W442)&gt;=10,"N.M.",Y442/(-W442)))),IF(Y442=0,0,IF(OR(W442=0,U442=0),"N.M.",IF(ABS(Y442/W442)&gt;=10,"N.M.",Y442/W442))))</f>
        <v>2.050597093791381</v>
      </c>
      <c r="AB442" s="73"/>
      <c r="AC442" s="71">
        <v>2445951.88</v>
      </c>
      <c r="AD442" s="71"/>
      <c r="AE442" s="71">
        <v>801794.4699999997</v>
      </c>
      <c r="AF442" s="71"/>
      <c r="AG442" s="71">
        <f>+AC442-AE442</f>
        <v>1644157.4100000001</v>
      </c>
      <c r="AH442" s="75" t="str">
        <f>IF((+AC442-AE442)=(AG442),"  ",$AO$507)</f>
        <v>  </v>
      </c>
      <c r="AI442" s="72">
        <f>IF(AE442&lt;0,IF(AG442=0,0,IF(OR(AE442=0,AC442=0),"N.M.",IF(ABS(AG442/AE442)&gt;=10,"N.M.",AG442/(-AE442)))),IF(AG442=0,0,IF(OR(AE442=0,AC442=0),"N.M.",IF(ABS(AG442/AE442)&gt;=10,"N.M.",AG442/AE442))))</f>
        <v>2.050597093791381</v>
      </c>
      <c r="AJ442" s="73"/>
      <c r="AK442" s="74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</row>
    <row r="443" spans="1:35" ht="12.75" outlineLevel="1">
      <c r="A443" s="1" t="s">
        <v>1031</v>
      </c>
      <c r="B443" s="16" t="s">
        <v>1032</v>
      </c>
      <c r="C443" s="1" t="s">
        <v>1352</v>
      </c>
      <c r="E443" s="5">
        <v>-336</v>
      </c>
      <c r="G443" s="5">
        <v>0</v>
      </c>
      <c r="I443" s="9">
        <f aca="true" t="shared" si="144" ref="I443:I454">+E443-G443</f>
        <v>-336</v>
      </c>
      <c r="K443" s="21" t="str">
        <f aca="true" t="shared" si="145" ref="K443:K454">IF(G443&lt;0,IF(I443=0,0,IF(OR(G443=0,E443=0),"N.M.",IF(ABS(I443/G443)&gt;=10,"N.M.",I443/(-G443)))),IF(I443=0,0,IF(OR(G443=0,E443=0),"N.M.",IF(ABS(I443/G443)&gt;=10,"N.M.",I443/G443))))</f>
        <v>N.M.</v>
      </c>
      <c r="M443" s="9">
        <v>-1233.75</v>
      </c>
      <c r="O443" s="9">
        <v>0</v>
      </c>
      <c r="Q443" s="9">
        <f aca="true" t="shared" si="146" ref="Q443:Q454">+M443-O443</f>
        <v>-1233.75</v>
      </c>
      <c r="S443" s="21" t="str">
        <f aca="true" t="shared" si="147" ref="S443:S454">IF(O443&lt;0,IF(Q443=0,0,IF(OR(O443=0,M443=0),"N.M.",IF(ABS(Q443/O443)&gt;=10,"N.M.",Q443/(-O443)))),IF(Q443=0,0,IF(OR(O443=0,M443=0),"N.M.",IF(ABS(Q443/O443)&gt;=10,"N.M.",Q443/O443))))</f>
        <v>N.M.</v>
      </c>
      <c r="U443" s="9">
        <v>-178013.78</v>
      </c>
      <c r="W443" s="9">
        <v>0</v>
      </c>
      <c r="Y443" s="9">
        <f aca="true" t="shared" si="148" ref="Y443:Y454">+U443-W443</f>
        <v>-178013.78</v>
      </c>
      <c r="AA443" s="21" t="str">
        <f aca="true" t="shared" si="149" ref="AA443:AA454">IF(W443&lt;0,IF(Y443=0,0,IF(OR(W443=0,U443=0),"N.M.",IF(ABS(Y443/W443)&gt;=10,"N.M.",Y443/(-W443)))),IF(Y443=0,0,IF(OR(W443=0,U443=0),"N.M.",IF(ABS(Y443/W443)&gt;=10,"N.M.",Y443/W443))))</f>
        <v>N.M.</v>
      </c>
      <c r="AC443" s="9">
        <v>-178013.78</v>
      </c>
      <c r="AE443" s="9">
        <v>0</v>
      </c>
      <c r="AG443" s="9">
        <f aca="true" t="shared" si="150" ref="AG443:AG454">+AC443-AE443</f>
        <v>-178013.78</v>
      </c>
      <c r="AI443" s="21" t="str">
        <f aca="true" t="shared" si="151" ref="AI443:AI454">IF(AE443&lt;0,IF(AG443=0,0,IF(OR(AE443=0,AC443=0),"N.M.",IF(ABS(AG443/AE443)&gt;=10,"N.M.",AG443/(-AE443)))),IF(AG443=0,0,IF(OR(AE443=0,AC443=0),"N.M.",IF(ABS(AG443/AE443)&gt;=10,"N.M.",AG443/AE443))))</f>
        <v>N.M.</v>
      </c>
    </row>
    <row r="444" spans="1:35" ht="12.75" outlineLevel="1">
      <c r="A444" s="1" t="s">
        <v>1033</v>
      </c>
      <c r="B444" s="16" t="s">
        <v>1034</v>
      </c>
      <c r="C444" s="1" t="s">
        <v>1353</v>
      </c>
      <c r="E444" s="5">
        <v>-1573267.78</v>
      </c>
      <c r="G444" s="5">
        <v>-771503.3</v>
      </c>
      <c r="I444" s="9">
        <f t="shared" si="144"/>
        <v>-801764.48</v>
      </c>
      <c r="K444" s="21">
        <f t="shared" si="145"/>
        <v>-1.0392236559454768</v>
      </c>
      <c r="M444" s="9">
        <v>-1582563.03</v>
      </c>
      <c r="O444" s="9">
        <v>-831763.67</v>
      </c>
      <c r="Q444" s="9">
        <f t="shared" si="146"/>
        <v>-750799.36</v>
      </c>
      <c r="S444" s="21">
        <f t="shared" si="147"/>
        <v>-0.9026594777817116</v>
      </c>
      <c r="U444" s="9">
        <v>-1735037.715</v>
      </c>
      <c r="W444" s="9">
        <v>-1069864.46</v>
      </c>
      <c r="Y444" s="9">
        <f t="shared" si="148"/>
        <v>-665173.2550000001</v>
      </c>
      <c r="AA444" s="21">
        <f t="shared" si="149"/>
        <v>-0.6217360047645663</v>
      </c>
      <c r="AC444" s="9">
        <v>-1735037.715</v>
      </c>
      <c r="AE444" s="9">
        <v>-1069864.46</v>
      </c>
      <c r="AG444" s="9">
        <f t="shared" si="150"/>
        <v>-665173.2550000001</v>
      </c>
      <c r="AI444" s="21">
        <f t="shared" si="151"/>
        <v>-0.6217360047645663</v>
      </c>
    </row>
    <row r="445" spans="1:35" ht="12.75" outlineLevel="1">
      <c r="A445" s="1" t="s">
        <v>1035</v>
      </c>
      <c r="B445" s="16" t="s">
        <v>1036</v>
      </c>
      <c r="C445" s="1" t="s">
        <v>1354</v>
      </c>
      <c r="E445" s="5">
        <v>0</v>
      </c>
      <c r="G445" s="5">
        <v>-483.38</v>
      </c>
      <c r="I445" s="9">
        <f t="shared" si="144"/>
        <v>483.38</v>
      </c>
      <c r="K445" s="21" t="str">
        <f t="shared" si="145"/>
        <v>N.M.</v>
      </c>
      <c r="M445" s="9">
        <v>-132.63</v>
      </c>
      <c r="O445" s="9">
        <v>1017979.81</v>
      </c>
      <c r="Q445" s="9">
        <f t="shared" si="146"/>
        <v>-1018112.4400000001</v>
      </c>
      <c r="S445" s="21">
        <f t="shared" si="147"/>
        <v>-1.0001302874562905</v>
      </c>
      <c r="U445" s="9">
        <v>-209.6</v>
      </c>
      <c r="W445" s="9">
        <v>-793.8000000000001</v>
      </c>
      <c r="Y445" s="9">
        <f t="shared" si="148"/>
        <v>584.2</v>
      </c>
      <c r="AA445" s="21">
        <f t="shared" si="149"/>
        <v>0.7359536407155455</v>
      </c>
      <c r="AC445" s="9">
        <v>-209.6</v>
      </c>
      <c r="AE445" s="9">
        <v>-793.8000000000001</v>
      </c>
      <c r="AG445" s="9">
        <f t="shared" si="150"/>
        <v>584.2</v>
      </c>
      <c r="AI445" s="21">
        <f t="shared" si="151"/>
        <v>0.7359536407155455</v>
      </c>
    </row>
    <row r="446" spans="1:35" ht="12.75" outlineLevel="1">
      <c r="A446" s="1" t="s">
        <v>1037</v>
      </c>
      <c r="B446" s="16" t="s">
        <v>1038</v>
      </c>
      <c r="C446" s="1" t="s">
        <v>1355</v>
      </c>
      <c r="E446" s="5">
        <v>0</v>
      </c>
      <c r="G446" s="5">
        <v>0</v>
      </c>
      <c r="I446" s="9">
        <f t="shared" si="144"/>
        <v>0</v>
      </c>
      <c r="K446" s="21">
        <f t="shared" si="145"/>
        <v>0</v>
      </c>
      <c r="M446" s="9">
        <v>0</v>
      </c>
      <c r="O446" s="9">
        <v>-1018500</v>
      </c>
      <c r="Q446" s="9">
        <f t="shared" si="146"/>
        <v>1018500</v>
      </c>
      <c r="S446" s="21" t="str">
        <f t="shared" si="147"/>
        <v>N.M.</v>
      </c>
      <c r="U446" s="9">
        <v>74948</v>
      </c>
      <c r="W446" s="9">
        <v>-1018500</v>
      </c>
      <c r="Y446" s="9">
        <f t="shared" si="148"/>
        <v>1093448</v>
      </c>
      <c r="AA446" s="21">
        <f t="shared" si="149"/>
        <v>1.073586647029946</v>
      </c>
      <c r="AC446" s="9">
        <v>74948</v>
      </c>
      <c r="AE446" s="9">
        <v>-1018500</v>
      </c>
      <c r="AG446" s="9">
        <f t="shared" si="150"/>
        <v>1093448</v>
      </c>
      <c r="AI446" s="21">
        <f t="shared" si="151"/>
        <v>1.073586647029946</v>
      </c>
    </row>
    <row r="447" spans="1:35" ht="12.75" outlineLevel="1">
      <c r="A447" s="1" t="s">
        <v>1039</v>
      </c>
      <c r="B447" s="16" t="s">
        <v>1040</v>
      </c>
      <c r="C447" s="1" t="s">
        <v>1356</v>
      </c>
      <c r="E447" s="5">
        <v>-234906.01</v>
      </c>
      <c r="G447" s="5">
        <v>-12467.364</v>
      </c>
      <c r="I447" s="9">
        <f t="shared" si="144"/>
        <v>-222438.646</v>
      </c>
      <c r="K447" s="21" t="str">
        <f t="shared" si="145"/>
        <v>N.M.</v>
      </c>
      <c r="M447" s="9">
        <v>-257970.54</v>
      </c>
      <c r="O447" s="9">
        <v>-78445.73300000001</v>
      </c>
      <c r="Q447" s="9">
        <f t="shared" si="146"/>
        <v>-179524.807</v>
      </c>
      <c r="S447" s="21">
        <f t="shared" si="147"/>
        <v>-2.2885222705484822</v>
      </c>
      <c r="U447" s="9">
        <v>-436374.916</v>
      </c>
      <c r="W447" s="9">
        <v>-182444.438</v>
      </c>
      <c r="Y447" s="9">
        <f t="shared" si="148"/>
        <v>-253930.47800000003</v>
      </c>
      <c r="AA447" s="21">
        <f t="shared" si="149"/>
        <v>-1.3918236191996165</v>
      </c>
      <c r="AC447" s="9">
        <v>-436374.916</v>
      </c>
      <c r="AE447" s="9">
        <v>-182444.438</v>
      </c>
      <c r="AG447" s="9">
        <f t="shared" si="150"/>
        <v>-253930.47800000003</v>
      </c>
      <c r="AI447" s="21">
        <f t="shared" si="151"/>
        <v>-1.3918236191996165</v>
      </c>
    </row>
    <row r="448" spans="1:35" ht="12.75" outlineLevel="1">
      <c r="A448" s="1" t="s">
        <v>1041</v>
      </c>
      <c r="B448" s="16" t="s">
        <v>1042</v>
      </c>
      <c r="C448" s="1" t="s">
        <v>1357</v>
      </c>
      <c r="E448" s="5">
        <v>-26342.93</v>
      </c>
      <c r="G448" s="5">
        <v>-2229.19</v>
      </c>
      <c r="I448" s="9">
        <f t="shared" si="144"/>
        <v>-24113.74</v>
      </c>
      <c r="K448" s="21" t="str">
        <f t="shared" si="145"/>
        <v>N.M.</v>
      </c>
      <c r="M448" s="9">
        <v>-28357.29</v>
      </c>
      <c r="O448" s="9">
        <v>-13915.37</v>
      </c>
      <c r="Q448" s="9">
        <f t="shared" si="146"/>
        <v>-14441.92</v>
      </c>
      <c r="S448" s="21">
        <f t="shared" si="147"/>
        <v>-1.0378394537838376</v>
      </c>
      <c r="U448" s="9">
        <v>-38303.63</v>
      </c>
      <c r="W448" s="9">
        <v>-26555.940000000002</v>
      </c>
      <c r="Y448" s="9">
        <f t="shared" si="148"/>
        <v>-11747.689999999995</v>
      </c>
      <c r="AA448" s="21">
        <f t="shared" si="149"/>
        <v>-0.4423752275385467</v>
      </c>
      <c r="AC448" s="9">
        <v>-38303.63</v>
      </c>
      <c r="AE448" s="9">
        <v>-26555.940000000002</v>
      </c>
      <c r="AG448" s="9">
        <f t="shared" si="150"/>
        <v>-11747.689999999995</v>
      </c>
      <c r="AI448" s="21">
        <f t="shared" si="151"/>
        <v>-0.4423752275385467</v>
      </c>
    </row>
    <row r="449" spans="1:35" ht="12.75" outlineLevel="1">
      <c r="A449" s="1" t="s">
        <v>1043</v>
      </c>
      <c r="B449" s="16" t="s">
        <v>1044</v>
      </c>
      <c r="C449" s="1" t="s">
        <v>1358</v>
      </c>
      <c r="E449" s="5">
        <v>0</v>
      </c>
      <c r="G449" s="5">
        <v>-29441.690000000002</v>
      </c>
      <c r="I449" s="9">
        <f t="shared" si="144"/>
        <v>29441.690000000002</v>
      </c>
      <c r="K449" s="21" t="str">
        <f t="shared" si="145"/>
        <v>N.M.</v>
      </c>
      <c r="M449" s="9">
        <v>-5.71</v>
      </c>
      <c r="O449" s="9">
        <v>-29774.65</v>
      </c>
      <c r="Q449" s="9">
        <f t="shared" si="146"/>
        <v>29768.940000000002</v>
      </c>
      <c r="S449" s="21">
        <f t="shared" si="147"/>
        <v>0.9998082261252441</v>
      </c>
      <c r="U449" s="9">
        <v>-5.71</v>
      </c>
      <c r="W449" s="9">
        <v>-127858.90000000001</v>
      </c>
      <c r="Y449" s="9">
        <f t="shared" si="148"/>
        <v>127853.19</v>
      </c>
      <c r="AA449" s="21">
        <f t="shared" si="149"/>
        <v>0.9999553413958668</v>
      </c>
      <c r="AC449" s="9">
        <v>-5.71</v>
      </c>
      <c r="AE449" s="9">
        <v>-127858.90000000001</v>
      </c>
      <c r="AG449" s="9">
        <f t="shared" si="150"/>
        <v>127853.19</v>
      </c>
      <c r="AI449" s="21">
        <f t="shared" si="151"/>
        <v>0.9999553413958668</v>
      </c>
    </row>
    <row r="450" spans="1:35" ht="12.75" outlineLevel="1">
      <c r="A450" s="1" t="s">
        <v>1045</v>
      </c>
      <c r="B450" s="16" t="s">
        <v>1046</v>
      </c>
      <c r="C450" s="1" t="s">
        <v>1359</v>
      </c>
      <c r="E450" s="5">
        <v>-17839.02</v>
      </c>
      <c r="G450" s="5">
        <v>-44399.65</v>
      </c>
      <c r="I450" s="9">
        <f t="shared" si="144"/>
        <v>26560.63</v>
      </c>
      <c r="K450" s="21">
        <f t="shared" si="145"/>
        <v>0.5982171030627493</v>
      </c>
      <c r="M450" s="9">
        <v>-20769.2</v>
      </c>
      <c r="O450" s="9">
        <v>-37129.05</v>
      </c>
      <c r="Q450" s="9">
        <f t="shared" si="146"/>
        <v>16359.850000000002</v>
      </c>
      <c r="S450" s="21">
        <f t="shared" si="147"/>
        <v>0.44062129249199755</v>
      </c>
      <c r="U450" s="9">
        <v>-92424.97</v>
      </c>
      <c r="W450" s="9">
        <v>-138139.7</v>
      </c>
      <c r="Y450" s="9">
        <f t="shared" si="148"/>
        <v>45714.73000000001</v>
      </c>
      <c r="AA450" s="21">
        <f t="shared" si="149"/>
        <v>0.3309311515806101</v>
      </c>
      <c r="AC450" s="9">
        <v>-92424.97</v>
      </c>
      <c r="AE450" s="9">
        <v>-138139.7</v>
      </c>
      <c r="AG450" s="9">
        <f t="shared" si="150"/>
        <v>45714.73000000001</v>
      </c>
      <c r="AI450" s="21">
        <f t="shared" si="151"/>
        <v>0.3309311515806101</v>
      </c>
    </row>
    <row r="451" spans="1:35" ht="12.75" outlineLevel="1">
      <c r="A451" s="1" t="s">
        <v>1047</v>
      </c>
      <c r="B451" s="16" t="s">
        <v>1048</v>
      </c>
      <c r="C451" s="1" t="s">
        <v>1360</v>
      </c>
      <c r="E451" s="5">
        <v>0</v>
      </c>
      <c r="G451" s="5">
        <v>0</v>
      </c>
      <c r="I451" s="9">
        <f t="shared" si="144"/>
        <v>0</v>
      </c>
      <c r="K451" s="21">
        <f t="shared" si="145"/>
        <v>0</v>
      </c>
      <c r="M451" s="9">
        <v>0</v>
      </c>
      <c r="O451" s="9">
        <v>0</v>
      </c>
      <c r="Q451" s="9">
        <f t="shared" si="146"/>
        <v>0</v>
      </c>
      <c r="S451" s="21">
        <f t="shared" si="147"/>
        <v>0</v>
      </c>
      <c r="U451" s="9">
        <v>-67.81</v>
      </c>
      <c r="W451" s="9">
        <v>0</v>
      </c>
      <c r="Y451" s="9">
        <f t="shared" si="148"/>
        <v>-67.81</v>
      </c>
      <c r="AA451" s="21" t="str">
        <f t="shared" si="149"/>
        <v>N.M.</v>
      </c>
      <c r="AC451" s="9">
        <v>-67.81</v>
      </c>
      <c r="AE451" s="9">
        <v>0</v>
      </c>
      <c r="AG451" s="9">
        <f t="shared" si="150"/>
        <v>-67.81</v>
      </c>
      <c r="AI451" s="21" t="str">
        <f t="shared" si="151"/>
        <v>N.M.</v>
      </c>
    </row>
    <row r="452" spans="1:35" ht="12.75" outlineLevel="1">
      <c r="A452" s="1" t="s">
        <v>1049</v>
      </c>
      <c r="B452" s="16" t="s">
        <v>1050</v>
      </c>
      <c r="C452" s="1" t="s">
        <v>1361</v>
      </c>
      <c r="E452" s="5">
        <v>0</v>
      </c>
      <c r="G452" s="5">
        <v>0</v>
      </c>
      <c r="I452" s="9">
        <f t="shared" si="144"/>
        <v>0</v>
      </c>
      <c r="K452" s="21">
        <f t="shared" si="145"/>
        <v>0</v>
      </c>
      <c r="M452" s="9">
        <v>0</v>
      </c>
      <c r="O452" s="9">
        <v>0</v>
      </c>
      <c r="Q452" s="9">
        <f t="shared" si="146"/>
        <v>0</v>
      </c>
      <c r="S452" s="21">
        <f t="shared" si="147"/>
        <v>0</v>
      </c>
      <c r="U452" s="9">
        <v>0</v>
      </c>
      <c r="W452" s="9">
        <v>916371.14</v>
      </c>
      <c r="Y452" s="9">
        <f t="shared" si="148"/>
        <v>-916371.14</v>
      </c>
      <c r="AA452" s="21" t="str">
        <f t="shared" si="149"/>
        <v>N.M.</v>
      </c>
      <c r="AC452" s="9">
        <v>0</v>
      </c>
      <c r="AE452" s="9">
        <v>916371.14</v>
      </c>
      <c r="AG452" s="9">
        <f t="shared" si="150"/>
        <v>-916371.14</v>
      </c>
      <c r="AI452" s="21" t="str">
        <f t="shared" si="151"/>
        <v>N.M.</v>
      </c>
    </row>
    <row r="453" spans="1:35" ht="12.75" outlineLevel="1">
      <c r="A453" s="1" t="s">
        <v>1051</v>
      </c>
      <c r="B453" s="16" t="s">
        <v>1052</v>
      </c>
      <c r="C453" s="1" t="s">
        <v>1362</v>
      </c>
      <c r="E453" s="5">
        <v>-1944.91</v>
      </c>
      <c r="G453" s="5">
        <v>0</v>
      </c>
      <c r="I453" s="9">
        <f t="shared" si="144"/>
        <v>-1944.91</v>
      </c>
      <c r="K453" s="21" t="str">
        <f t="shared" si="145"/>
        <v>N.M.</v>
      </c>
      <c r="M453" s="9">
        <v>-4722.150000000001</v>
      </c>
      <c r="O453" s="9">
        <v>0</v>
      </c>
      <c r="Q453" s="9">
        <f t="shared" si="146"/>
        <v>-4722.150000000001</v>
      </c>
      <c r="S453" s="21" t="str">
        <f t="shared" si="147"/>
        <v>N.M.</v>
      </c>
      <c r="U453" s="9">
        <v>-22672.45</v>
      </c>
      <c r="W453" s="9">
        <v>0</v>
      </c>
      <c r="Y453" s="9">
        <f t="shared" si="148"/>
        <v>-22672.45</v>
      </c>
      <c r="AA453" s="21" t="str">
        <f t="shared" si="149"/>
        <v>N.M.</v>
      </c>
      <c r="AC453" s="9">
        <v>-22672.45</v>
      </c>
      <c r="AE453" s="9">
        <v>0</v>
      </c>
      <c r="AG453" s="9">
        <f t="shared" si="150"/>
        <v>-22672.45</v>
      </c>
      <c r="AI453" s="21" t="str">
        <f t="shared" si="151"/>
        <v>N.M.</v>
      </c>
    </row>
    <row r="454" spans="1:35" ht="12.75" outlineLevel="1">
      <c r="A454" s="1" t="s">
        <v>1053</v>
      </c>
      <c r="B454" s="16" t="s">
        <v>1054</v>
      </c>
      <c r="C454" s="1" t="s">
        <v>1363</v>
      </c>
      <c r="E454" s="5">
        <v>0</v>
      </c>
      <c r="G454" s="5">
        <v>0</v>
      </c>
      <c r="I454" s="9">
        <f t="shared" si="144"/>
        <v>0</v>
      </c>
      <c r="K454" s="21">
        <f t="shared" si="145"/>
        <v>0</v>
      </c>
      <c r="M454" s="9">
        <v>0</v>
      </c>
      <c r="O454" s="9">
        <v>0</v>
      </c>
      <c r="Q454" s="9">
        <f t="shared" si="146"/>
        <v>0</v>
      </c>
      <c r="S454" s="21">
        <f t="shared" si="147"/>
        <v>0</v>
      </c>
      <c r="U454" s="9">
        <v>-2987.66</v>
      </c>
      <c r="W454" s="9">
        <v>0</v>
      </c>
      <c r="Y454" s="9">
        <f t="shared" si="148"/>
        <v>-2987.66</v>
      </c>
      <c r="AA454" s="21" t="str">
        <f t="shared" si="149"/>
        <v>N.M.</v>
      </c>
      <c r="AC454" s="9">
        <v>-2987.66</v>
      </c>
      <c r="AE454" s="9">
        <v>0</v>
      </c>
      <c r="AG454" s="9">
        <f t="shared" si="150"/>
        <v>-2987.66</v>
      </c>
      <c r="AI454" s="21" t="str">
        <f t="shared" si="151"/>
        <v>N.M.</v>
      </c>
    </row>
    <row r="455" spans="1:53" s="16" customFormat="1" ht="12.75">
      <c r="A455" s="16" t="s">
        <v>48</v>
      </c>
      <c r="C455" s="16" t="s">
        <v>1364</v>
      </c>
      <c r="D455" s="9"/>
      <c r="E455" s="9">
        <v>-1854636.65</v>
      </c>
      <c r="F455" s="9"/>
      <c r="G455" s="9">
        <v>-860524.5739999999</v>
      </c>
      <c r="H455" s="9"/>
      <c r="I455" s="9">
        <f>+E455-G455</f>
        <v>-994112.076</v>
      </c>
      <c r="J455" s="37" t="str">
        <f>IF((+E455-G455)=(I455),"  ",$AO$507)</f>
        <v>  </v>
      </c>
      <c r="K455" s="38">
        <f>IF(G455&lt;0,IF(I455=0,0,IF(OR(G455=0,E455=0),"N.M.",IF(ABS(I455/G455)&gt;=10,"N.M.",I455/(-G455)))),IF(I455=0,0,IF(OR(G455=0,E455=0),"N.M.",IF(ABS(I455/G455)&gt;=10,"N.M.",I455/G455))))</f>
        <v>-1.1552396131804135</v>
      </c>
      <c r="L455" s="39"/>
      <c r="M455" s="9">
        <v>-1895754.2999999998</v>
      </c>
      <c r="N455" s="9"/>
      <c r="O455" s="9">
        <v>-991548.6630000001</v>
      </c>
      <c r="P455" s="9"/>
      <c r="Q455" s="9">
        <f>+M455-O455</f>
        <v>-904205.6369999998</v>
      </c>
      <c r="R455" s="37" t="str">
        <f>IF((+M455-O455)=(Q455),"  ",$AO$507)</f>
        <v>  </v>
      </c>
      <c r="S455" s="38">
        <f>IF(O455&lt;0,IF(Q455=0,0,IF(OR(O455=0,M455=0),"N.M.",IF(ABS(Q455/O455)&gt;=10,"N.M.",Q455/(-O455)))),IF(Q455=0,0,IF(OR(O455=0,M455=0),"N.M.",IF(ABS(Q455/O455)&gt;=10,"N.M.",Q455/O455))))</f>
        <v>-0.9119125169956481</v>
      </c>
      <c r="T455" s="39"/>
      <c r="U455" s="9">
        <v>-2431150.241000001</v>
      </c>
      <c r="V455" s="9"/>
      <c r="W455" s="9">
        <v>-1647786.0979999998</v>
      </c>
      <c r="X455" s="9"/>
      <c r="Y455" s="9">
        <f>+U455-W455</f>
        <v>-783364.1430000011</v>
      </c>
      <c r="Z455" s="37" t="str">
        <f>IF((+U455-W455)=(Y455),"  ",$AO$507)</f>
        <v>  </v>
      </c>
      <c r="AA455" s="38">
        <f>IF(W455&lt;0,IF(Y455=0,0,IF(OR(W455=0,U455=0),"N.M.",IF(ABS(Y455/W455)&gt;=10,"N.M.",Y455/(-W455)))),IF(Y455=0,0,IF(OR(W455=0,U455=0),"N.M.",IF(ABS(Y455/W455)&gt;=10,"N.M.",Y455/W455))))</f>
        <v>-0.4754040248007974</v>
      </c>
      <c r="AB455" s="39"/>
      <c r="AC455" s="9">
        <v>-2431150.241000001</v>
      </c>
      <c r="AD455" s="9"/>
      <c r="AE455" s="9">
        <v>-1647786.0979999998</v>
      </c>
      <c r="AF455" s="9"/>
      <c r="AG455" s="9">
        <f>+AC455-AE455</f>
        <v>-783364.1430000011</v>
      </c>
      <c r="AH455" s="37" t="str">
        <f>IF((+AC455-AE455)=(AG455),"  ",$AO$507)</f>
        <v>  </v>
      </c>
      <c r="AI455" s="38">
        <f>IF(AE455&lt;0,IF(AG455=0,0,IF(OR(AE455=0,AC455=0),"N.M.",IF(ABS(AG455/AE455)&gt;=10,"N.M.",AG455/(-AE455)))),IF(AG455=0,0,IF(OR(AE455=0,AC455=0),"N.M.",IF(ABS(AG455/AE455)&gt;=10,"N.M.",AG455/AE455))))</f>
        <v>-0.4754040248007974</v>
      </c>
      <c r="AJ455" s="39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</row>
    <row r="456" spans="1:35" ht="12.75" outlineLevel="1">
      <c r="A456" s="1" t="s">
        <v>1055</v>
      </c>
      <c r="B456" s="16" t="s">
        <v>1056</v>
      </c>
      <c r="C456" s="1" t="s">
        <v>1365</v>
      </c>
      <c r="E456" s="5">
        <v>466580.29000000004</v>
      </c>
      <c r="G456" s="5">
        <v>449067.03</v>
      </c>
      <c r="I456" s="9">
        <f aca="true" t="shared" si="152" ref="I456:I461">+E456-G456</f>
        <v>17513.26000000001</v>
      </c>
      <c r="K456" s="21">
        <f aca="true" t="shared" si="153" ref="K456:K461">IF(G456&lt;0,IF(I456=0,0,IF(OR(G456=0,E456=0),"N.M.",IF(ABS(I456/G456)&gt;=10,"N.M.",I456/(-G456)))),IF(I456=0,0,IF(OR(G456=0,E456=0),"N.M.",IF(ABS(I456/G456)&gt;=10,"N.M.",I456/G456))))</f>
        <v>0.03899921132041247</v>
      </c>
      <c r="M456" s="9">
        <v>187181.08000000002</v>
      </c>
      <c r="O456" s="9">
        <v>-113248.97</v>
      </c>
      <c r="Q456" s="9">
        <f aca="true" t="shared" si="154" ref="Q456:Q461">+M456-O456</f>
        <v>300430.05000000005</v>
      </c>
      <c r="S456" s="21">
        <f aca="true" t="shared" si="155" ref="S456:S461">IF(O456&lt;0,IF(Q456=0,0,IF(OR(O456=0,M456=0),"N.M.",IF(ABS(Q456/O456)&gt;=10,"N.M.",Q456/(-O456)))),IF(Q456=0,0,IF(OR(O456=0,M456=0),"N.M.",IF(ABS(Q456/O456)&gt;=10,"N.M.",Q456/O456))))</f>
        <v>2.652828100776546</v>
      </c>
      <c r="U456" s="9">
        <v>-539052.78</v>
      </c>
      <c r="W456" s="9">
        <v>296990.68</v>
      </c>
      <c r="Y456" s="9">
        <f aca="true" t="shared" si="156" ref="Y456:Y461">+U456-W456</f>
        <v>-836043.46</v>
      </c>
      <c r="AA456" s="21">
        <f aca="true" t="shared" si="157" ref="AA456:AA461">IF(W456&lt;0,IF(Y456=0,0,IF(OR(W456=0,U456=0),"N.M.",IF(ABS(Y456/W456)&gt;=10,"N.M.",Y456/(-W456)))),IF(Y456=0,0,IF(OR(W456=0,U456=0),"N.M.",IF(ABS(Y456/W456)&gt;=10,"N.M.",Y456/W456))))</f>
        <v>-2.8150494823608607</v>
      </c>
      <c r="AC456" s="9">
        <v>-539052.78</v>
      </c>
      <c r="AE456" s="9">
        <v>296990.68</v>
      </c>
      <c r="AG456" s="9">
        <f aca="true" t="shared" si="158" ref="AG456:AG461">+AC456-AE456</f>
        <v>-836043.46</v>
      </c>
      <c r="AI456" s="21">
        <f aca="true" t="shared" si="159" ref="AI456:AI461">IF(AE456&lt;0,IF(AG456=0,0,IF(OR(AE456=0,AC456=0),"N.M.",IF(ABS(AG456/AE456)&gt;=10,"N.M.",AG456/(-AE456)))),IF(AG456=0,0,IF(OR(AE456=0,AC456=0),"N.M.",IF(ABS(AG456/AE456)&gt;=10,"N.M.",AG456/AE456))))</f>
        <v>-2.8150494823608607</v>
      </c>
    </row>
    <row r="457" spans="1:35" ht="12.75" outlineLevel="1">
      <c r="A457" s="1" t="s">
        <v>1057</v>
      </c>
      <c r="B457" s="16" t="s">
        <v>1058</v>
      </c>
      <c r="C457" s="1" t="s">
        <v>1366</v>
      </c>
      <c r="E457" s="5">
        <v>0</v>
      </c>
      <c r="G457" s="5">
        <v>0</v>
      </c>
      <c r="I457" s="9">
        <f t="shared" si="152"/>
        <v>0</v>
      </c>
      <c r="K457" s="21">
        <f t="shared" si="153"/>
        <v>0</v>
      </c>
      <c r="M457" s="9">
        <v>-21874.100000000002</v>
      </c>
      <c r="O457" s="9">
        <v>0</v>
      </c>
      <c r="Q457" s="9">
        <f t="shared" si="154"/>
        <v>-21874.100000000002</v>
      </c>
      <c r="S457" s="21" t="str">
        <f t="shared" si="155"/>
        <v>N.M.</v>
      </c>
      <c r="U457" s="9">
        <v>-21874.100000000002</v>
      </c>
      <c r="W457" s="9">
        <v>0</v>
      </c>
      <c r="Y457" s="9">
        <f t="shared" si="156"/>
        <v>-21874.100000000002</v>
      </c>
      <c r="AA457" s="21" t="str">
        <f t="shared" si="157"/>
        <v>N.M.</v>
      </c>
      <c r="AC457" s="9">
        <v>-21874.100000000002</v>
      </c>
      <c r="AE457" s="9">
        <v>0</v>
      </c>
      <c r="AG457" s="9">
        <f t="shared" si="158"/>
        <v>-21874.100000000002</v>
      </c>
      <c r="AI457" s="21" t="str">
        <f t="shared" si="159"/>
        <v>N.M.</v>
      </c>
    </row>
    <row r="458" spans="1:35" ht="12.75" outlineLevel="1">
      <c r="A458" s="1" t="s">
        <v>1059</v>
      </c>
      <c r="B458" s="16" t="s">
        <v>1060</v>
      </c>
      <c r="C458" s="1" t="s">
        <v>1366</v>
      </c>
      <c r="E458" s="5">
        <v>72490.83</v>
      </c>
      <c r="G458" s="5">
        <v>0</v>
      </c>
      <c r="I458" s="9">
        <f t="shared" si="152"/>
        <v>72490.83</v>
      </c>
      <c r="K458" s="21" t="str">
        <f t="shared" si="153"/>
        <v>N.M.</v>
      </c>
      <c r="M458" s="9">
        <v>49681.28</v>
      </c>
      <c r="O458" s="9">
        <v>0</v>
      </c>
      <c r="Q458" s="9">
        <f t="shared" si="154"/>
        <v>49681.28</v>
      </c>
      <c r="S458" s="21" t="str">
        <f t="shared" si="155"/>
        <v>N.M.</v>
      </c>
      <c r="U458" s="9">
        <v>-56551.43</v>
      </c>
      <c r="W458" s="9">
        <v>0</v>
      </c>
      <c r="Y458" s="9">
        <f t="shared" si="156"/>
        <v>-56551.43</v>
      </c>
      <c r="AA458" s="21" t="str">
        <f t="shared" si="157"/>
        <v>N.M.</v>
      </c>
      <c r="AC458" s="9">
        <v>-56551.43</v>
      </c>
      <c r="AE458" s="9">
        <v>0</v>
      </c>
      <c r="AG458" s="9">
        <f t="shared" si="158"/>
        <v>-56551.43</v>
      </c>
      <c r="AI458" s="21" t="str">
        <f t="shared" si="159"/>
        <v>N.M.</v>
      </c>
    </row>
    <row r="459" spans="1:35" ht="12.75" outlineLevel="1">
      <c r="A459" s="1" t="s">
        <v>1061</v>
      </c>
      <c r="B459" s="16" t="s">
        <v>1062</v>
      </c>
      <c r="C459" s="1" t="s">
        <v>1367</v>
      </c>
      <c r="E459" s="5">
        <v>-654.15</v>
      </c>
      <c r="G459" s="5">
        <v>-531586.3</v>
      </c>
      <c r="I459" s="9">
        <f t="shared" si="152"/>
        <v>530932.15</v>
      </c>
      <c r="K459" s="21">
        <f t="shared" si="153"/>
        <v>0.9987694378128255</v>
      </c>
      <c r="M459" s="9">
        <v>-465671.5</v>
      </c>
      <c r="O459" s="9">
        <v>-968889.25</v>
      </c>
      <c r="Q459" s="9">
        <f t="shared" si="154"/>
        <v>503217.75</v>
      </c>
      <c r="S459" s="21">
        <f t="shared" si="155"/>
        <v>0.5193759245445235</v>
      </c>
      <c r="U459" s="9">
        <v>-872496.1</v>
      </c>
      <c r="W459" s="9">
        <v>-4190481.8</v>
      </c>
      <c r="Y459" s="9">
        <f t="shared" si="156"/>
        <v>3317985.6999999997</v>
      </c>
      <c r="AA459" s="21">
        <f t="shared" si="157"/>
        <v>0.7917909821252535</v>
      </c>
      <c r="AC459" s="9">
        <v>-872496.1</v>
      </c>
      <c r="AE459" s="9">
        <v>-4190481.8</v>
      </c>
      <c r="AG459" s="9">
        <f t="shared" si="158"/>
        <v>3317985.6999999997</v>
      </c>
      <c r="AI459" s="21">
        <f t="shared" si="159"/>
        <v>0.7917909821252535</v>
      </c>
    </row>
    <row r="460" spans="1:35" ht="12.75" outlineLevel="1">
      <c r="A460" s="1" t="s">
        <v>1063</v>
      </c>
      <c r="B460" s="16" t="s">
        <v>1064</v>
      </c>
      <c r="C460" s="1" t="s">
        <v>1368</v>
      </c>
      <c r="E460" s="5">
        <v>540786.86</v>
      </c>
      <c r="G460" s="5">
        <v>419259.4</v>
      </c>
      <c r="I460" s="9">
        <f t="shared" si="152"/>
        <v>121527.45999999996</v>
      </c>
      <c r="K460" s="21">
        <f t="shared" si="153"/>
        <v>0.28986221895084513</v>
      </c>
      <c r="M460" s="9">
        <v>1229418.51</v>
      </c>
      <c r="O460" s="9">
        <v>1071681.8</v>
      </c>
      <c r="Q460" s="9">
        <f t="shared" si="154"/>
        <v>157736.70999999996</v>
      </c>
      <c r="S460" s="21">
        <f t="shared" si="155"/>
        <v>0.14718614237920244</v>
      </c>
      <c r="U460" s="9">
        <v>1806937.4100000001</v>
      </c>
      <c r="W460" s="9">
        <v>3932993.7</v>
      </c>
      <c r="Y460" s="9">
        <f t="shared" si="156"/>
        <v>-2126056.29</v>
      </c>
      <c r="AA460" s="21">
        <f t="shared" si="157"/>
        <v>-0.5405694623919687</v>
      </c>
      <c r="AC460" s="9">
        <v>1806937.4100000001</v>
      </c>
      <c r="AE460" s="9">
        <v>3932993.7</v>
      </c>
      <c r="AG460" s="9">
        <f t="shared" si="158"/>
        <v>-2126056.29</v>
      </c>
      <c r="AI460" s="21">
        <f t="shared" si="159"/>
        <v>-0.5405694623919687</v>
      </c>
    </row>
    <row r="461" spans="1:35" ht="12.75" outlineLevel="1">
      <c r="A461" s="1" t="s">
        <v>1065</v>
      </c>
      <c r="B461" s="16" t="s">
        <v>1066</v>
      </c>
      <c r="C461" s="1" t="s">
        <v>1369</v>
      </c>
      <c r="E461" s="5">
        <v>0</v>
      </c>
      <c r="G461" s="5">
        <v>0</v>
      </c>
      <c r="I461" s="9">
        <f t="shared" si="152"/>
        <v>0</v>
      </c>
      <c r="K461" s="21">
        <f t="shared" si="153"/>
        <v>0</v>
      </c>
      <c r="M461" s="9">
        <v>0</v>
      </c>
      <c r="O461" s="9">
        <v>71259</v>
      </c>
      <c r="Q461" s="9">
        <f t="shared" si="154"/>
        <v>-71259</v>
      </c>
      <c r="S461" s="21" t="str">
        <f t="shared" si="155"/>
        <v>N.M.</v>
      </c>
      <c r="U461" s="9">
        <v>0</v>
      </c>
      <c r="W461" s="9">
        <v>-44855</v>
      </c>
      <c r="Y461" s="9">
        <f t="shared" si="156"/>
        <v>44855</v>
      </c>
      <c r="AA461" s="21" t="str">
        <f t="shared" si="157"/>
        <v>N.M.</v>
      </c>
      <c r="AC461" s="9">
        <v>0</v>
      </c>
      <c r="AE461" s="9">
        <v>-44855</v>
      </c>
      <c r="AG461" s="9">
        <f t="shared" si="158"/>
        <v>44855</v>
      </c>
      <c r="AI461" s="21" t="str">
        <f t="shared" si="159"/>
        <v>N.M.</v>
      </c>
    </row>
    <row r="462" spans="1:53" s="16" customFormat="1" ht="12.75">
      <c r="A462" s="16" t="s">
        <v>49</v>
      </c>
      <c r="C462" s="16" t="s">
        <v>1370</v>
      </c>
      <c r="D462" s="9"/>
      <c r="E462" s="9">
        <v>1079203.83</v>
      </c>
      <c r="F462" s="9"/>
      <c r="G462" s="9">
        <v>336740.13</v>
      </c>
      <c r="H462" s="9"/>
      <c r="I462" s="9">
        <f>+E462-G462</f>
        <v>742463.7000000001</v>
      </c>
      <c r="J462" s="37" t="str">
        <f>IF((+E462-G462)=(I462),"  ",$AO$507)</f>
        <v>  </v>
      </c>
      <c r="K462" s="38">
        <f>IF(G462&lt;0,IF(I462=0,0,IF(OR(G462=0,E462=0),"N.M.",IF(ABS(I462/G462)&gt;=10,"N.M.",I462/(-G462)))),IF(I462=0,0,IF(OR(G462=0,E462=0),"N.M.",IF(ABS(I462/G462)&gt;=10,"N.M.",I462/G462))))</f>
        <v>2.2048566055967256</v>
      </c>
      <c r="L462" s="39"/>
      <c r="M462" s="9">
        <v>978735.27</v>
      </c>
      <c r="N462" s="9"/>
      <c r="O462" s="9">
        <v>60802.580000000075</v>
      </c>
      <c r="P462" s="9"/>
      <c r="Q462" s="9">
        <f>+M462-O462</f>
        <v>917932.69</v>
      </c>
      <c r="R462" s="37" t="str">
        <f>IF((+M462-O462)=(Q462),"  ",$AO$507)</f>
        <v>  </v>
      </c>
      <c r="S462" s="38" t="str">
        <f>IF(O462&lt;0,IF(Q462=0,0,IF(OR(O462=0,M462=0),"N.M.",IF(ABS(Q462/O462)&gt;=10,"N.M.",Q462/(-O462)))),IF(Q462=0,0,IF(OR(O462=0,M462=0),"N.M.",IF(ABS(Q462/O462)&gt;=10,"N.M.",Q462/O462))))</f>
        <v>N.M.</v>
      </c>
      <c r="T462" s="39"/>
      <c r="U462" s="9">
        <v>316963</v>
      </c>
      <c r="V462" s="9"/>
      <c r="W462" s="9">
        <v>-5352.41999999946</v>
      </c>
      <c r="X462" s="9"/>
      <c r="Y462" s="9">
        <f>+U462-W462</f>
        <v>322315.41999999946</v>
      </c>
      <c r="Z462" s="37" t="str">
        <f>IF((+U462-W462)=(Y462),"  ",$AO$507)</f>
        <v>  </v>
      </c>
      <c r="AA462" s="38" t="str">
        <f>IF(W462&lt;0,IF(Y462=0,0,IF(OR(W462=0,U462=0),"N.M.",IF(ABS(Y462/W462)&gt;=10,"N.M.",Y462/(-W462)))),IF(Y462=0,0,IF(OR(W462=0,U462=0),"N.M.",IF(ABS(Y462/W462)&gt;=10,"N.M.",Y462/W462))))</f>
        <v>N.M.</v>
      </c>
      <c r="AB462" s="39"/>
      <c r="AC462" s="9">
        <v>316963</v>
      </c>
      <c r="AD462" s="9"/>
      <c r="AE462" s="9">
        <v>-5352.41999999946</v>
      </c>
      <c r="AF462" s="9"/>
      <c r="AG462" s="9">
        <f>+AC462-AE462</f>
        <v>322315.41999999946</v>
      </c>
      <c r="AH462" s="37" t="str">
        <f>IF((+AC462-AE462)=(AG462),"  ",$AO$507)</f>
        <v>  </v>
      </c>
      <c r="AI462" s="38" t="str">
        <f>IF(AE462&lt;0,IF(AG462=0,0,IF(OR(AE462=0,AC462=0),"N.M.",IF(ABS(AG462/AE462)&gt;=10,"N.M.",AG462/(-AE462)))),IF(AG462=0,0,IF(OR(AE462=0,AC462=0),"N.M.",IF(ABS(AG462/AE462)&gt;=10,"N.M.",AG462/AE462))))</f>
        <v>N.M.</v>
      </c>
      <c r="AJ462" s="39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</row>
    <row r="463" spans="1:53" s="16" customFormat="1" ht="12.75">
      <c r="A463" s="77" t="s">
        <v>50</v>
      </c>
      <c r="C463" s="17" t="s">
        <v>51</v>
      </c>
      <c r="D463" s="18"/>
      <c r="E463" s="18">
        <v>-1939141.92</v>
      </c>
      <c r="F463" s="18"/>
      <c r="G463" s="18">
        <v>-424478.26399999985</v>
      </c>
      <c r="H463" s="18"/>
      <c r="I463" s="18">
        <f>+E463-G463</f>
        <v>-1514663.656</v>
      </c>
      <c r="J463" s="37" t="str">
        <f>IF((+E463-G463)=(I463),"  ",$AO$507)</f>
        <v>  </v>
      </c>
      <c r="K463" s="40">
        <f>IF(G463&lt;0,IF(I463=0,0,IF(OR(G463=0,E463=0),"N.M.",IF(ABS(I463/G463)&gt;=10,"N.M.",I463/(-G463)))),IF(I463=0,0,IF(OR(G463=0,E463=0),"N.M.",IF(ABS(I463/G463)&gt;=10,"N.M.",I463/G463))))</f>
        <v>-3.5682949739918848</v>
      </c>
      <c r="L463" s="39"/>
      <c r="M463" s="18">
        <v>-1748126.6400000004</v>
      </c>
      <c r="N463" s="18"/>
      <c r="O463" s="18">
        <v>352304.7570000003</v>
      </c>
      <c r="P463" s="18"/>
      <c r="Q463" s="18">
        <f>+M463-O463</f>
        <v>-2100431.397000001</v>
      </c>
      <c r="R463" s="37" t="str">
        <f>IF((+M463-O463)=(Q463),"  ",$AO$507)</f>
        <v>  </v>
      </c>
      <c r="S463" s="40">
        <f>IF(O463&lt;0,IF(Q463=0,0,IF(OR(O463=0,M463=0),"N.M.",IF(ABS(Q463/O463)&gt;=10,"N.M.",Q463/(-O463)))),IF(Q463=0,0,IF(OR(O463=0,M463=0),"N.M.",IF(ABS(Q463/O463)&gt;=10,"N.M.",Q463/O463))))</f>
        <v>-5.96197285238473</v>
      </c>
      <c r="T463" s="39"/>
      <c r="U463" s="18">
        <v>331764.6390000002</v>
      </c>
      <c r="V463" s="18"/>
      <c r="W463" s="18">
        <v>-851344.0480000004</v>
      </c>
      <c r="X463" s="18"/>
      <c r="Y463" s="18">
        <f>+U463-W463</f>
        <v>1183108.6870000006</v>
      </c>
      <c r="Z463" s="37" t="str">
        <f>IF((+U463-W463)=(Y463),"  ",$AO$507)</f>
        <v>  </v>
      </c>
      <c r="AA463" s="40">
        <f>IF(W463&lt;0,IF(Y463=0,0,IF(OR(W463=0,U463=0),"N.M.",IF(ABS(Y463/W463)&gt;=10,"N.M.",Y463/(-W463)))),IF(Y463=0,0,IF(OR(W463=0,U463=0),"N.M.",IF(ABS(Y463/W463)&gt;=10,"N.M.",Y463/W463))))</f>
        <v>1.3896951412057093</v>
      </c>
      <c r="AB463" s="39"/>
      <c r="AC463" s="18">
        <v>331764.6390000002</v>
      </c>
      <c r="AD463" s="18"/>
      <c r="AE463" s="18">
        <v>-851344.0480000004</v>
      </c>
      <c r="AF463" s="18"/>
      <c r="AG463" s="18">
        <f>+AC463-AE463</f>
        <v>1183108.6870000006</v>
      </c>
      <c r="AH463" s="37" t="str">
        <f>IF((+AC463-AE463)=(AG463),"  ",$AO$507)</f>
        <v>  </v>
      </c>
      <c r="AI463" s="40">
        <f>IF(AE463&lt;0,IF(AG463=0,0,IF(OR(AE463=0,AC463=0),"N.M.",IF(ABS(AG463/AE463)&gt;=10,"N.M.",AG463/(-AE463)))),IF(AG463=0,0,IF(OR(AE463=0,AC463=0),"N.M.",IF(ABS(AG463/AE463)&gt;=10,"N.M.",AG463/AE463))))</f>
        <v>1.3896951412057093</v>
      </c>
      <c r="AJ463" s="39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</row>
    <row r="464" spans="4:53" s="16" customFormat="1" ht="12.75">
      <c r="D464" s="9"/>
      <c r="E464" s="43" t="str">
        <f>IF(ABS(+E442+E455+E462-E463)&gt;$AO$503,$AO$506," ")</f>
        <v> </v>
      </c>
      <c r="F464" s="28"/>
      <c r="G464" s="43" t="str">
        <f>IF(ABS(+G442+G455+G462-G463)&gt;$AO$503,$AO$506," ")</f>
        <v> </v>
      </c>
      <c r="H464" s="42"/>
      <c r="I464" s="43" t="str">
        <f>IF(ABS(+I442+I455+I462-I463)&gt;$AO$503,$AO$506," ")</f>
        <v> </v>
      </c>
      <c r="J464" s="9"/>
      <c r="K464" s="21"/>
      <c r="L464" s="11"/>
      <c r="M464" s="43" t="str">
        <f>IF(ABS(+M442+M455+M462-M463)&gt;$AO$503,$AO$506," ")</f>
        <v> </v>
      </c>
      <c r="N464" s="42"/>
      <c r="O464" s="43" t="str">
        <f>IF(ABS(+O442+O455+O462-O463)&gt;$AO$503,$AO$506," ")</f>
        <v> </v>
      </c>
      <c r="P464" s="28"/>
      <c r="Q464" s="43" t="str">
        <f>IF(ABS(+Q442+Q455+Q462-Q463)&gt;$AO$503,$AO$506," ")</f>
        <v> </v>
      </c>
      <c r="R464" s="9"/>
      <c r="S464" s="21"/>
      <c r="T464" s="9"/>
      <c r="U464" s="43" t="str">
        <f>IF(ABS(+U442+U455+U462-U463)&gt;$AO$503,$AO$506," ")</f>
        <v> </v>
      </c>
      <c r="V464" s="28"/>
      <c r="W464" s="43" t="str">
        <f>IF(ABS(+W442+W455+W462-W463)&gt;$AO$503,$AO$506," ")</f>
        <v> </v>
      </c>
      <c r="X464" s="28"/>
      <c r="Y464" s="43" t="str">
        <f>IF(ABS(+Y442+Y455+Y462-Y463)&gt;$AO$503,$AO$506," ")</f>
        <v> </v>
      </c>
      <c r="Z464" s="9"/>
      <c r="AA464" s="21"/>
      <c r="AB464" s="9"/>
      <c r="AC464" s="43" t="str">
        <f>IF(ABS(+AC442+AC455+AC462-AC463)&gt;$AO$503,$AO$506," ")</f>
        <v> </v>
      </c>
      <c r="AD464" s="28"/>
      <c r="AE464" s="43" t="str">
        <f>IF(ABS(+AE442+AE455+AE462-AE463)&gt;$AO$503,$AO$506," ")</f>
        <v> </v>
      </c>
      <c r="AF464" s="42"/>
      <c r="AG464" s="43" t="str">
        <f>IF(ABS(+AG442+AG455+AG462-AG463)&gt;$AO$503,$AO$506," ")</f>
        <v> </v>
      </c>
      <c r="AH464" s="9"/>
      <c r="AI464" s="2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</row>
    <row r="465" spans="1:53" s="16" customFormat="1" ht="12.75">
      <c r="A465" s="77" t="s">
        <v>52</v>
      </c>
      <c r="C465" s="17" t="s">
        <v>53</v>
      </c>
      <c r="D465" s="18"/>
      <c r="E465" s="18">
        <v>-3314661.355999994</v>
      </c>
      <c r="F465" s="18"/>
      <c r="G465" s="18">
        <v>7861149.08300002</v>
      </c>
      <c r="H465" s="18"/>
      <c r="I465" s="18">
        <f>+E465-G465</f>
        <v>-11175810.439000014</v>
      </c>
      <c r="J465" s="37" t="str">
        <f>IF((+E465-G465)=(I465),"  ",$AO$507)</f>
        <v>  </v>
      </c>
      <c r="K465" s="40">
        <f>IF(G465&lt;0,IF(I465=0,0,IF(OR(G465=0,E465=0),"N.M.",IF(ABS(I465/G465)&gt;=10,"N.M.",I465/(-G465)))),IF(I465=0,0,IF(OR(G465=0,E465=0),"N.M.",IF(ABS(I465/G465)&gt;=10,"N.M.",I465/G465))))</f>
        <v>-1.421650997965177</v>
      </c>
      <c r="L465" s="39"/>
      <c r="M465" s="18">
        <v>8133062.826000019</v>
      </c>
      <c r="N465" s="18"/>
      <c r="O465" s="18">
        <v>16548837.955000026</v>
      </c>
      <c r="P465" s="18"/>
      <c r="Q465" s="18">
        <f>+M465-O465</f>
        <v>-8415775.129000008</v>
      </c>
      <c r="R465" s="37" t="str">
        <f>IF((+M465-O465)=(Q465),"  ",$AO$507)</f>
        <v>  </v>
      </c>
      <c r="S465" s="40">
        <f>IF(O465&lt;0,IF(Q465=0,0,IF(OR(O465=0,M465=0),"N.M.",IF(ABS(Q465/O465)&gt;=10,"N.M.",Q465/(-O465)))),IF(Q465=0,0,IF(OR(O465=0,M465=0),"N.M.",IF(ABS(Q465/O465)&gt;=10,"N.M.",Q465/O465))))</f>
        <v>-0.5085417569429572</v>
      </c>
      <c r="T465" s="39"/>
      <c r="U465" s="18">
        <v>59066955.031999975</v>
      </c>
      <c r="V465" s="18"/>
      <c r="W465" s="18">
        <v>60983407.578000195</v>
      </c>
      <c r="X465" s="18"/>
      <c r="Y465" s="18">
        <f>+U465-W465</f>
        <v>-1916452.5460002199</v>
      </c>
      <c r="Z465" s="37" t="str">
        <f>IF((+U465-W465)=(Y465),"  ",$AO$507)</f>
        <v>  </v>
      </c>
      <c r="AA465" s="40">
        <f>IF(W465&lt;0,IF(Y465=0,0,IF(OR(W465=0,U465=0),"N.M.",IF(ABS(Y465/W465)&gt;=10,"N.M.",Y465/(-W465)))),IF(Y465=0,0,IF(OR(W465=0,U465=0),"N.M.",IF(ABS(Y465/W465)&gt;=10,"N.M.",Y465/W465))))</f>
        <v>-0.03142580288825286</v>
      </c>
      <c r="AB465" s="39"/>
      <c r="AC465" s="18">
        <v>59066955.031999975</v>
      </c>
      <c r="AD465" s="18"/>
      <c r="AE465" s="18">
        <v>60983407.578000195</v>
      </c>
      <c r="AF465" s="18"/>
      <c r="AG465" s="18">
        <f>+AC465-AE465</f>
        <v>-1916452.5460002199</v>
      </c>
      <c r="AH465" s="37" t="str">
        <f>IF((+AC465-AE465)=(AG465),"  ",$AO$507)</f>
        <v>  </v>
      </c>
      <c r="AI465" s="40">
        <f>IF(AE465&lt;0,IF(AG465=0,0,IF(OR(AE465=0,AC465=0),"N.M.",IF(ABS(AG465/AE465)&gt;=10,"N.M.",AG465/(-AE465)))),IF(AG465=0,0,IF(OR(AE465=0,AC465=0),"N.M.",IF(ABS(AG465/AE465)&gt;=10,"N.M.",AG465/AE465))))</f>
        <v>-0.03142580288825286</v>
      </c>
      <c r="AJ465" s="39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</row>
    <row r="466" spans="4:53" s="16" customFormat="1" ht="12.75">
      <c r="D466" s="9"/>
      <c r="E466" s="43" t="str">
        <f>IF(ABS(E409+E463-E465)&gt;$AO$503,$AO$506," ")</f>
        <v> </v>
      </c>
      <c r="F466" s="28"/>
      <c r="G466" s="43" t="str">
        <f>IF(ABS(G409+G463-G465)&gt;$AO$503,$AO$506," ")</f>
        <v> </v>
      </c>
      <c r="H466" s="42"/>
      <c r="I466" s="43" t="str">
        <f>IF(ABS(I409+I463-I465)&gt;$AO$503,$AO$506," ")</f>
        <v> </v>
      </c>
      <c r="J466" s="9"/>
      <c r="K466" s="21"/>
      <c r="L466" s="11"/>
      <c r="M466" s="43" t="str">
        <f>IF(ABS(M409+M463-M465)&gt;$AO$503,$AO$506," ")</f>
        <v> </v>
      </c>
      <c r="N466" s="42"/>
      <c r="O466" s="43" t="str">
        <f>IF(ABS(O409+O463-O465)&gt;$AO$503,$AO$506," ")</f>
        <v> </v>
      </c>
      <c r="P466" s="28"/>
      <c r="Q466" s="43" t="str">
        <f>IF(ABS(Q409+Q463-Q465)&gt;$AO$503,$AO$506," ")</f>
        <v> </v>
      </c>
      <c r="R466" s="9"/>
      <c r="S466" s="21"/>
      <c r="T466" s="9"/>
      <c r="U466" s="43" t="str">
        <f>IF(ABS(U409+U463-U465)&gt;$AO$503,$AO$506," ")</f>
        <v> </v>
      </c>
      <c r="V466" s="28"/>
      <c r="W466" s="43" t="str">
        <f>IF(ABS(W409+W463-W465)&gt;$AO$503,$AO$506," ")</f>
        <v> </v>
      </c>
      <c r="X466" s="28"/>
      <c r="Y466" s="43" t="str">
        <f>IF(ABS(Y409+Y463-Y465)&gt;$AO$503,$AO$506," ")</f>
        <v> </v>
      </c>
      <c r="Z466" s="9"/>
      <c r="AA466" s="21"/>
      <c r="AB466" s="9"/>
      <c r="AC466" s="43" t="str">
        <f>IF(ABS(AC409+AC463-AC465)&gt;$AO$503,$AO$506," ")</f>
        <v> </v>
      </c>
      <c r="AD466" s="28"/>
      <c r="AE466" s="43" t="str">
        <f>IF(ABS(AE409+AE463-AE465)&gt;$AO$503,$AO$506," ")</f>
        <v> </v>
      </c>
      <c r="AF466" s="42"/>
      <c r="AG466" s="43" t="str">
        <f>IF(ABS(AG409+AG463-AG465)&gt;$AO$503,$AO$506," ")</f>
        <v> </v>
      </c>
      <c r="AH466" s="9"/>
      <c r="AI466" s="2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3:53" s="16" customFormat="1" ht="12.75">
      <c r="C467" s="17" t="s">
        <v>54</v>
      </c>
      <c r="D467" s="18"/>
      <c r="E467" s="9"/>
      <c r="F467" s="9"/>
      <c r="G467" s="9"/>
      <c r="H467" s="9"/>
      <c r="I467" s="9"/>
      <c r="J467" s="9"/>
      <c r="K467" s="21"/>
      <c r="L467" s="11"/>
      <c r="M467" s="9"/>
      <c r="N467" s="9"/>
      <c r="O467" s="9"/>
      <c r="P467" s="9"/>
      <c r="Q467" s="9"/>
      <c r="R467" s="9"/>
      <c r="S467" s="21"/>
      <c r="T467" s="9"/>
      <c r="U467" s="9"/>
      <c r="V467" s="9"/>
      <c r="W467" s="9"/>
      <c r="X467" s="9"/>
      <c r="Y467" s="9"/>
      <c r="Z467" s="9"/>
      <c r="AA467" s="21"/>
      <c r="AB467" s="9"/>
      <c r="AC467" s="9"/>
      <c r="AD467" s="9"/>
      <c r="AE467" s="9"/>
      <c r="AF467" s="9"/>
      <c r="AG467" s="9"/>
      <c r="AH467" s="9"/>
      <c r="AI467" s="2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1:35" ht="12.75" outlineLevel="1">
      <c r="A468" s="1" t="s">
        <v>1067</v>
      </c>
      <c r="B468" s="16" t="s">
        <v>1068</v>
      </c>
      <c r="C468" s="1" t="s">
        <v>1371</v>
      </c>
      <c r="E468" s="5">
        <v>1984308.85</v>
      </c>
      <c r="G468" s="5">
        <v>2246843.88</v>
      </c>
      <c r="I468" s="9">
        <f>(+E468-G468)</f>
        <v>-262535.0299999998</v>
      </c>
      <c r="K468" s="21">
        <f>IF(G468&lt;0,IF(I468=0,0,IF(OR(G468=0,E468=0),"N.M.",IF(ABS(I468/G468)&gt;=10,"N.M.",I468/(-G468)))),IF(I468=0,0,IF(OR(G468=0,E468=0),"N.M.",IF(ABS(I468/G468)&gt;=10,"N.M.",I468/G468))))</f>
        <v>-0.11684613797020904</v>
      </c>
      <c r="M468" s="9">
        <v>6162551.55</v>
      </c>
      <c r="O468" s="9">
        <v>7428406.77</v>
      </c>
      <c r="Q468" s="9">
        <f>(+M468-O468)</f>
        <v>-1265855.2199999997</v>
      </c>
      <c r="S468" s="21">
        <f>IF(O468&lt;0,IF(Q468=0,0,IF(OR(O468=0,M468=0),"N.M.",IF(ABS(Q468/O468)&gt;=10,"N.M.",Q468/(-O468)))),IF(Q468=0,0,IF(OR(O468=0,M468=0),"N.M.",IF(ABS(Q468/O468)&gt;=10,"N.M.",Q468/O468))))</f>
        <v>-0.17040736448523805</v>
      </c>
      <c r="U468" s="9">
        <v>25472581.09</v>
      </c>
      <c r="W468" s="9">
        <v>24199988.5</v>
      </c>
      <c r="Y468" s="9">
        <f>(+U468-W468)</f>
        <v>1272592.5899999999</v>
      </c>
      <c r="AA468" s="21">
        <f>IF(W468&lt;0,IF(Y468=0,0,IF(OR(W468=0,U468=0),"N.M.",IF(ABS(Y468/W468)&gt;=10,"N.M.",Y468/(-W468)))),IF(Y468=0,0,IF(OR(W468=0,U468=0),"N.M.",IF(ABS(Y468/W468)&gt;=10,"N.M.",Y468/W468))))</f>
        <v>0.05258649565060743</v>
      </c>
      <c r="AC468" s="9">
        <v>25472581.09</v>
      </c>
      <c r="AE468" s="9">
        <v>24199988.5</v>
      </c>
      <c r="AG468" s="9">
        <f>(+AC468-AE468)</f>
        <v>1272592.5899999999</v>
      </c>
      <c r="AI468" s="21">
        <f>IF(AE468&lt;0,IF(AG468=0,0,IF(OR(AE468=0,AC468=0),"N.M.",IF(ABS(AG468/AE468)&gt;=10,"N.M.",AG468/(-AE468)))),IF(AG468=0,0,IF(OR(AE468=0,AC468=0),"N.M.",IF(ABS(AG468/AE468)&gt;=10,"N.M.",AG468/AE468))))</f>
        <v>0.05258649565060743</v>
      </c>
    </row>
    <row r="469" spans="1:35" ht="12.75" outlineLevel="1">
      <c r="A469" s="1" t="s">
        <v>1069</v>
      </c>
      <c r="B469" s="16" t="s">
        <v>1070</v>
      </c>
      <c r="C469" s="1" t="s">
        <v>1372</v>
      </c>
      <c r="E469" s="5">
        <v>5915094.83</v>
      </c>
      <c r="G469" s="5">
        <v>87500</v>
      </c>
      <c r="I469" s="9">
        <f>(+E469-G469)</f>
        <v>5827594.83</v>
      </c>
      <c r="K469" s="21" t="str">
        <f>IF(G469&lt;0,IF(I469=0,0,IF(OR(G469=0,E469=0),"N.M.",IF(ABS(I469/G469)&gt;=10,"N.M.",I469/(-G469)))),IF(I469=0,0,IF(OR(G469=0,E469=0),"N.M.",IF(ABS(I469/G469)&gt;=10,"N.M.",I469/G469))))</f>
        <v>N.M.</v>
      </c>
      <c r="M469" s="9">
        <v>6090094.83</v>
      </c>
      <c r="O469" s="9">
        <v>262500</v>
      </c>
      <c r="Q469" s="9">
        <f>(+M469-O469)</f>
        <v>5827594.83</v>
      </c>
      <c r="S469" s="21" t="str">
        <f>IF(O469&lt;0,IF(Q469=0,0,IF(OR(O469=0,M469=0),"N.M.",IF(ABS(Q469/O469)&gt;=10,"N.M.",Q469/(-O469)))),IF(Q469=0,0,IF(OR(O469=0,M469=0),"N.M.",IF(ABS(Q469/O469)&gt;=10,"N.M.",Q469/O469))))</f>
        <v>N.M.</v>
      </c>
      <c r="U469" s="9">
        <v>6877594.83</v>
      </c>
      <c r="W469" s="9">
        <v>1050000</v>
      </c>
      <c r="Y469" s="9">
        <f>(+U469-W469)</f>
        <v>5827594.83</v>
      </c>
      <c r="AA469" s="21">
        <f>IF(W469&lt;0,IF(Y469=0,0,IF(OR(W469=0,U469=0),"N.M.",IF(ABS(Y469/W469)&gt;=10,"N.M.",Y469/(-W469)))),IF(Y469=0,0,IF(OR(W469=0,U469=0),"N.M.",IF(ABS(Y469/W469)&gt;=10,"N.M.",Y469/W469))))</f>
        <v>5.550090314285715</v>
      </c>
      <c r="AC469" s="9">
        <v>6877594.83</v>
      </c>
      <c r="AE469" s="9">
        <v>1050000</v>
      </c>
      <c r="AG469" s="9">
        <f>(+AC469-AE469)</f>
        <v>5827594.83</v>
      </c>
      <c r="AI469" s="21">
        <f>IF(AE469&lt;0,IF(AG469=0,0,IF(OR(AE469=0,AC469=0),"N.M.",IF(ABS(AG469/AE469)&gt;=10,"N.M.",AG469/(-AE469)))),IF(AG469=0,0,IF(OR(AE469=0,AC469=0),"N.M.",IF(ABS(AG469/AE469)&gt;=10,"N.M.",AG469/AE469))))</f>
        <v>5.550090314285715</v>
      </c>
    </row>
    <row r="470" spans="1:53" s="16" customFormat="1" ht="12.75">
      <c r="A470" s="16" t="s">
        <v>55</v>
      </c>
      <c r="C470" s="16" t="s">
        <v>1373</v>
      </c>
      <c r="D470" s="9"/>
      <c r="E470" s="9">
        <v>7899403.68</v>
      </c>
      <c r="F470" s="9"/>
      <c r="G470" s="9">
        <v>2334343.88</v>
      </c>
      <c r="H470" s="9"/>
      <c r="I470" s="9">
        <f aca="true" t="shared" si="160" ref="I470:I487">(+E470-G470)</f>
        <v>5565059.8</v>
      </c>
      <c r="J470" s="37" t="str">
        <f aca="true" t="shared" si="161" ref="J470:J487">IF((+E470-G470)=(I470),"  ",$AO$507)</f>
        <v>  </v>
      </c>
      <c r="K470" s="38">
        <f aca="true" t="shared" si="162" ref="K470:K487">IF(G470&lt;0,IF(I470=0,0,IF(OR(G470=0,E470=0),"N.M.",IF(ABS(I470/G470)&gt;=10,"N.M.",I470/(-G470)))),IF(I470=0,0,IF(OR(G470=0,E470=0),"N.M.",IF(ABS(I470/G470)&gt;=10,"N.M.",I470/G470))))</f>
        <v>2.383993141576039</v>
      </c>
      <c r="L470" s="39"/>
      <c r="M470" s="9">
        <v>12252646.379999999</v>
      </c>
      <c r="N470" s="9"/>
      <c r="O470" s="9">
        <v>7690906.77</v>
      </c>
      <c r="P470" s="9"/>
      <c r="Q470" s="9">
        <f aca="true" t="shared" si="163" ref="Q470:Q487">(+M470-O470)</f>
        <v>4561739.609999999</v>
      </c>
      <c r="R470" s="37" t="str">
        <f aca="true" t="shared" si="164" ref="R470:R487">IF((+M470-O470)=(Q470),"  ",$AO$507)</f>
        <v>  </v>
      </c>
      <c r="S470" s="38">
        <f aca="true" t="shared" si="165" ref="S470:S487">IF(O470&lt;0,IF(Q470=0,0,IF(OR(O470=0,M470=0),"N.M.",IF(ABS(Q470/O470)&gt;=10,"N.M.",Q470/(-O470)))),IF(Q470=0,0,IF(OR(O470=0,M470=0),"N.M.",IF(ABS(Q470/O470)&gt;=10,"N.M.",Q470/O470))))</f>
        <v>0.5931341708358792</v>
      </c>
      <c r="T470" s="39"/>
      <c r="U470" s="9">
        <v>32350175.92</v>
      </c>
      <c r="V470" s="9"/>
      <c r="W470" s="9">
        <v>25249988.5</v>
      </c>
      <c r="X470" s="9"/>
      <c r="Y470" s="9">
        <f aca="true" t="shared" si="166" ref="Y470:Y487">(+U470-W470)</f>
        <v>7100187.420000002</v>
      </c>
      <c r="Z470" s="37" t="str">
        <f aca="true" t="shared" si="167" ref="Z470:Z487">IF((+U470-W470)=(Y470),"  ",$AO$507)</f>
        <v>  </v>
      </c>
      <c r="AA470" s="38">
        <f aca="true" t="shared" si="168" ref="AA470:AA487">IF(W470&lt;0,IF(Y470=0,0,IF(OR(W470=0,U470=0),"N.M.",IF(ABS(Y470/W470)&gt;=10,"N.M.",Y470/(-W470)))),IF(Y470=0,0,IF(OR(W470=0,U470=0),"N.M.",IF(ABS(Y470/W470)&gt;=10,"N.M.",Y470/W470))))</f>
        <v>0.2811956694554535</v>
      </c>
      <c r="AB470" s="39"/>
      <c r="AC470" s="9">
        <v>32350175.92</v>
      </c>
      <c r="AD470" s="9"/>
      <c r="AE470" s="9">
        <v>25249988.5</v>
      </c>
      <c r="AF470" s="9"/>
      <c r="AG470" s="9">
        <f aca="true" t="shared" si="169" ref="AG470:AG487">(+AC470-AE470)</f>
        <v>7100187.420000002</v>
      </c>
      <c r="AH470" s="37" t="str">
        <f aca="true" t="shared" si="170" ref="AH470:AH487">IF((+AC470-AE470)=(AG470),"  ",$AO$507)</f>
        <v>  </v>
      </c>
      <c r="AI470" s="38">
        <f aca="true" t="shared" si="171" ref="AI470:AI487">IF(AE470&lt;0,IF(AG470=0,0,IF(OR(AE470=0,AC470=0),"N.M.",IF(ABS(AG470/AE470)&gt;=10,"N.M.",AG470/(-AE470)))),IF(AG470=0,0,IF(OR(AE470=0,AC470=0),"N.M.",IF(ABS(AG470/AE470)&gt;=10,"N.M.",AG470/AE470))))</f>
        <v>0.2811956694554535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1:35" ht="12.75" outlineLevel="1">
      <c r="A471" s="1" t="s">
        <v>1071</v>
      </c>
      <c r="B471" s="16" t="s">
        <v>1072</v>
      </c>
      <c r="C471" s="1" t="s">
        <v>1374</v>
      </c>
      <c r="E471" s="5">
        <v>352811.28</v>
      </c>
      <c r="G471" s="5">
        <v>59893.61</v>
      </c>
      <c r="I471" s="9">
        <f>(+E471-G471)</f>
        <v>292917.67000000004</v>
      </c>
      <c r="K471" s="21">
        <f>IF(G471&lt;0,IF(I471=0,0,IF(OR(G471=0,E471=0),"N.M.",IF(ABS(I471/G471)&gt;=10,"N.M.",I471/(-G471)))),IF(I471=0,0,IF(OR(G471=0,E471=0),"N.M.",IF(ABS(I471/G471)&gt;=10,"N.M.",I471/G471))))</f>
        <v>4.890633074212759</v>
      </c>
      <c r="M471" s="9">
        <v>937441.73</v>
      </c>
      <c r="O471" s="9">
        <v>59893.61</v>
      </c>
      <c r="Q471" s="9">
        <f>(+M471-O471)</f>
        <v>877548.12</v>
      </c>
      <c r="S471" s="21" t="str">
        <f>IF(O471&lt;0,IF(Q471=0,0,IF(OR(O471=0,M471=0),"N.M.",IF(ABS(Q471/O471)&gt;=10,"N.M.",Q471/(-O471)))),IF(Q471=0,0,IF(OR(O471=0,M471=0),"N.M.",IF(ABS(Q471/O471)&gt;=10,"N.M.",Q471/O471))))</f>
        <v>N.M.</v>
      </c>
      <c r="U471" s="9">
        <v>1893520.9</v>
      </c>
      <c r="W471" s="9">
        <v>2505976.69</v>
      </c>
      <c r="Y471" s="9">
        <f>(+U471-W471)</f>
        <v>-612455.79</v>
      </c>
      <c r="AA471" s="21">
        <f>IF(W471&lt;0,IF(Y471=0,0,IF(OR(W471=0,U471=0),"N.M.",IF(ABS(Y471/W471)&gt;=10,"N.M.",Y471/(-W471)))),IF(Y471=0,0,IF(OR(W471=0,U471=0),"N.M.",IF(ABS(Y471/W471)&gt;=10,"N.M.",Y471/W471))))</f>
        <v>-0.24439803947258584</v>
      </c>
      <c r="AC471" s="9">
        <v>1893520.9</v>
      </c>
      <c r="AE471" s="9">
        <v>2505976.69</v>
      </c>
      <c r="AG471" s="9">
        <f>(+AC471-AE471)</f>
        <v>-612455.79</v>
      </c>
      <c r="AI471" s="21">
        <f>IF(AE471&lt;0,IF(AG471=0,0,IF(OR(AE471=0,AC471=0),"N.M.",IF(ABS(AG471/AE471)&gt;=10,"N.M.",AG471/(-AE471)))),IF(AG471=0,0,IF(OR(AE471=0,AC471=0),"N.M.",IF(ABS(AG471/AE471)&gt;=10,"N.M.",AG471/AE471))))</f>
        <v>-0.24439803947258584</v>
      </c>
    </row>
    <row r="472" spans="1:53" s="16" customFormat="1" ht="12.75" customHeight="1">
      <c r="A472" s="16" t="s">
        <v>85</v>
      </c>
      <c r="C472" s="16" t="s">
        <v>1375</v>
      </c>
      <c r="D472" s="9"/>
      <c r="E472" s="9">
        <v>352811.28</v>
      </c>
      <c r="F472" s="9"/>
      <c r="G472" s="9">
        <v>59893.61</v>
      </c>
      <c r="H472" s="9"/>
      <c r="I472" s="9">
        <f>(+E472-G472)</f>
        <v>292917.67000000004</v>
      </c>
      <c r="J472" s="37" t="str">
        <f>IF((+E472-G472)=(I472),"  ",$AO$507)</f>
        <v>  </v>
      </c>
      <c r="K472" s="38">
        <f>IF(G472&lt;0,IF(I472=0,0,IF(OR(G472=0,E472=0),"N.M.",IF(ABS(I472/G472)&gt;=10,"N.M.",I472/(-G472)))),IF(I472=0,0,IF(OR(G472=0,E472=0),"N.M.",IF(ABS(I472/G472)&gt;=10,"N.M.",I472/G472))))</f>
        <v>4.890633074212759</v>
      </c>
      <c r="L472" s="39"/>
      <c r="M472" s="9">
        <v>937441.73</v>
      </c>
      <c r="N472" s="9"/>
      <c r="O472" s="9">
        <v>59893.61</v>
      </c>
      <c r="P472" s="9"/>
      <c r="Q472" s="9">
        <f>(+M472-O472)</f>
        <v>877548.12</v>
      </c>
      <c r="R472" s="37" t="str">
        <f>IF((+M472-O472)=(Q472),"  ",$AO$507)</f>
        <v>  </v>
      </c>
      <c r="S472" s="38" t="str">
        <f>IF(O472&lt;0,IF(Q472=0,0,IF(OR(O472=0,M472=0),"N.M.",IF(ABS(Q472/O472)&gt;=10,"N.M.",Q472/(-O472)))),IF(Q472=0,0,IF(OR(O472=0,M472=0),"N.M.",IF(ABS(Q472/O472)&gt;=10,"N.M.",Q472/O472))))</f>
        <v>N.M.</v>
      </c>
      <c r="T472" s="39"/>
      <c r="U472" s="9">
        <v>1893520.9</v>
      </c>
      <c r="V472" s="9"/>
      <c r="W472" s="9">
        <v>2505976.69</v>
      </c>
      <c r="X472" s="9"/>
      <c r="Y472" s="9">
        <f>(+U472-W472)</f>
        <v>-612455.79</v>
      </c>
      <c r="Z472" s="37" t="str">
        <f>IF((+U472-W472)=(Y472),"  ",$AO$507)</f>
        <v>  </v>
      </c>
      <c r="AA472" s="38">
        <f>IF(W472&lt;0,IF(Y472=0,0,IF(OR(W472=0,U472=0),"N.M.",IF(ABS(Y472/W472)&gt;=10,"N.M.",Y472/(-W472)))),IF(Y472=0,0,IF(OR(W472=0,U472=0),"N.M.",IF(ABS(Y472/W472)&gt;=10,"N.M.",Y472/W472))))</f>
        <v>-0.24439803947258584</v>
      </c>
      <c r="AB472" s="39"/>
      <c r="AC472" s="9">
        <v>1893520.9</v>
      </c>
      <c r="AD472" s="9"/>
      <c r="AE472" s="9">
        <v>2505976.69</v>
      </c>
      <c r="AF472" s="9"/>
      <c r="AG472" s="9">
        <f>(+AC472-AE472)</f>
        <v>-612455.79</v>
      </c>
      <c r="AH472" s="37" t="str">
        <f>IF((+AC472-AE472)=(AG472),"  ",$AO$507)</f>
        <v>  </v>
      </c>
      <c r="AI472" s="38">
        <f>IF(AE472&lt;0,IF(AG472=0,0,IF(OR(AE472=0,AC472=0),"N.M.",IF(ABS(AG472/AE472)&gt;=10,"N.M.",AG472/(-AE472)))),IF(AG472=0,0,IF(OR(AE472=0,AC472=0),"N.M.",IF(ABS(AG472/AE472)&gt;=10,"N.M.",AG472/AE472))))</f>
        <v>-0.24439803947258584</v>
      </c>
      <c r="AJ472" s="39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</row>
    <row r="473" spans="1:35" ht="12.75" outlineLevel="1">
      <c r="A473" s="1" t="s">
        <v>1073</v>
      </c>
      <c r="B473" s="16" t="s">
        <v>1074</v>
      </c>
      <c r="C473" s="1" t="s">
        <v>1376</v>
      </c>
      <c r="E473" s="5">
        <v>16156.140000000001</v>
      </c>
      <c r="G473" s="5">
        <v>50990.33</v>
      </c>
      <c r="I473" s="9">
        <f>(+E473-G473)</f>
        <v>-34834.19</v>
      </c>
      <c r="K473" s="21">
        <f>IF(G473&lt;0,IF(I473=0,0,IF(OR(G473=0,E473=0),"N.M.",IF(ABS(I473/G473)&gt;=10,"N.M.",I473/(-G473)))),IF(I473=0,0,IF(OR(G473=0,E473=0),"N.M.",IF(ABS(I473/G473)&gt;=10,"N.M.",I473/G473))))</f>
        <v>-0.6831528644744994</v>
      </c>
      <c r="M473" s="9">
        <v>27546.260000000002</v>
      </c>
      <c r="O473" s="9">
        <v>43417.090000000004</v>
      </c>
      <c r="Q473" s="9">
        <f>(+M473-O473)</f>
        <v>-15870.830000000002</v>
      </c>
      <c r="S473" s="21">
        <f>IF(O473&lt;0,IF(Q473=0,0,IF(OR(O473=0,M473=0),"N.M.",IF(ABS(Q473/O473)&gt;=10,"N.M.",Q473/(-O473)))),IF(Q473=0,0,IF(OR(O473=0,M473=0),"N.M.",IF(ABS(Q473/O473)&gt;=10,"N.M.",Q473/O473))))</f>
        <v>-0.36554338395318525</v>
      </c>
      <c r="U473" s="9">
        <v>187290.6</v>
      </c>
      <c r="W473" s="9">
        <v>190788.14</v>
      </c>
      <c r="Y473" s="9">
        <f>(+U473-W473)</f>
        <v>-3497.540000000008</v>
      </c>
      <c r="AA473" s="21">
        <f>IF(W473&lt;0,IF(Y473=0,0,IF(OR(W473=0,U473=0),"N.M.",IF(ABS(Y473/W473)&gt;=10,"N.M.",Y473/(-W473)))),IF(Y473=0,0,IF(OR(W473=0,U473=0),"N.M.",IF(ABS(Y473/W473)&gt;=10,"N.M.",Y473/W473))))</f>
        <v>-0.018332061940537856</v>
      </c>
      <c r="AC473" s="9">
        <v>187290.6</v>
      </c>
      <c r="AE473" s="9">
        <v>190788.14</v>
      </c>
      <c r="AG473" s="9">
        <f>(+AC473-AE473)</f>
        <v>-3497.540000000008</v>
      </c>
      <c r="AI473" s="21">
        <f>IF(AE473&lt;0,IF(AG473=0,0,IF(OR(AE473=0,AC473=0),"N.M.",IF(ABS(AG473/AE473)&gt;=10,"N.M.",AG473/(-AE473)))),IF(AG473=0,0,IF(OR(AE473=0,AC473=0),"N.M.",IF(ABS(AG473/AE473)&gt;=10,"N.M.",AG473/AE473))))</f>
        <v>-0.018332061940537856</v>
      </c>
    </row>
    <row r="474" spans="1:53" s="16" customFormat="1" ht="12.75" customHeight="1">
      <c r="A474" s="16" t="s">
        <v>86</v>
      </c>
      <c r="C474" s="16" t="s">
        <v>1377</v>
      </c>
      <c r="D474" s="9"/>
      <c r="E474" s="9">
        <v>16156.140000000001</v>
      </c>
      <c r="F474" s="9"/>
      <c r="G474" s="9">
        <v>50990.33</v>
      </c>
      <c r="H474" s="9"/>
      <c r="I474" s="9">
        <f t="shared" si="160"/>
        <v>-34834.19</v>
      </c>
      <c r="J474" s="85" t="str">
        <f t="shared" si="161"/>
        <v>  </v>
      </c>
      <c r="K474" s="38">
        <f t="shared" si="162"/>
        <v>-0.6831528644744994</v>
      </c>
      <c r="L474" s="39"/>
      <c r="M474" s="9">
        <v>27546.260000000002</v>
      </c>
      <c r="N474" s="9"/>
      <c r="O474" s="9">
        <v>43417.090000000004</v>
      </c>
      <c r="P474" s="9"/>
      <c r="Q474" s="9">
        <f t="shared" si="163"/>
        <v>-15870.830000000002</v>
      </c>
      <c r="R474" s="85" t="str">
        <f t="shared" si="164"/>
        <v>  </v>
      </c>
      <c r="S474" s="38">
        <f t="shared" si="165"/>
        <v>-0.36554338395318525</v>
      </c>
      <c r="T474" s="39"/>
      <c r="U474" s="9">
        <v>187290.6</v>
      </c>
      <c r="V474" s="9"/>
      <c r="W474" s="9">
        <v>190788.14</v>
      </c>
      <c r="X474" s="9"/>
      <c r="Y474" s="9">
        <f t="shared" si="166"/>
        <v>-3497.540000000008</v>
      </c>
      <c r="Z474" s="85" t="str">
        <f t="shared" si="167"/>
        <v>  </v>
      </c>
      <c r="AA474" s="38">
        <f t="shared" si="168"/>
        <v>-0.018332061940537856</v>
      </c>
      <c r="AB474" s="39"/>
      <c r="AC474" s="9">
        <v>187290.6</v>
      </c>
      <c r="AD474" s="9"/>
      <c r="AE474" s="9">
        <v>190788.14</v>
      </c>
      <c r="AF474" s="9"/>
      <c r="AG474" s="9">
        <f t="shared" si="169"/>
        <v>-3497.540000000008</v>
      </c>
      <c r="AH474" s="85" t="str">
        <f t="shared" si="170"/>
        <v>  </v>
      </c>
      <c r="AI474" s="38">
        <f t="shared" si="171"/>
        <v>-0.018332061940537856</v>
      </c>
      <c r="AJ474" s="39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</row>
    <row r="475" spans="1:35" ht="12.75" outlineLevel="1">
      <c r="A475" s="1" t="s">
        <v>1075</v>
      </c>
      <c r="B475" s="16" t="s">
        <v>1076</v>
      </c>
      <c r="C475" s="1" t="s">
        <v>1378</v>
      </c>
      <c r="E475" s="5">
        <v>36191.35</v>
      </c>
      <c r="G475" s="5">
        <v>37969.22</v>
      </c>
      <c r="I475" s="9">
        <f>(+E475-G475)</f>
        <v>-1777.8700000000026</v>
      </c>
      <c r="K475" s="21">
        <f>IF(G475&lt;0,IF(I475=0,0,IF(OR(G475=0,E475=0),"N.M.",IF(ABS(I475/G475)&gt;=10,"N.M.",I475/(-G475)))),IF(I475=0,0,IF(OR(G475=0,E475=0),"N.M.",IF(ABS(I475/G475)&gt;=10,"N.M.",I475/G475))))</f>
        <v>-0.04682398005542391</v>
      </c>
      <c r="M475" s="9">
        <v>110565.88</v>
      </c>
      <c r="O475" s="9">
        <v>210990.08000000002</v>
      </c>
      <c r="Q475" s="9">
        <f>(+M475-O475)</f>
        <v>-100424.20000000001</v>
      </c>
      <c r="S475" s="21">
        <f>IF(O475&lt;0,IF(Q475=0,0,IF(OR(O475=0,M475=0),"N.M.",IF(ABS(Q475/O475)&gt;=10,"N.M.",Q475/(-O475)))),IF(Q475=0,0,IF(OR(O475=0,M475=0),"N.M.",IF(ABS(Q475/O475)&gt;=10,"N.M.",Q475/O475))))</f>
        <v>-0.47596645301997137</v>
      </c>
      <c r="U475" s="9">
        <v>451644.92</v>
      </c>
      <c r="W475" s="9">
        <v>1020433.26</v>
      </c>
      <c r="Y475" s="9">
        <f>(+U475-W475)</f>
        <v>-568788.3400000001</v>
      </c>
      <c r="AA475" s="21">
        <f>IF(W475&lt;0,IF(Y475=0,0,IF(OR(W475=0,U475=0),"N.M.",IF(ABS(Y475/W475)&gt;=10,"N.M.",Y475/(-W475)))),IF(Y475=0,0,IF(OR(W475=0,U475=0),"N.M.",IF(ABS(Y475/W475)&gt;=10,"N.M.",Y475/W475))))</f>
        <v>-0.5573988640864176</v>
      </c>
      <c r="AC475" s="9">
        <v>451644.92</v>
      </c>
      <c r="AE475" s="9">
        <v>1020433.26</v>
      </c>
      <c r="AG475" s="9">
        <f>(+AC475-AE475)</f>
        <v>-568788.3400000001</v>
      </c>
      <c r="AI475" s="21">
        <f>IF(AE475&lt;0,IF(AG475=0,0,IF(OR(AE475=0,AC475=0),"N.M.",IF(ABS(AG475/AE475)&gt;=10,"N.M.",AG475/(-AE475)))),IF(AG475=0,0,IF(OR(AE475=0,AC475=0),"N.M.",IF(ABS(AG475/AE475)&gt;=10,"N.M.",AG475/AE475))))</f>
        <v>-0.5573988640864176</v>
      </c>
    </row>
    <row r="476" spans="1:53" s="16" customFormat="1" ht="12.75">
      <c r="A476" s="16" t="s">
        <v>56</v>
      </c>
      <c r="C476" s="16" t="s">
        <v>1379</v>
      </c>
      <c r="D476" s="9"/>
      <c r="E476" s="9">
        <v>36191.35</v>
      </c>
      <c r="F476" s="9"/>
      <c r="G476" s="9">
        <v>37969.22</v>
      </c>
      <c r="H476" s="9"/>
      <c r="I476" s="9">
        <f t="shared" si="160"/>
        <v>-1777.8700000000026</v>
      </c>
      <c r="J476" s="37" t="str">
        <f t="shared" si="161"/>
        <v>  </v>
      </c>
      <c r="K476" s="38">
        <f t="shared" si="162"/>
        <v>-0.04682398005542391</v>
      </c>
      <c r="L476" s="39"/>
      <c r="M476" s="9">
        <v>110565.88</v>
      </c>
      <c r="N476" s="9"/>
      <c r="O476" s="9">
        <v>210990.08000000002</v>
      </c>
      <c r="P476" s="9"/>
      <c r="Q476" s="9">
        <f t="shared" si="163"/>
        <v>-100424.20000000001</v>
      </c>
      <c r="R476" s="37" t="str">
        <f t="shared" si="164"/>
        <v>  </v>
      </c>
      <c r="S476" s="38">
        <f t="shared" si="165"/>
        <v>-0.47596645301997137</v>
      </c>
      <c r="T476" s="39"/>
      <c r="U476" s="9">
        <v>451644.92</v>
      </c>
      <c r="V476" s="9"/>
      <c r="W476" s="9">
        <v>1020433.26</v>
      </c>
      <c r="X476" s="9"/>
      <c r="Y476" s="9">
        <f t="shared" si="166"/>
        <v>-568788.3400000001</v>
      </c>
      <c r="Z476" s="37" t="str">
        <f t="shared" si="167"/>
        <v>  </v>
      </c>
      <c r="AA476" s="38">
        <f t="shared" si="168"/>
        <v>-0.5573988640864176</v>
      </c>
      <c r="AB476" s="39"/>
      <c r="AC476" s="9">
        <v>451644.92</v>
      </c>
      <c r="AD476" s="9"/>
      <c r="AE476" s="9">
        <v>1020433.26</v>
      </c>
      <c r="AF476" s="9"/>
      <c r="AG476" s="9">
        <f t="shared" si="169"/>
        <v>-568788.3400000001</v>
      </c>
      <c r="AH476" s="37" t="str">
        <f t="shared" si="170"/>
        <v>  </v>
      </c>
      <c r="AI476" s="38">
        <f t="shared" si="171"/>
        <v>-0.5573988640864176</v>
      </c>
      <c r="AJ476" s="39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</row>
    <row r="477" spans="1:35" ht="12.75" outlineLevel="1">
      <c r="A477" s="1" t="s">
        <v>1077</v>
      </c>
      <c r="B477" s="16" t="s">
        <v>1078</v>
      </c>
      <c r="C477" s="1" t="s">
        <v>1380</v>
      </c>
      <c r="E477" s="5">
        <v>0</v>
      </c>
      <c r="G477" s="5">
        <v>0</v>
      </c>
      <c r="I477" s="9">
        <f>(+E477-G477)</f>
        <v>0</v>
      </c>
      <c r="K477" s="21">
        <f>IF(G477&lt;0,IF(I477=0,0,IF(OR(G477=0,E477=0),"N.M.",IF(ABS(I477/G477)&gt;=10,"N.M.",I477/(-G477)))),IF(I477=0,0,IF(OR(G477=0,E477=0),"N.M.",IF(ABS(I477/G477)&gt;=10,"N.M.",I477/G477))))</f>
        <v>0</v>
      </c>
      <c r="M477" s="9">
        <v>0</v>
      </c>
      <c r="O477" s="9">
        <v>0</v>
      </c>
      <c r="Q477" s="9">
        <f>(+M477-O477)</f>
        <v>0</v>
      </c>
      <c r="S477" s="21">
        <f>IF(O477&lt;0,IF(Q477=0,0,IF(OR(O477=0,M477=0),"N.M.",IF(ABS(Q477/O477)&gt;=10,"N.M.",Q477/(-O477)))),IF(Q477=0,0,IF(OR(O477=0,M477=0),"N.M.",IF(ABS(Q477/O477)&gt;=10,"N.M.",Q477/O477))))</f>
        <v>0</v>
      </c>
      <c r="U477" s="9">
        <v>0</v>
      </c>
      <c r="W477" s="9">
        <v>16870.6</v>
      </c>
      <c r="Y477" s="9">
        <f>(+U477-W477)</f>
        <v>-16870.6</v>
      </c>
      <c r="AA477" s="21" t="str">
        <f>IF(W477&lt;0,IF(Y477=0,0,IF(OR(W477=0,U477=0),"N.M.",IF(ABS(Y477/W477)&gt;=10,"N.M.",Y477/(-W477)))),IF(Y477=0,0,IF(OR(W477=0,U477=0),"N.M.",IF(ABS(Y477/W477)&gt;=10,"N.M.",Y477/W477))))</f>
        <v>N.M.</v>
      </c>
      <c r="AC477" s="9">
        <v>0</v>
      </c>
      <c r="AE477" s="9">
        <v>16870.6</v>
      </c>
      <c r="AG477" s="9">
        <f>(+AC477-AE477)</f>
        <v>-16870.6</v>
      </c>
      <c r="AI477" s="21" t="str">
        <f>IF(AE477&lt;0,IF(AG477=0,0,IF(OR(AE477=0,AC477=0),"N.M.",IF(ABS(AG477/AE477)&gt;=10,"N.M.",AG477/(-AE477)))),IF(AG477=0,0,IF(OR(AE477=0,AC477=0),"N.M.",IF(ABS(AG477/AE477)&gt;=10,"N.M.",AG477/AE477))))</f>
        <v>N.M.</v>
      </c>
    </row>
    <row r="478" spans="1:35" ht="12.75" outlineLevel="1">
      <c r="A478" s="1" t="s">
        <v>1079</v>
      </c>
      <c r="B478" s="16" t="s">
        <v>1080</v>
      </c>
      <c r="C478" s="1" t="s">
        <v>1381</v>
      </c>
      <c r="E478" s="5">
        <v>2804.05</v>
      </c>
      <c r="G478" s="5">
        <v>2804.05</v>
      </c>
      <c r="I478" s="9">
        <f>(+E478-G478)</f>
        <v>0</v>
      </c>
      <c r="K478" s="21">
        <f>IF(G478&lt;0,IF(I478=0,0,IF(OR(G478=0,E478=0),"N.M.",IF(ABS(I478/G478)&gt;=10,"N.M.",I478/(-G478)))),IF(I478=0,0,IF(OR(G478=0,E478=0),"N.M.",IF(ABS(I478/G478)&gt;=10,"N.M.",I478/G478))))</f>
        <v>0</v>
      </c>
      <c r="M478" s="9">
        <v>8412.15</v>
      </c>
      <c r="O478" s="9">
        <v>8412.16</v>
      </c>
      <c r="Q478" s="9">
        <f>(+M478-O478)</f>
        <v>-0.010000000000218279</v>
      </c>
      <c r="S478" s="21">
        <f>IF(O478&lt;0,IF(Q478=0,0,IF(OR(O478=0,M478=0),"N.M.",IF(ABS(Q478/O478)&gt;=10,"N.M.",Q478/(-O478)))),IF(Q478=0,0,IF(OR(O478=0,M478=0),"N.M.",IF(ABS(Q478/O478)&gt;=10,"N.M.",Q478/O478))))</f>
        <v>-1.1887553256498068E-06</v>
      </c>
      <c r="U478" s="9">
        <v>33648.63</v>
      </c>
      <c r="W478" s="9">
        <v>33648.66</v>
      </c>
      <c r="Y478" s="9">
        <f>(+U478-W478)</f>
        <v>-0.030000000006111804</v>
      </c>
      <c r="AA478" s="21">
        <f>IF(W478&lt;0,IF(Y478=0,0,IF(OR(W478=0,U478=0),"N.M.",IF(ABS(Y478/W478)&gt;=10,"N.M.",Y478/(-W478)))),IF(Y478=0,0,IF(OR(W478=0,U478=0),"N.M.",IF(ABS(Y478/W478)&gt;=10,"N.M.",Y478/W478))))</f>
        <v>-8.915659644726358E-07</v>
      </c>
      <c r="AC478" s="9">
        <v>33648.63</v>
      </c>
      <c r="AE478" s="9">
        <v>33648.66</v>
      </c>
      <c r="AG478" s="9">
        <f>(+AC478-AE478)</f>
        <v>-0.030000000006111804</v>
      </c>
      <c r="AI478" s="21">
        <f>IF(AE478&lt;0,IF(AG478=0,0,IF(OR(AE478=0,AC478=0),"N.M.",IF(ABS(AG478/AE478)&gt;=10,"N.M.",AG478/(-AE478)))),IF(AG478=0,0,IF(OR(AE478=0,AC478=0),"N.M.",IF(ABS(AG478/AE478)&gt;=10,"N.M.",AG478/AE478))))</f>
        <v>-8.915659644726358E-07</v>
      </c>
    </row>
    <row r="479" spans="1:36" s="16" customFormat="1" ht="12.75">
      <c r="A479" s="16" t="s">
        <v>57</v>
      </c>
      <c r="C479" s="16" t="s">
        <v>1382</v>
      </c>
      <c r="D479" s="9"/>
      <c r="E479" s="9">
        <v>2804.05</v>
      </c>
      <c r="F479" s="9"/>
      <c r="G479" s="9">
        <v>2804.05</v>
      </c>
      <c r="H479" s="9"/>
      <c r="I479" s="9">
        <f t="shared" si="160"/>
        <v>0</v>
      </c>
      <c r="J479" s="37" t="str">
        <f t="shared" si="161"/>
        <v>  </v>
      </c>
      <c r="K479" s="38">
        <f t="shared" si="162"/>
        <v>0</v>
      </c>
      <c r="L479" s="39"/>
      <c r="M479" s="9">
        <v>8412.15</v>
      </c>
      <c r="N479" s="9"/>
      <c r="O479" s="9">
        <v>8412.16</v>
      </c>
      <c r="P479" s="9"/>
      <c r="Q479" s="9">
        <f t="shared" si="163"/>
        <v>-0.010000000000218279</v>
      </c>
      <c r="R479" s="37" t="str">
        <f t="shared" si="164"/>
        <v>  </v>
      </c>
      <c r="S479" s="38">
        <f t="shared" si="165"/>
        <v>-1.1887553256498068E-06</v>
      </c>
      <c r="T479" s="39"/>
      <c r="U479" s="9">
        <v>33648.63</v>
      </c>
      <c r="V479" s="9"/>
      <c r="W479" s="9">
        <v>50519.26</v>
      </c>
      <c r="X479" s="9"/>
      <c r="Y479" s="9">
        <f t="shared" si="166"/>
        <v>-16870.630000000005</v>
      </c>
      <c r="Z479" s="37" t="str">
        <f t="shared" si="167"/>
        <v>  </v>
      </c>
      <c r="AA479" s="38">
        <f t="shared" si="168"/>
        <v>-0.3339445193773623</v>
      </c>
      <c r="AB479" s="39"/>
      <c r="AC479" s="9">
        <v>33648.63</v>
      </c>
      <c r="AD479" s="9"/>
      <c r="AE479" s="9">
        <v>50519.26</v>
      </c>
      <c r="AF479" s="9"/>
      <c r="AG479" s="9">
        <f t="shared" si="169"/>
        <v>-16870.630000000005</v>
      </c>
      <c r="AH479" s="37" t="str">
        <f t="shared" si="170"/>
        <v>  </v>
      </c>
      <c r="AI479" s="38">
        <f t="shared" si="171"/>
        <v>-0.3339445193773623</v>
      </c>
      <c r="AJ479" s="39"/>
    </row>
    <row r="480" spans="1:36" s="16" customFormat="1" ht="12.75">
      <c r="A480" s="16" t="s">
        <v>58</v>
      </c>
      <c r="C480" s="16" t="s">
        <v>1383</v>
      </c>
      <c r="D480" s="9"/>
      <c r="E480" s="9">
        <v>0</v>
      </c>
      <c r="F480" s="9"/>
      <c r="G480" s="9">
        <v>0</v>
      </c>
      <c r="H480" s="9"/>
      <c r="I480" s="9">
        <f t="shared" si="160"/>
        <v>0</v>
      </c>
      <c r="J480" s="37" t="str">
        <f t="shared" si="161"/>
        <v>  </v>
      </c>
      <c r="K480" s="38">
        <f t="shared" si="162"/>
        <v>0</v>
      </c>
      <c r="L480" s="39"/>
      <c r="M480" s="9">
        <v>0</v>
      </c>
      <c r="N480" s="9"/>
      <c r="O480" s="9">
        <v>0</v>
      </c>
      <c r="P480" s="9"/>
      <c r="Q480" s="9">
        <f t="shared" si="163"/>
        <v>0</v>
      </c>
      <c r="R480" s="37" t="str">
        <f t="shared" si="164"/>
        <v>  </v>
      </c>
      <c r="S480" s="38">
        <f t="shared" si="165"/>
        <v>0</v>
      </c>
      <c r="T480" s="39"/>
      <c r="U480" s="9">
        <v>0</v>
      </c>
      <c r="V480" s="9"/>
      <c r="W480" s="9">
        <v>0</v>
      </c>
      <c r="X480" s="9"/>
      <c r="Y480" s="9">
        <f t="shared" si="166"/>
        <v>0</v>
      </c>
      <c r="Z480" s="37" t="str">
        <f t="shared" si="167"/>
        <v>  </v>
      </c>
      <c r="AA480" s="38">
        <f t="shared" si="168"/>
        <v>0</v>
      </c>
      <c r="AB480" s="39"/>
      <c r="AC480" s="9">
        <v>0</v>
      </c>
      <c r="AD480" s="9"/>
      <c r="AE480" s="9">
        <v>0</v>
      </c>
      <c r="AF480" s="9"/>
      <c r="AG480" s="9">
        <f t="shared" si="169"/>
        <v>0</v>
      </c>
      <c r="AH480" s="37" t="str">
        <f t="shared" si="170"/>
        <v>  </v>
      </c>
      <c r="AI480" s="38">
        <f t="shared" si="171"/>
        <v>0</v>
      </c>
      <c r="AJ480" s="39"/>
    </row>
    <row r="481" spans="1:35" ht="12.75" outlineLevel="1">
      <c r="A481" s="1" t="s">
        <v>1081</v>
      </c>
      <c r="B481" s="16" t="s">
        <v>1082</v>
      </c>
      <c r="C481" s="1" t="s">
        <v>1384</v>
      </c>
      <c r="E481" s="5">
        <v>2566.69</v>
      </c>
      <c r="G481" s="5">
        <v>35575.8</v>
      </c>
      <c r="I481" s="9">
        <f>(+E481-G481)</f>
        <v>-33009.11</v>
      </c>
      <c r="K481" s="21">
        <f>IF(G481&lt;0,IF(I481=0,0,IF(OR(G481=0,E481=0),"N.M.",IF(ABS(I481/G481)&gt;=10,"N.M.",I481/(-G481)))),IF(I481=0,0,IF(OR(G481=0,E481=0),"N.M.",IF(ABS(I481/G481)&gt;=10,"N.M.",I481/G481))))</f>
        <v>-0.9278529224922559</v>
      </c>
      <c r="M481" s="9">
        <v>154467.73</v>
      </c>
      <c r="O481" s="9">
        <v>-1049970.58</v>
      </c>
      <c r="Q481" s="9">
        <f>(+M481-O481)</f>
        <v>1204438.31</v>
      </c>
      <c r="S481" s="21">
        <f>IF(O481&lt;0,IF(Q481=0,0,IF(OR(O481=0,M481=0),"N.M.",IF(ABS(Q481/O481)&gt;=10,"N.M.",Q481/(-O481)))),IF(Q481=0,0,IF(OR(O481=0,M481=0),"N.M.",IF(ABS(Q481/O481)&gt;=10,"N.M.",Q481/O481))))</f>
        <v>1.1471162458666222</v>
      </c>
      <c r="U481" s="9">
        <v>424430.19</v>
      </c>
      <c r="W481" s="9">
        <v>-702124.28</v>
      </c>
      <c r="Y481" s="9">
        <f>(+U481-W481)</f>
        <v>1126554.47</v>
      </c>
      <c r="AA481" s="21">
        <f>IF(W481&lt;0,IF(Y481=0,0,IF(OR(W481=0,U481=0),"N.M.",IF(ABS(Y481/W481)&gt;=10,"N.M.",Y481/(-W481)))),IF(Y481=0,0,IF(OR(W481=0,U481=0),"N.M.",IF(ABS(Y481/W481)&gt;=10,"N.M.",Y481/W481))))</f>
        <v>1.6044943923602812</v>
      </c>
      <c r="AC481" s="9">
        <v>424430.19</v>
      </c>
      <c r="AE481" s="9">
        <v>-702124.28</v>
      </c>
      <c r="AG481" s="9">
        <f>(+AC481-AE481)</f>
        <v>1126554.47</v>
      </c>
      <c r="AI481" s="21">
        <f>IF(AE481&lt;0,IF(AG481=0,0,IF(OR(AE481=0,AC481=0),"N.M.",IF(ABS(AG481/AE481)&gt;=10,"N.M.",AG481/(-AE481)))),IF(AG481=0,0,IF(OR(AE481=0,AC481=0),"N.M.",IF(ABS(AG481/AE481)&gt;=10,"N.M.",AG481/AE481))))</f>
        <v>1.6044943923602812</v>
      </c>
    </row>
    <row r="482" spans="1:35" ht="12.75" outlineLevel="1">
      <c r="A482" s="1" t="s">
        <v>1083</v>
      </c>
      <c r="B482" s="16" t="s">
        <v>1084</v>
      </c>
      <c r="C482" s="1" t="s">
        <v>1385</v>
      </c>
      <c r="E482" s="5">
        <v>79229.51</v>
      </c>
      <c r="G482" s="5">
        <v>71520.49</v>
      </c>
      <c r="I482" s="9">
        <f>(+E482-G482)</f>
        <v>7709.0199999999895</v>
      </c>
      <c r="K482" s="21">
        <f>IF(G482&lt;0,IF(I482=0,0,IF(OR(G482=0,E482=0),"N.M.",IF(ABS(I482/G482)&gt;=10,"N.M.",I482/(-G482)))),IF(I482=0,0,IF(OR(G482=0,E482=0),"N.M.",IF(ABS(I482/G482)&gt;=10,"N.M.",I482/G482))))</f>
        <v>0.10778757248447247</v>
      </c>
      <c r="M482" s="9">
        <v>233265.74</v>
      </c>
      <c r="O482" s="9">
        <v>209648.19</v>
      </c>
      <c r="Q482" s="9">
        <f>(+M482-O482)</f>
        <v>23617.54999999999</v>
      </c>
      <c r="S482" s="21">
        <f>IF(O482&lt;0,IF(Q482=0,0,IF(OR(O482=0,M482=0),"N.M.",IF(ABS(Q482/O482)&gt;=10,"N.M.",Q482/(-O482)))),IF(Q482=0,0,IF(OR(O482=0,M482=0),"N.M.",IF(ABS(Q482/O482)&gt;=10,"N.M.",Q482/O482))))</f>
        <v>0.11265325019023531</v>
      </c>
      <c r="U482" s="9">
        <v>895634.03</v>
      </c>
      <c r="W482" s="9">
        <v>793757.9400000001</v>
      </c>
      <c r="Y482" s="9">
        <f>(+U482-W482)</f>
        <v>101876.08999999997</v>
      </c>
      <c r="AA482" s="21">
        <f>IF(W482&lt;0,IF(Y482=0,0,IF(OR(W482=0,U482=0),"N.M.",IF(ABS(Y482/W482)&gt;=10,"N.M.",Y482/(-W482)))),IF(Y482=0,0,IF(OR(W482=0,U482=0),"N.M.",IF(ABS(Y482/W482)&gt;=10,"N.M.",Y482/W482))))</f>
        <v>0.12834654605155818</v>
      </c>
      <c r="AC482" s="9">
        <v>895634.03</v>
      </c>
      <c r="AE482" s="9">
        <v>793757.9400000001</v>
      </c>
      <c r="AG482" s="9">
        <f>(+AC482-AE482)</f>
        <v>101876.08999999997</v>
      </c>
      <c r="AI482" s="21">
        <f>IF(AE482&lt;0,IF(AG482=0,0,IF(OR(AE482=0,AC482=0),"N.M.",IF(ABS(AG482/AE482)&gt;=10,"N.M.",AG482/(-AE482)))),IF(AG482=0,0,IF(OR(AE482=0,AC482=0),"N.M.",IF(ABS(AG482/AE482)&gt;=10,"N.M.",AG482/AE482))))</f>
        <v>0.12834654605155818</v>
      </c>
    </row>
    <row r="483" spans="1:36" s="16" customFormat="1" ht="12.75">
      <c r="A483" s="16" t="s">
        <v>59</v>
      </c>
      <c r="C483" s="16" t="s">
        <v>1386</v>
      </c>
      <c r="D483" s="9"/>
      <c r="E483" s="9">
        <v>81796.2</v>
      </c>
      <c r="F483" s="9"/>
      <c r="G483" s="9">
        <v>107096.29000000001</v>
      </c>
      <c r="H483" s="9"/>
      <c r="I483" s="9">
        <f t="shared" si="160"/>
        <v>-25300.09000000001</v>
      </c>
      <c r="J483" s="37" t="str">
        <f t="shared" si="161"/>
        <v>  </v>
      </c>
      <c r="K483" s="38">
        <f t="shared" si="162"/>
        <v>-0.23623684816719617</v>
      </c>
      <c r="L483" s="39"/>
      <c r="M483" s="9">
        <v>387733.47</v>
      </c>
      <c r="N483" s="9"/>
      <c r="O483" s="9">
        <v>-840322.3900000001</v>
      </c>
      <c r="P483" s="9"/>
      <c r="Q483" s="9">
        <f t="shared" si="163"/>
        <v>1228055.86</v>
      </c>
      <c r="R483" s="37" t="str">
        <f t="shared" si="164"/>
        <v>  </v>
      </c>
      <c r="S483" s="38">
        <f t="shared" si="165"/>
        <v>1.46141037608197</v>
      </c>
      <c r="T483" s="39"/>
      <c r="U483" s="9">
        <v>1320064.22</v>
      </c>
      <c r="V483" s="9"/>
      <c r="W483" s="9">
        <v>91633.66000000003</v>
      </c>
      <c r="X483" s="9"/>
      <c r="Y483" s="9">
        <f t="shared" si="166"/>
        <v>1228430.56</v>
      </c>
      <c r="Z483" s="37" t="str">
        <f t="shared" si="167"/>
        <v>  </v>
      </c>
      <c r="AA483" s="38" t="str">
        <f t="shared" si="168"/>
        <v>N.M.</v>
      </c>
      <c r="AB483" s="39"/>
      <c r="AC483" s="9">
        <v>1320064.22</v>
      </c>
      <c r="AD483" s="9"/>
      <c r="AE483" s="9">
        <v>91633.66000000003</v>
      </c>
      <c r="AF483" s="9"/>
      <c r="AG483" s="9">
        <f t="shared" si="169"/>
        <v>1228430.56</v>
      </c>
      <c r="AH483" s="37" t="str">
        <f t="shared" si="170"/>
        <v>  </v>
      </c>
      <c r="AI483" s="38" t="str">
        <f t="shared" si="171"/>
        <v>N.M.</v>
      </c>
      <c r="AJ483" s="39"/>
    </row>
    <row r="484" spans="1:36" s="16" customFormat="1" ht="12.75">
      <c r="A484" s="77" t="s">
        <v>60</v>
      </c>
      <c r="C484" s="17" t="s">
        <v>61</v>
      </c>
      <c r="D484" s="18"/>
      <c r="E484" s="18">
        <v>8389162.7</v>
      </c>
      <c r="F484" s="18"/>
      <c r="G484" s="18">
        <v>2593097.38</v>
      </c>
      <c r="H484" s="18"/>
      <c r="I484" s="18">
        <f t="shared" si="160"/>
        <v>5796065.319999999</v>
      </c>
      <c r="J484" s="37" t="str">
        <f t="shared" si="161"/>
        <v>  </v>
      </c>
      <c r="K484" s="40">
        <f t="shared" si="162"/>
        <v>2.23518999506297</v>
      </c>
      <c r="L484" s="39"/>
      <c r="M484" s="18">
        <v>13724345.870000001</v>
      </c>
      <c r="N484" s="18"/>
      <c r="O484" s="18">
        <v>7173297.32</v>
      </c>
      <c r="P484" s="18"/>
      <c r="Q484" s="18">
        <f t="shared" si="163"/>
        <v>6551048.550000001</v>
      </c>
      <c r="R484" s="37" t="str">
        <f t="shared" si="164"/>
        <v>  </v>
      </c>
      <c r="S484" s="40">
        <f t="shared" si="165"/>
        <v>0.9132548474932028</v>
      </c>
      <c r="T484" s="39"/>
      <c r="U484" s="18">
        <v>36236345.190000005</v>
      </c>
      <c r="V484" s="18"/>
      <c r="W484" s="18">
        <v>29109339.510000005</v>
      </c>
      <c r="X484" s="18"/>
      <c r="Y484" s="18">
        <f t="shared" si="166"/>
        <v>7127005.68</v>
      </c>
      <c r="Z484" s="37" t="str">
        <f t="shared" si="167"/>
        <v>  </v>
      </c>
      <c r="AA484" s="40">
        <f t="shared" si="168"/>
        <v>0.2448357056521891</v>
      </c>
      <c r="AB484" s="39"/>
      <c r="AC484" s="18">
        <v>36236345.190000005</v>
      </c>
      <c r="AD484" s="18"/>
      <c r="AE484" s="18">
        <v>29109339.510000005</v>
      </c>
      <c r="AF484" s="18"/>
      <c r="AG484" s="18">
        <f t="shared" si="169"/>
        <v>7127005.68</v>
      </c>
      <c r="AH484" s="37" t="str">
        <f t="shared" si="170"/>
        <v>  </v>
      </c>
      <c r="AI484" s="40">
        <f t="shared" si="171"/>
        <v>0.2448357056521891</v>
      </c>
      <c r="AJ484" s="39"/>
    </row>
    <row r="485" spans="1:35" ht="12.75" outlineLevel="1">
      <c r="A485" s="1" t="s">
        <v>1085</v>
      </c>
      <c r="B485" s="16" t="s">
        <v>1086</v>
      </c>
      <c r="C485" s="1" t="s">
        <v>1387</v>
      </c>
      <c r="E485" s="5">
        <v>-231991.77000000002</v>
      </c>
      <c r="G485" s="5">
        <v>-69591.79000000001</v>
      </c>
      <c r="I485" s="9">
        <f>(+E485-G485)</f>
        <v>-162399.98</v>
      </c>
      <c r="K485" s="21">
        <f>IF(G485&lt;0,IF(I485=0,0,IF(OR(G485=0,E485=0),"N.M.",IF(ABS(I485/G485)&gt;=10,"N.M.",I485/(-G485)))),IF(I485=0,0,IF(OR(G485=0,E485=0),"N.M.",IF(ABS(I485/G485)&gt;=10,"N.M.",I485/G485))))</f>
        <v>-2.3336083178777267</v>
      </c>
      <c r="M485" s="9">
        <v>-597128.5</v>
      </c>
      <c r="O485" s="9">
        <v>-168321.89</v>
      </c>
      <c r="Q485" s="9">
        <f>(+M485-O485)</f>
        <v>-428806.61</v>
      </c>
      <c r="S485" s="21">
        <f>IF(O485&lt;0,IF(Q485=0,0,IF(OR(O485=0,M485=0),"N.M.",IF(ABS(Q485/O485)&gt;=10,"N.M.",Q485/(-O485)))),IF(Q485=0,0,IF(OR(O485=0,M485=0),"N.M.",IF(ABS(Q485/O485)&gt;=10,"N.M.",Q485/O485))))</f>
        <v>-2.54753918221807</v>
      </c>
      <c r="U485" s="9">
        <v>-1700711.12</v>
      </c>
      <c r="W485" s="9">
        <v>-595488.4500000001</v>
      </c>
      <c r="Y485" s="9">
        <f>(+U485-W485)</f>
        <v>-1105222.67</v>
      </c>
      <c r="AA485" s="21">
        <f>IF(W485&lt;0,IF(Y485=0,0,IF(OR(W485=0,U485=0),"N.M.",IF(ABS(Y485/W485)&gt;=10,"N.M.",Y485/(-W485)))),IF(Y485=0,0,IF(OR(W485=0,U485=0),"N.M.",IF(ABS(Y485/W485)&gt;=10,"N.M.",Y485/W485))))</f>
        <v>-1.8559934621737832</v>
      </c>
      <c r="AC485" s="9">
        <v>-1700711.12</v>
      </c>
      <c r="AE485" s="9">
        <v>-595488.4500000001</v>
      </c>
      <c r="AG485" s="9">
        <f>(+AC485-AE485)</f>
        <v>-1105222.67</v>
      </c>
      <c r="AI485" s="21">
        <f>IF(AE485&lt;0,IF(AG485=0,0,IF(OR(AE485=0,AC485=0),"N.M.",IF(ABS(AG485/AE485)&gt;=10,"N.M.",AG485/(-AE485)))),IF(AG485=0,0,IF(OR(AE485=0,AC485=0),"N.M.",IF(ABS(AG485/AE485)&gt;=10,"N.M.",AG485/AE485))))</f>
        <v>-1.8559934621737832</v>
      </c>
    </row>
    <row r="486" spans="1:36" s="16" customFormat="1" ht="12.75">
      <c r="A486" s="16" t="s">
        <v>62</v>
      </c>
      <c r="C486" s="16" t="s">
        <v>1388</v>
      </c>
      <c r="D486" s="9"/>
      <c r="E486" s="9">
        <v>-231991.77000000002</v>
      </c>
      <c r="F486" s="9"/>
      <c r="G486" s="9">
        <v>-69591.79000000001</v>
      </c>
      <c r="H486" s="9"/>
      <c r="I486" s="9">
        <f t="shared" si="160"/>
        <v>-162399.98</v>
      </c>
      <c r="J486" s="37" t="str">
        <f t="shared" si="161"/>
        <v>  </v>
      </c>
      <c r="K486" s="38">
        <f t="shared" si="162"/>
        <v>-2.3336083178777267</v>
      </c>
      <c r="L486" s="39"/>
      <c r="M486" s="9">
        <v>-597128.5</v>
      </c>
      <c r="N486" s="9"/>
      <c r="O486" s="9">
        <v>-168321.89</v>
      </c>
      <c r="P486" s="9"/>
      <c r="Q486" s="9">
        <f t="shared" si="163"/>
        <v>-428806.61</v>
      </c>
      <c r="R486" s="37" t="str">
        <f t="shared" si="164"/>
        <v>  </v>
      </c>
      <c r="S486" s="38">
        <f t="shared" si="165"/>
        <v>-2.54753918221807</v>
      </c>
      <c r="T486" s="39"/>
      <c r="U486" s="9">
        <v>-1700711.12</v>
      </c>
      <c r="V486" s="9"/>
      <c r="W486" s="9">
        <v>-595488.4500000001</v>
      </c>
      <c r="X486" s="9"/>
      <c r="Y486" s="9">
        <f t="shared" si="166"/>
        <v>-1105222.67</v>
      </c>
      <c r="Z486" s="37" t="str">
        <f t="shared" si="167"/>
        <v>  </v>
      </c>
      <c r="AA486" s="38">
        <f t="shared" si="168"/>
        <v>-1.8559934621737832</v>
      </c>
      <c r="AB486" s="39"/>
      <c r="AC486" s="9">
        <v>-1700711.12</v>
      </c>
      <c r="AD486" s="9"/>
      <c r="AE486" s="9">
        <v>-595488.4500000001</v>
      </c>
      <c r="AF486" s="9"/>
      <c r="AG486" s="9">
        <f t="shared" si="169"/>
        <v>-1105222.67</v>
      </c>
      <c r="AH486" s="37" t="str">
        <f t="shared" si="170"/>
        <v>  </v>
      </c>
      <c r="AI486" s="38">
        <f t="shared" si="171"/>
        <v>-1.8559934621737832</v>
      </c>
      <c r="AJ486" s="39"/>
    </row>
    <row r="487" spans="1:44" s="16" customFormat="1" ht="12.75">
      <c r="A487" s="77" t="s">
        <v>63</v>
      </c>
      <c r="C487" s="17" t="s">
        <v>64</v>
      </c>
      <c r="D487" s="18"/>
      <c r="E487" s="18">
        <v>8157170.93</v>
      </c>
      <c r="F487" s="18"/>
      <c r="G487" s="18">
        <v>2523505.59</v>
      </c>
      <c r="H487" s="18"/>
      <c r="I487" s="18">
        <f t="shared" si="160"/>
        <v>5633665.34</v>
      </c>
      <c r="J487" s="37" t="str">
        <f t="shared" si="161"/>
        <v>  </v>
      </c>
      <c r="K487" s="40">
        <f t="shared" si="162"/>
        <v>2.2324758709965846</v>
      </c>
      <c r="L487" s="39"/>
      <c r="M487" s="18">
        <v>13127217.370000001</v>
      </c>
      <c r="N487" s="18"/>
      <c r="O487" s="18">
        <v>7004975.430000001</v>
      </c>
      <c r="P487" s="18"/>
      <c r="Q487" s="18">
        <f t="shared" si="163"/>
        <v>6122241.94</v>
      </c>
      <c r="R487" s="37" t="str">
        <f t="shared" si="164"/>
        <v>  </v>
      </c>
      <c r="S487" s="40">
        <f t="shared" si="165"/>
        <v>0.8739847842692576</v>
      </c>
      <c r="T487" s="39"/>
      <c r="U487" s="18">
        <v>34535634.07</v>
      </c>
      <c r="V487" s="18"/>
      <c r="W487" s="18">
        <v>28513851.060000006</v>
      </c>
      <c r="X487" s="18"/>
      <c r="Y487" s="18">
        <f t="shared" si="166"/>
        <v>6021783.009999994</v>
      </c>
      <c r="Z487" s="37" t="str">
        <f t="shared" si="167"/>
        <v>  </v>
      </c>
      <c r="AA487" s="40">
        <f t="shared" si="168"/>
        <v>0.21118799412007566</v>
      </c>
      <c r="AB487" s="39"/>
      <c r="AC487" s="18">
        <v>34535634.07</v>
      </c>
      <c r="AD487" s="18"/>
      <c r="AE487" s="18">
        <v>28513851.060000006</v>
      </c>
      <c r="AF487" s="18"/>
      <c r="AG487" s="18">
        <f t="shared" si="169"/>
        <v>6021783.009999994</v>
      </c>
      <c r="AH487" s="37" t="str">
        <f t="shared" si="170"/>
        <v>  </v>
      </c>
      <c r="AI487" s="40">
        <f t="shared" si="171"/>
        <v>0.21118799412007566</v>
      </c>
      <c r="AJ487" s="39"/>
      <c r="AL487" s="1"/>
      <c r="AM487" s="1"/>
      <c r="AN487" s="1"/>
      <c r="AO487" s="1"/>
      <c r="AP487" s="1"/>
      <c r="AQ487" s="1"/>
      <c r="AR487" s="1"/>
    </row>
    <row r="488" spans="4:44" s="16" customFormat="1" ht="12.75">
      <c r="D488" s="9"/>
      <c r="E488" s="43" t="str">
        <f>IF(ABS(E470+E472+E474+E476+E479+E480+E483+E484+E486-E484-E487)&gt;$AO$503,$AO$506," ")</f>
        <v> </v>
      </c>
      <c r="F488" s="28"/>
      <c r="G488" s="43" t="str">
        <f>IF(ABS(G470+G472+G474+G476+G479+G480+G483+G484+G486-G484-G487)&gt;$AO$503,$AO$506," ")</f>
        <v> </v>
      </c>
      <c r="H488" s="42"/>
      <c r="I488" s="43" t="str">
        <f>IF(ABS(I470+I472+I474+I476+I479+I480+I483+I484+I486-I484-I487)&gt;$AO$503,$AO$506," ")</f>
        <v> </v>
      </c>
      <c r="J488" s="9"/>
      <c r="K488" s="21"/>
      <c r="L488" s="11"/>
      <c r="M488" s="43" t="str">
        <f>IF(ABS(M470+M472+M474+M476+M479+M480+M483+M484+M486-M484-M487)&gt;$AO$503,$AO$506," ")</f>
        <v> </v>
      </c>
      <c r="N488" s="42"/>
      <c r="O488" s="43" t="str">
        <f>IF(ABS(O470+O472+O474+O476+O479+O480+O483+O484+O486-O484-O487)&gt;$AO$503,$AO$506," ")</f>
        <v> </v>
      </c>
      <c r="P488" s="28"/>
      <c r="Q488" s="43" t="str">
        <f>IF(ABS(Q470+Q472+Q474+Q476+Q479+Q480+Q483+Q484+Q486-Q484-Q487)&gt;$AO$503,$AO$506," ")</f>
        <v> </v>
      </c>
      <c r="R488" s="9"/>
      <c r="S488" s="21"/>
      <c r="T488" s="9"/>
      <c r="U488" s="43" t="str">
        <f>IF(ABS(U470+U472+U474+U476+U479+U480+U483+U484+U486-U484-U487)&gt;$AO$503,$AO$506," ")</f>
        <v> </v>
      </c>
      <c r="V488" s="28"/>
      <c r="W488" s="43" t="str">
        <f>IF(ABS(W470+W472+W474+W476+W479+W480+W483+W484+W486-W484-W487)&gt;$AO$503,$AO$506," ")</f>
        <v> </v>
      </c>
      <c r="X488" s="28"/>
      <c r="Y488" s="43" t="str">
        <f>IF(ABS(Y470+Y472+Y474+Y476+Y479+Y480+Y483+Y484+Y486-Y484-Y487)&gt;$AO$503,$AO$506," ")</f>
        <v> </v>
      </c>
      <c r="Z488" s="9"/>
      <c r="AA488" s="21"/>
      <c r="AB488" s="9"/>
      <c r="AC488" s="43" t="str">
        <f>IF(ABS(AC470+AC472+AC474+AC476+AC479+AC480+AC483+AC484+AC486-AC484-AC487)&gt;$AO$503,$AO$506," ")</f>
        <v> </v>
      </c>
      <c r="AD488" s="28"/>
      <c r="AE488" s="43" t="str">
        <f>IF(ABS(AE470+AE472+AE474+AE476+AE479+AE480+AE483+AE484+AE486-AE484-AE487)&gt;$AO$503,$AO$506," ")</f>
        <v> </v>
      </c>
      <c r="AF488" s="42"/>
      <c r="AG488" s="43" t="str">
        <f>IF(ABS(AG470+AG472+AG474+AG476+AG479+AG480+AG483+AG484+AG486-AG484-AG487)&gt;$AO$503,$AO$506," ")</f>
        <v> </v>
      </c>
      <c r="AH488" s="9"/>
      <c r="AI488" s="21"/>
      <c r="AL488" s="1"/>
      <c r="AM488" s="1"/>
      <c r="AN488" s="1"/>
      <c r="AO488" s="1"/>
      <c r="AP488" s="1"/>
      <c r="AQ488" s="1"/>
      <c r="AR488" s="1"/>
    </row>
    <row r="489" spans="1:44" s="16" customFormat="1" ht="12.75">
      <c r="A489" s="77" t="s">
        <v>84</v>
      </c>
      <c r="C489" s="17" t="s">
        <v>83</v>
      </c>
      <c r="D489" s="9"/>
      <c r="E489" s="18">
        <v>0</v>
      </c>
      <c r="F489" s="18"/>
      <c r="G489" s="18">
        <v>0</v>
      </c>
      <c r="H489" s="18"/>
      <c r="I489" s="18">
        <f>(+E489-G489)</f>
        <v>0</v>
      </c>
      <c r="J489" s="37" t="str">
        <f>IF((+E489-G489)=(I489),"  ",$AO$507)</f>
        <v>  </v>
      </c>
      <c r="K489" s="40">
        <f>IF(G489&lt;0,IF(I489=0,0,IF(OR(G489=0,E489=0),"N.M.",IF(ABS(I489/G489)&gt;=10,"N.M.",I489/(-G489)))),IF(I489=0,0,IF(OR(G489=0,E489=0),"N.M.",IF(ABS(I489/G489)&gt;=10,"N.M.",I489/G489))))</f>
        <v>0</v>
      </c>
      <c r="L489" s="39"/>
      <c r="M489" s="18">
        <v>0</v>
      </c>
      <c r="N489" s="18"/>
      <c r="O489" s="18">
        <v>0</v>
      </c>
      <c r="P489" s="18"/>
      <c r="Q489" s="18">
        <f>(+M489-O489)</f>
        <v>0</v>
      </c>
      <c r="R489" s="37" t="str">
        <f>IF((+M489-O489)=(Q489),"  ",$AO$507)</f>
        <v>  </v>
      </c>
      <c r="S489" s="40">
        <f>IF(O489&lt;0,IF(Q489=0,0,IF(OR(O489=0,M489=0),"N.M.",IF(ABS(Q489/O489)&gt;=10,"N.M.",Q489/(-O489)))),IF(Q489=0,0,IF(OR(O489=0,M489=0),"N.M.",IF(ABS(Q489/O489)&gt;=10,"N.M.",Q489/O489))))</f>
        <v>0</v>
      </c>
      <c r="T489" s="39"/>
      <c r="U489" s="18">
        <v>0</v>
      </c>
      <c r="V489" s="18"/>
      <c r="W489" s="18">
        <v>0</v>
      </c>
      <c r="X489" s="18"/>
      <c r="Y489" s="18">
        <f>(+U489-W489)</f>
        <v>0</v>
      </c>
      <c r="Z489" s="37" t="str">
        <f>IF((+U489-W489)=(Y489),"  ",$AO$507)</f>
        <v>  </v>
      </c>
      <c r="AA489" s="40">
        <f>IF(W489&lt;0,IF(Y489=0,0,IF(OR(W489=0,U489=0),"N.M.",IF(ABS(Y489/W489)&gt;=10,"N.M.",Y489/(-W489)))),IF(Y489=0,0,IF(OR(W489=0,U489=0),"N.M.",IF(ABS(Y489/W489)&gt;=10,"N.M.",Y489/W489))))</f>
        <v>0</v>
      </c>
      <c r="AB489" s="39"/>
      <c r="AC489" s="18">
        <v>0</v>
      </c>
      <c r="AD489" s="18"/>
      <c r="AE489" s="18">
        <v>0</v>
      </c>
      <c r="AF489" s="18"/>
      <c r="AG489" s="18">
        <f>(+AC489-AE489)</f>
        <v>0</v>
      </c>
      <c r="AH489" s="37" t="str">
        <f>IF((+AC489-AE489)=(AG489),"  ",$AO$507)</f>
        <v>  </v>
      </c>
      <c r="AI489" s="40">
        <f>IF(AE489&lt;0,IF(AG489=0,0,IF(OR(AE489=0,AC489=0),"N.M.",IF(ABS(AG489/AE489)&gt;=10,"N.M.",AG489/(-AE489)))),IF(AG489=0,0,IF(OR(AE489=0,AC489=0),"N.M.",IF(ABS(AG489/AE489)&gt;=10,"N.M.",AG489/AE489))))</f>
        <v>0</v>
      </c>
      <c r="AL489" s="1"/>
      <c r="AM489" s="1"/>
      <c r="AN489" s="1"/>
      <c r="AO489" s="1"/>
      <c r="AP489" s="1"/>
      <c r="AQ489" s="1"/>
      <c r="AR489" s="1"/>
    </row>
    <row r="490" spans="4:44" s="16" customFormat="1" ht="12.75">
      <c r="D490" s="9"/>
      <c r="E490" s="43"/>
      <c r="F490" s="28"/>
      <c r="G490" s="43"/>
      <c r="H490" s="42"/>
      <c r="I490" s="43"/>
      <c r="J490" s="9"/>
      <c r="K490" s="21"/>
      <c r="L490" s="11"/>
      <c r="M490" s="43"/>
      <c r="N490" s="42"/>
      <c r="O490" s="43"/>
      <c r="P490" s="28"/>
      <c r="Q490" s="43"/>
      <c r="R490" s="9"/>
      <c r="S490" s="21"/>
      <c r="T490" s="9"/>
      <c r="U490" s="43"/>
      <c r="V490" s="28"/>
      <c r="W490" s="43"/>
      <c r="X490" s="28"/>
      <c r="Y490" s="43"/>
      <c r="Z490" s="9"/>
      <c r="AA490" s="21"/>
      <c r="AB490" s="9"/>
      <c r="AC490" s="43"/>
      <c r="AD490" s="28"/>
      <c r="AE490" s="43"/>
      <c r="AF490" s="42"/>
      <c r="AG490" s="43"/>
      <c r="AH490" s="9"/>
      <c r="AI490" s="21"/>
      <c r="AL490" s="1"/>
      <c r="AM490" s="1"/>
      <c r="AN490" s="1"/>
      <c r="AO490" s="1"/>
      <c r="AP490" s="1"/>
      <c r="AQ490" s="1"/>
      <c r="AR490" s="1"/>
    </row>
    <row r="491" spans="1:37" ht="12.75">
      <c r="A491" s="77" t="s">
        <v>65</v>
      </c>
      <c r="B491" s="16"/>
      <c r="C491" s="17" t="s">
        <v>66</v>
      </c>
      <c r="D491" s="18"/>
      <c r="E491" s="18">
        <v>-11471832.285999991</v>
      </c>
      <c r="F491" s="18"/>
      <c r="G491" s="18">
        <v>5337643.492999993</v>
      </c>
      <c r="H491" s="18"/>
      <c r="I491" s="18">
        <f>+E491-G491</f>
        <v>-16809475.778999984</v>
      </c>
      <c r="J491" s="37" t="str">
        <f>IF((+E491-G491)=(I491),"  ",$AO$507)</f>
        <v>  </v>
      </c>
      <c r="K491" s="40">
        <f>IF(G491&lt;0,IF(I491=0,0,IF(OR(G491=0,E491=0),"N.M.",IF(ABS(I491/G491)&gt;=10,"N.M.",I491/(-G491)))),IF(I491=0,0,IF(OR(G491=0,E491=0),"N.M.",IF(ABS(I491/G491)&gt;=10,"N.M.",I491/G491))))</f>
        <v>-3.149231641462122</v>
      </c>
      <c r="L491" s="39"/>
      <c r="M491" s="18">
        <v>-4994154.543999993</v>
      </c>
      <c r="N491" s="18"/>
      <c r="O491" s="18">
        <v>9543862.525000012</v>
      </c>
      <c r="P491" s="18"/>
      <c r="Q491" s="18">
        <f>+M491-O491</f>
        <v>-14538017.069000006</v>
      </c>
      <c r="R491" s="37" t="str">
        <f>IF((+M491-O491)=(Q491),"  ",$AO$507)</f>
        <v>  </v>
      </c>
      <c r="S491" s="40">
        <f>IF(O491&lt;0,IF(Q491=0,0,IF(OR(O491=0,M491=0),"N.M.",IF(ABS(Q491/O491)&gt;=10,"N.M.",Q491/(-O491)))),IF(Q491=0,0,IF(OR(O491=0,M491=0),"N.M.",IF(ABS(Q491/O491)&gt;=10,"N.M.",Q491/O491))))</f>
        <v>-1.5232844176996345</v>
      </c>
      <c r="T491" s="39"/>
      <c r="U491" s="18">
        <v>24531320.96199996</v>
      </c>
      <c r="V491" s="18"/>
      <c r="W491" s="18">
        <v>32469556.518000085</v>
      </c>
      <c r="X491" s="18"/>
      <c r="Y491" s="18">
        <f>+U491-W491</f>
        <v>-7938235.556000125</v>
      </c>
      <c r="Z491" s="37" t="str">
        <f>IF((+U491-W491)=(Y491),"  ",$AO$507)</f>
        <v>  </v>
      </c>
      <c r="AA491" s="40">
        <f>IF(W491&lt;0,IF(Y491=0,0,IF(OR(W491=0,U491=0),"N.M.",IF(ABS(Y491/W491)&gt;=10,"N.M.",Y491/(-W491)))),IF(Y491=0,0,IF(OR(W491=0,U491=0),"N.M.",IF(ABS(Y491/W491)&gt;=10,"N.M.",Y491/W491))))</f>
        <v>-0.24448241390668274</v>
      </c>
      <c r="AB491" s="39"/>
      <c r="AC491" s="18">
        <v>24531320.96199996</v>
      </c>
      <c r="AD491" s="18"/>
      <c r="AE491" s="18">
        <v>32469556.518000085</v>
      </c>
      <c r="AF491" s="18"/>
      <c r="AG491" s="18">
        <f>+AC491-AE491</f>
        <v>-7938235.556000125</v>
      </c>
      <c r="AH491" s="37" t="str">
        <f>IF((+AC491-AE491)=(AG491),"  ",$AO$507)</f>
        <v>  </v>
      </c>
      <c r="AI491" s="40">
        <f>IF(AE491&lt;0,IF(AG491=0,0,IF(OR(AE491=0,AC491=0),"N.M.",IF(ABS(AG491/AE491)&gt;=10,"N.M.",AG491/(-AE491)))),IF(AG491=0,0,IF(OR(AE491=0,AC491=0),"N.M.",IF(ABS(AG491/AE491)&gt;=10,"N.M.",AG491/AE491))))</f>
        <v>-0.24448241390668274</v>
      </c>
      <c r="AJ491" s="39"/>
      <c r="AK491" s="39"/>
    </row>
    <row r="492" spans="1:36" ht="12.75">
      <c r="A492" s="1" t="s">
        <v>67</v>
      </c>
      <c r="C492" s="1" t="s">
        <v>1389</v>
      </c>
      <c r="E492" s="5">
        <v>0</v>
      </c>
      <c r="G492" s="5">
        <v>0</v>
      </c>
      <c r="I492" s="9">
        <f>+E492-G492</f>
        <v>0</v>
      </c>
      <c r="J492" s="44" t="str">
        <f>IF((+E492-G492)=(I492),"  ",$AO$507)</f>
        <v>  </v>
      </c>
      <c r="K492" s="38">
        <f>IF(G492&lt;0,IF(I492=0,0,IF(OR(G492=0,E492=0),"N.M.",IF(ABS(I492/G492)&gt;=10,"N.M.",I492/(-G492)))),IF(I492=0,0,IF(OR(G492=0,E492=0),"N.M.",IF(ABS(I492/G492)&gt;=10,"N.M.",I492/G492))))</f>
        <v>0</v>
      </c>
      <c r="L492" s="45"/>
      <c r="M492" s="5">
        <v>0</v>
      </c>
      <c r="N492" s="9"/>
      <c r="O492" s="5">
        <v>0</v>
      </c>
      <c r="P492" s="9"/>
      <c r="Q492" s="9">
        <f>+M492-O492</f>
        <v>0</v>
      </c>
      <c r="R492" s="44" t="str">
        <f>IF((+M492-O492)=(Q492),"  ",$AO$507)</f>
        <v>  </v>
      </c>
      <c r="S492" s="38">
        <f>IF(O492&lt;0,IF(Q492=0,0,IF(OR(O492=0,M492=0),"N.M.",IF(ABS(Q492/O492)&gt;=10,"N.M.",Q492/(-O492)))),IF(Q492=0,0,IF(OR(O492=0,M492=0),"N.M.",IF(ABS(Q492/O492)&gt;=10,"N.M.",Q492/O492))))</f>
        <v>0</v>
      </c>
      <c r="T492" s="45"/>
      <c r="U492" s="9">
        <v>0</v>
      </c>
      <c r="W492" s="9">
        <v>0</v>
      </c>
      <c r="Y492" s="9">
        <f>+U492-W492</f>
        <v>0</v>
      </c>
      <c r="Z492" s="44" t="str">
        <f>IF((+U492-W492)=(Y492),"  ",$AO$507)</f>
        <v>  </v>
      </c>
      <c r="AA492" s="38">
        <f>IF(W492&lt;0,IF(Y492=0,0,IF(OR(W492=0,U492=0),"N.M.",IF(ABS(Y492/W492)&gt;=10,"N.M.",Y492/(-W492)))),IF(Y492=0,0,IF(OR(W492=0,U492=0),"N.M.",IF(ABS(Y492/W492)&gt;=10,"N.M.",Y492/W492))))</f>
        <v>0</v>
      </c>
      <c r="AB492" s="45"/>
      <c r="AC492" s="9">
        <v>0</v>
      </c>
      <c r="AE492" s="9">
        <v>0</v>
      </c>
      <c r="AG492" s="9">
        <f>+AC492-AE492</f>
        <v>0</v>
      </c>
      <c r="AH492" s="44" t="str">
        <f>IF((+AC492-AE492)=(AG492),"  ",$AO$507)</f>
        <v>  </v>
      </c>
      <c r="AI492" s="38">
        <f>IF(AE492&lt;0,IF(AG492=0,0,IF(OR(AE492=0,AC492=0),"N.M.",IF(ABS(AG492/AE492)&gt;=10,"N.M.",AG492/(-AE492)))),IF(AG492=0,0,IF(OR(AE492=0,AC492=0),"N.M.",IF(ABS(AG492/AE492)&gt;=10,"N.M.",AG492/AE492))))</f>
        <v>0</v>
      </c>
      <c r="AJ492" s="45"/>
    </row>
    <row r="493" spans="3:36" ht="12.75">
      <c r="C493" s="2" t="s">
        <v>68</v>
      </c>
      <c r="D493" s="8"/>
      <c r="E493" s="8">
        <f>+E491-E492</f>
        <v>-11471832.285999991</v>
      </c>
      <c r="F493" s="8"/>
      <c r="G493" s="8">
        <f>+G491-G492</f>
        <v>5337643.492999993</v>
      </c>
      <c r="H493" s="18"/>
      <c r="I493" s="18">
        <f>+E493-G493</f>
        <v>-16809475.778999984</v>
      </c>
      <c r="J493" s="37" t="str">
        <f>IF((+E493-G493)=(I493),"  ",$AO$507)</f>
        <v>  </v>
      </c>
      <c r="K493" s="40">
        <f>IF(G493&lt;0,IF(I493=0,0,IF(OR(G493=0,E493=0),"N.M.",IF(ABS(I493/G493)&gt;=10,"N.M.",I493/(-G493)))),IF(I493=0,0,IF(OR(G493=0,E493=0),"N.M.",IF(ABS(I493/G493)&gt;=10,"N.M.",I493/G493))))</f>
        <v>-3.149231641462122</v>
      </c>
      <c r="L493" s="39"/>
      <c r="M493" s="8">
        <f>+M491-M492</f>
        <v>-4994154.543999993</v>
      </c>
      <c r="N493" s="18"/>
      <c r="O493" s="8">
        <f>+O491-O492</f>
        <v>9543862.525000012</v>
      </c>
      <c r="P493" s="18"/>
      <c r="Q493" s="18">
        <f>+M493-O493</f>
        <v>-14538017.069000006</v>
      </c>
      <c r="R493" s="37" t="str">
        <f>IF((+M493-O493)=(Q493),"  ",$AO$507)</f>
        <v>  </v>
      </c>
      <c r="S493" s="40">
        <f>IF(O493&lt;0,IF(Q493=0,0,IF(OR(O493=0,M493=0),"N.M.",IF(ABS(Q493/O493)&gt;=10,"N.M.",Q493/(-O493)))),IF(Q493=0,0,IF(OR(O493=0,M493=0),"N.M.",IF(ABS(Q493/O493)&gt;=10,"N.M.",Q493/O493))))</f>
        <v>-1.5232844176996345</v>
      </c>
      <c r="T493" s="39"/>
      <c r="U493" s="8">
        <f>+U491-U492</f>
        <v>24531320.96199996</v>
      </c>
      <c r="V493" s="18"/>
      <c r="W493" s="8">
        <f>+W491-W492</f>
        <v>32469556.518000085</v>
      </c>
      <c r="X493" s="18"/>
      <c r="Y493" s="18">
        <f>+U493-W493</f>
        <v>-7938235.556000125</v>
      </c>
      <c r="Z493" s="37" t="str">
        <f>IF((+U493-W493)=(Y493),"  ",$AO$507)</f>
        <v>  </v>
      </c>
      <c r="AA493" s="40">
        <f>IF(W493&lt;0,IF(Y493=0,0,IF(OR(W493=0,U493=0),"N.M.",IF(ABS(Y493/W493)&gt;=10,"N.M.",Y493/(-W493)))),IF(Y493=0,0,IF(OR(W493=0,U493=0),"N.M.",IF(ABS(Y493/W493)&gt;=10,"N.M.",Y493/W493))))</f>
        <v>-0.24448241390668274</v>
      </c>
      <c r="AB493" s="39"/>
      <c r="AC493" s="8">
        <f>+AC491-AC492</f>
        <v>24531320.96199996</v>
      </c>
      <c r="AD493" s="18"/>
      <c r="AE493" s="8">
        <f>+AE491-AE492</f>
        <v>32469556.518000085</v>
      </c>
      <c r="AF493" s="18"/>
      <c r="AG493" s="18">
        <f>+AC493-AE493</f>
        <v>-7938235.556000125</v>
      </c>
      <c r="AH493" s="37" t="str">
        <f>IF((+AC493-AE493)=(AG493),"  ",$AO$507)</f>
        <v>  </v>
      </c>
      <c r="AI493" s="40">
        <f>IF(AE493&lt;0,IF(AG493=0,0,IF(OR(AE493=0,AC493=0),"N.M.",IF(ABS(AG493/AE493)&gt;=10,"N.M.",AG493/(-AE493)))),IF(AG493=0,0,IF(OR(AE493=0,AC493=0),"N.M.",IF(ABS(AG493/AE493)&gt;=10,"N.M.",AG493/AE493))))</f>
        <v>-0.24448241390668274</v>
      </c>
      <c r="AJ493" s="39"/>
    </row>
    <row r="494" spans="5:37" ht="12.75">
      <c r="E494" s="41" t="str">
        <f>IF(ABS(E465-E487+E489-E491)&gt;$AO$503,$AO$506," ")</f>
        <v> </v>
      </c>
      <c r="F494" s="27"/>
      <c r="G494" s="41" t="str">
        <f>IF(ABS(G465-G487+G489-G491)&gt;$AO$503,$AO$506," ")</f>
        <v> </v>
      </c>
      <c r="H494" s="42"/>
      <c r="I494" s="41" t="str">
        <f>IF(ABS(I465-I487+I489-I491)&gt;$AO$503,$AO$506," ")</f>
        <v> </v>
      </c>
      <c r="M494" s="41" t="str">
        <f>IF(ABS(M465-M487+M489-M491)&gt;$AO$503,$AO$506," ")</f>
        <v> </v>
      </c>
      <c r="N494" s="46"/>
      <c r="O494" s="41" t="str">
        <f>IF(ABS(O465-O487+O489-O491)&gt;$AO$503,$AO$506," ")</f>
        <v> </v>
      </c>
      <c r="P494" s="29"/>
      <c r="Q494" s="41" t="str">
        <f>IF(ABS(Q465-Q487+Q489-Q491)&gt;$AO$503,$AO$506," ")</f>
        <v> </v>
      </c>
      <c r="U494" s="41" t="str">
        <f>IF(ABS(U465-U487+U489-U491)&gt;$AO$503,$AO$506," ")</f>
        <v> </v>
      </c>
      <c r="V494" s="28"/>
      <c r="W494" s="41" t="str">
        <f>IF(ABS(W465-W487+W489-W491)&gt;$AO$503,$AO$506," ")</f>
        <v> </v>
      </c>
      <c r="X494" s="28"/>
      <c r="Y494" s="41" t="str">
        <f>IF(ABS(Y465-Y487+Y489-Y491)&gt;$AO$503,$AO$506," ")</f>
        <v> </v>
      </c>
      <c r="AC494" s="41" t="str">
        <f>IF(ABS(AC465-AC487+AC489-AC491)&gt;$AO$503,$AO$506," ")</f>
        <v> </v>
      </c>
      <c r="AD494" s="28"/>
      <c r="AE494" s="41" t="str">
        <f>IF(ABS(AE465-AE487+AE489-AE491)&gt;$AO$503,$AO$506," ")</f>
        <v> </v>
      </c>
      <c r="AF494" s="42"/>
      <c r="AG494" s="41" t="str">
        <f>IF(ABS(AG465-AG487+AG489-AG491)&gt;$AO$503,$AO$506," ")</f>
        <v> </v>
      </c>
      <c r="AK494" s="31"/>
    </row>
    <row r="495" spans="3:15" ht="12.75">
      <c r="C495" s="2" t="s">
        <v>69</v>
      </c>
      <c r="M495" s="5"/>
      <c r="O495" s="5"/>
    </row>
    <row r="496" spans="5:40" ht="12.75">
      <c r="E496" s="5" t="s">
        <v>13</v>
      </c>
      <c r="O496" s="5"/>
      <c r="AK496" s="31"/>
      <c r="AL496" s="31"/>
      <c r="AM496" s="31"/>
      <c r="AN496" s="31"/>
    </row>
    <row r="497" spans="3:40" ht="12.75">
      <c r="C497" s="1" t="s">
        <v>13</v>
      </c>
      <c r="E497" s="5" t="s">
        <v>13</v>
      </c>
      <c r="O497" s="5"/>
      <c r="AK497" s="31"/>
      <c r="AL497" s="31"/>
      <c r="AM497" s="31"/>
      <c r="AN497" s="31"/>
    </row>
    <row r="498" spans="3:45" ht="12.75">
      <c r="C498" s="1" t="s">
        <v>13</v>
      </c>
      <c r="E498" s="5" t="s">
        <v>13</v>
      </c>
      <c r="AK498" s="47" t="s">
        <v>70</v>
      </c>
      <c r="AL498" s="48"/>
      <c r="AM498" s="48"/>
      <c r="AN498" s="26"/>
      <c r="AO498" s="48"/>
      <c r="AP498" s="48"/>
      <c r="AQ498" s="31"/>
      <c r="AR498" s="31"/>
      <c r="AS498" s="31"/>
    </row>
    <row r="499" spans="5:45" ht="12.75">
      <c r="E499" s="5" t="s">
        <v>13</v>
      </c>
      <c r="AK499" s="49"/>
      <c r="AL499" s="49"/>
      <c r="AM499" s="49"/>
      <c r="AN499" s="25"/>
      <c r="AO499" s="49"/>
      <c r="AP499" s="49"/>
      <c r="AQ499" s="31"/>
      <c r="AR499" s="31"/>
      <c r="AS499" s="31"/>
    </row>
    <row r="500" spans="5:53" ht="12.75">
      <c r="E500" s="5" t="s">
        <v>13</v>
      </c>
      <c r="AK500" s="50" t="s">
        <v>71</v>
      </c>
      <c r="AL500" s="49"/>
      <c r="AM500" s="49"/>
      <c r="AN500" s="49"/>
      <c r="AO500" s="119" t="s">
        <v>1391</v>
      </c>
      <c r="AP500" s="49"/>
      <c r="AQ500" s="31"/>
      <c r="AR500" s="31"/>
      <c r="AS500" s="31"/>
      <c r="AT500" s="2"/>
      <c r="AU500" s="2"/>
      <c r="AV500" s="2"/>
      <c r="AW500" s="2"/>
      <c r="AX500" s="2"/>
      <c r="AY500" s="2"/>
      <c r="AZ500" s="2"/>
      <c r="BA500" s="2"/>
    </row>
    <row r="501" spans="1:42" ht="12.75">
      <c r="A501" s="31"/>
      <c r="B501" s="31"/>
      <c r="C501" s="31"/>
      <c r="AK501" s="25"/>
      <c r="AL501" s="25"/>
      <c r="AM501" s="25"/>
      <c r="AN501" s="25"/>
      <c r="AO501" s="25"/>
      <c r="AP501" s="49"/>
    </row>
    <row r="502" spans="1:42" ht="12.75">
      <c r="A502" s="31"/>
      <c r="B502" s="31"/>
      <c r="C502" s="31"/>
      <c r="AK502" s="25"/>
      <c r="AL502" s="25"/>
      <c r="AM502" s="25"/>
      <c r="AN502" s="25"/>
      <c r="AO502" s="25"/>
      <c r="AP502" s="49"/>
    </row>
    <row r="503" spans="1:42" ht="12.75">
      <c r="A503" s="31"/>
      <c r="B503" s="31"/>
      <c r="C503" s="31"/>
      <c r="AK503" s="51" t="s">
        <v>72</v>
      </c>
      <c r="AL503" s="25"/>
      <c r="AM503" s="49"/>
      <c r="AN503" s="49"/>
      <c r="AO503" s="25">
        <v>0.001</v>
      </c>
      <c r="AP503" s="49"/>
    </row>
    <row r="504" spans="1:42" ht="12.75">
      <c r="A504" s="31"/>
      <c r="B504" s="31"/>
      <c r="C504" s="31"/>
      <c r="AK504" s="51"/>
      <c r="AL504" s="25"/>
      <c r="AM504" s="25"/>
      <c r="AN504" s="25"/>
      <c r="AO504" s="25"/>
      <c r="AP504" s="49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51" t="s">
        <v>73</v>
      </c>
      <c r="AL506" s="51"/>
      <c r="AM506" s="49"/>
      <c r="AN506" s="49"/>
      <c r="AO506" s="52" t="s">
        <v>74</v>
      </c>
      <c r="AP506" s="49"/>
    </row>
    <row r="507" spans="1:42" ht="12.75">
      <c r="A507" s="31"/>
      <c r="B507" s="31"/>
      <c r="C507" s="31"/>
      <c r="AK507" s="51" t="s">
        <v>73</v>
      </c>
      <c r="AL507" s="25"/>
      <c r="AM507" s="25"/>
      <c r="AN507" s="49"/>
      <c r="AO507" s="52" t="s">
        <v>75</v>
      </c>
      <c r="AP507" s="49"/>
    </row>
    <row r="508" spans="1:42" ht="12.75">
      <c r="A508" s="31"/>
      <c r="B508" s="31"/>
      <c r="C508" s="31"/>
      <c r="AK508" s="51"/>
      <c r="AL508" s="25"/>
      <c r="AM508" s="25"/>
      <c r="AN508" s="52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76</v>
      </c>
      <c r="AL510" s="25"/>
      <c r="AM510" s="25"/>
      <c r="AN510" s="49"/>
      <c r="AO510" s="53">
        <f>COUNTIF($E$408:$AJ$494,+AO506)</f>
        <v>0</v>
      </c>
      <c r="AP510" s="49"/>
    </row>
    <row r="511" spans="1:42" ht="12.75">
      <c r="A511" s="31"/>
      <c r="B511" s="31"/>
      <c r="C511" s="31"/>
      <c r="AK511" s="51" t="s">
        <v>76</v>
      </c>
      <c r="AL511" s="25"/>
      <c r="AM511" s="25"/>
      <c r="AN511" s="49"/>
      <c r="AO511" s="53">
        <f>COUNTIF($E$408:$AJ$494,+AO507)</f>
        <v>0</v>
      </c>
      <c r="AP511" s="49"/>
    </row>
    <row r="512" spans="1:42" ht="12.75">
      <c r="A512" s="31"/>
      <c r="B512" s="31"/>
      <c r="C512" s="31"/>
      <c r="AK512" s="49"/>
      <c r="AL512" s="49"/>
      <c r="AM512" s="49"/>
      <c r="AN512" s="49"/>
      <c r="AO512" s="54" t="s">
        <v>77</v>
      </c>
      <c r="AP512" s="49"/>
    </row>
    <row r="513" spans="1:42" ht="12.75">
      <c r="A513" s="31"/>
      <c r="B513" s="31"/>
      <c r="C513" s="31"/>
      <c r="AK513" s="51" t="s">
        <v>78</v>
      </c>
      <c r="AL513" s="25"/>
      <c r="AM513" s="25"/>
      <c r="AN513" s="49"/>
      <c r="AO513" s="53">
        <f>SUM(AO510:AO511)</f>
        <v>0</v>
      </c>
      <c r="AP513" s="49"/>
    </row>
    <row r="514" spans="1:42" ht="12.75">
      <c r="A514" s="31"/>
      <c r="B514" s="31"/>
      <c r="C514" s="31"/>
      <c r="AK514" s="49"/>
      <c r="AL514" s="25"/>
      <c r="AM514" s="25"/>
      <c r="AN514" s="25"/>
      <c r="AO514" s="55" t="s">
        <v>79</v>
      </c>
      <c r="AP514" s="49"/>
    </row>
    <row r="515" spans="1:42" ht="12.75">
      <c r="A515" s="31"/>
      <c r="B515" s="31"/>
      <c r="C515" s="31"/>
      <c r="AK515" s="80" t="s">
        <v>80</v>
      </c>
      <c r="AL515" s="81"/>
      <c r="AM515" s="81"/>
      <c r="AN515" s="82"/>
      <c r="AO515" s="81"/>
      <c r="AP515" s="83"/>
    </row>
    <row r="516" spans="1:42" ht="12.75">
      <c r="A516" s="31"/>
      <c r="B516" s="31"/>
      <c r="C516" s="31"/>
      <c r="AK516" s="84"/>
      <c r="AL516" s="84" t="s">
        <v>81</v>
      </c>
      <c r="AM516" s="84"/>
      <c r="AN516" s="120" t="s">
        <v>1392</v>
      </c>
      <c r="AO516" s="81"/>
      <c r="AP516" s="83"/>
    </row>
    <row r="517" spans="1:42" ht="12.75">
      <c r="A517" s="31"/>
      <c r="B517" s="31"/>
      <c r="C517" s="31"/>
      <c r="AK517" s="84"/>
      <c r="AL517" s="84" t="s">
        <v>82</v>
      </c>
      <c r="AM517" s="84"/>
      <c r="AN517" s="120" t="s">
        <v>1393</v>
      </c>
      <c r="AO517" s="81"/>
      <c r="AP517" s="83"/>
    </row>
    <row r="518" spans="1:42" ht="12.75">
      <c r="A518" s="31"/>
      <c r="B518" s="31"/>
      <c r="C518" s="31"/>
      <c r="AK518" s="87" t="s">
        <v>87</v>
      </c>
      <c r="AL518" s="88"/>
      <c r="AM518" s="88"/>
      <c r="AN518" s="88"/>
      <c r="AO518" s="89" t="str">
        <f>UPPER(TEXT(NvsElapsedTime,"hh:mm:ss"))</f>
        <v>00:00:22</v>
      </c>
      <c r="AP518" s="88"/>
    </row>
    <row r="519" spans="1:38" ht="12.75">
      <c r="A519" s="31"/>
      <c r="B519" s="31"/>
      <c r="C519" s="31"/>
      <c r="AL519" s="16"/>
    </row>
    <row r="520" spans="1:38" ht="12.75">
      <c r="A520" s="31"/>
      <c r="B520" s="31"/>
      <c r="C520" s="31"/>
      <c r="AL520" s="16"/>
    </row>
    <row r="521" spans="1:38" ht="12.75">
      <c r="A521" s="31"/>
      <c r="B521" s="31"/>
      <c r="C521" s="31"/>
      <c r="AL521" s="16"/>
    </row>
    <row r="522" spans="1:38" ht="12.75">
      <c r="A522" s="31"/>
      <c r="B522" s="31"/>
      <c r="C522" s="31"/>
      <c r="AL522" s="16"/>
    </row>
    <row r="523" spans="1:3" ht="12.75">
      <c r="A523" s="31"/>
      <c r="B523" s="31"/>
      <c r="C523" s="31"/>
    </row>
    <row r="524" spans="1:3" ht="12.75">
      <c r="A524" s="31"/>
      <c r="B524" s="31"/>
      <c r="C524" s="31"/>
    </row>
    <row r="525" spans="1:53" ht="12.75">
      <c r="A525" s="31"/>
      <c r="B525" s="31"/>
      <c r="C525" s="31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</row>
    <row r="526" spans="1:53" ht="12.75">
      <c r="A526" s="31"/>
      <c r="B526" s="31"/>
      <c r="C526" s="31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3" ht="12.75">
      <c r="A541" s="31"/>
      <c r="B541" s="31"/>
      <c r="C541" s="31"/>
    </row>
    <row r="542" spans="1:3" ht="12.75">
      <c r="A542" s="31"/>
      <c r="B542" s="31"/>
      <c r="C542" s="31"/>
    </row>
    <row r="543" spans="1:3" ht="12.75">
      <c r="A543" s="31"/>
      <c r="B543" s="31"/>
      <c r="C543" s="31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</sheetData>
  <sheetProtection/>
  <printOptions horizontalCentered="1"/>
  <pageMargins left="0.25" right="0.25" top="0.83" bottom="0.51" header="0.72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2012-01-25T23:32:44Z</cp:lastPrinted>
  <dcterms:created xsi:type="dcterms:W3CDTF">1997-11-19T15:48:19Z</dcterms:created>
  <dcterms:modified xsi:type="dcterms:W3CDTF">2012-01-25T23:32:46Z</dcterms:modified>
  <cp:category/>
  <cp:version/>
  <cp:contentType/>
  <cp:contentStatus/>
</cp:coreProperties>
</file>