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"V2008-04-30"</definedName>
    <definedName name="NvsAutoDrillOk">"VN"</definedName>
    <definedName name="NvsElapsedTime">0.000219907407881692</definedName>
    <definedName name="NvsEndTime">39577.6146643519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"V2008-04-30"</definedName>
    <definedName name="NvsValTbl.CURRENCY_CD">"CURRENCY_CD_TBL"</definedName>
    <definedName name="_xlnm.Print_Area" localSheetId="0">'Sheet1'!$B$2:$H$509</definedName>
    <definedName name="_xlnm.Print_Titles" localSheetId="0">'Sheet1'!$B:$C,'Sheet1'!$2:$8</definedName>
    <definedName name="Reserved_Section">'Sheet1'!$AK$513:$AP$529</definedName>
  </definedNames>
  <calcPr fullCalcOnLoad="1"/>
</workbook>
</file>

<file path=xl/sharedStrings.xml><?xml version="1.0" encoding="utf-8"?>
<sst xmlns="http://schemas.openxmlformats.org/spreadsheetml/2006/main" count="1503" uniqueCount="1435">
  <si>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</si>
  <si>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</si>
  <si>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</si>
  <si>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</si>
  <si>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</si>
  <si>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</si>
  <si>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</si>
  <si>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</si>
  <si>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</si>
  <si>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</si>
  <si>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</si>
  <si>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</si>
  <si>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</si>
  <si>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</si>
  <si>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</si>
  <si>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</si>
  <si>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</si>
  <si>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</si>
  <si>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</si>
  <si>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</si>
  <si>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</si>
  <si>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</si>
  <si>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</si>
  <si>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</si>
  <si>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</si>
  <si>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</si>
  <si>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</si>
  <si>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</si>
  <si>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</si>
  <si>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</si>
  <si>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</si>
  <si>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</si>
  <si>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</si>
  <si>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</si>
  <si>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</si>
  <si>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</si>
  <si>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</si>
  <si>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</si>
  <si>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</si>
  <si>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</si>
  <si>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</si>
  <si>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</si>
  <si>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</si>
  <si>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</si>
  <si>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</si>
  <si>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</si>
  <si>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</si>
  <si>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</si>
  <si>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</si>
  <si>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</si>
  <si>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</si>
  <si>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</si>
  <si>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</si>
  <si>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</si>
  <si>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</si>
  <si>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</si>
  <si>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</si>
  <si>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</si>
  <si>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</si>
  <si>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</si>
  <si>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</si>
  <si>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</si>
  <si>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</si>
  <si>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</si>
  <si>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</si>
  <si>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</si>
  <si>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</si>
  <si>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</si>
  <si>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</si>
  <si>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</si>
  <si>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</si>
  <si>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</si>
  <si>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</si>
  <si>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</si>
  <si>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</si>
  <si>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</si>
  <si>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</si>
  <si>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</si>
  <si>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</si>
  <si>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</si>
  <si>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</si>
  <si>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</si>
  <si>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</si>
  <si>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</si>
  <si>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</si>
  <si>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</si>
  <si>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</si>
  <si>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</si>
  <si>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</si>
  <si>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</si>
  <si>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</si>
  <si>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</si>
  <si>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</si>
  <si>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</si>
  <si>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</si>
  <si>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</si>
  <si>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</si>
  <si>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%,V4118002</t>
  </si>
  <si>
    <t>4118002</t>
  </si>
  <si>
    <t>%,V4119000</t>
  </si>
  <si>
    <t>4119000</t>
  </si>
  <si>
    <t>%,V4400001</t>
  </si>
  <si>
    <t>4400001</t>
  </si>
  <si>
    <t>%,V4400002</t>
  </si>
  <si>
    <t>4400002</t>
  </si>
  <si>
    <t>%,V4400005</t>
  </si>
  <si>
    <t>4400005</t>
  </si>
  <si>
    <t>%,V4420001</t>
  </si>
  <si>
    <t>4420001</t>
  </si>
  <si>
    <t>%,V4420002</t>
  </si>
  <si>
    <t>4420002</t>
  </si>
  <si>
    <t>%,V4420004</t>
  </si>
  <si>
    <t>4420004</t>
  </si>
  <si>
    <t>%,V4420006</t>
  </si>
  <si>
    <t>4420006</t>
  </si>
  <si>
    <t>%,V4420007</t>
  </si>
  <si>
    <t>4420007</t>
  </si>
  <si>
    <t>%,V4420013</t>
  </si>
  <si>
    <t>4420013</t>
  </si>
  <si>
    <t>%,V4420016</t>
  </si>
  <si>
    <t>4420016</t>
  </si>
  <si>
    <t>%,V4440000</t>
  </si>
  <si>
    <t>4440000</t>
  </si>
  <si>
    <t>%,V4440002</t>
  </si>
  <si>
    <t>4440002</t>
  </si>
  <si>
    <t>%,V4470002</t>
  </si>
  <si>
    <t>4470002</t>
  </si>
  <si>
    <t>%,V4470004</t>
  </si>
  <si>
    <t>4470004</t>
  </si>
  <si>
    <t>%,V4470005</t>
  </si>
  <si>
    <t>4470005</t>
  </si>
  <si>
    <t>%,V4470006</t>
  </si>
  <si>
    <t>4470006</t>
  </si>
  <si>
    <t>%,V4470007</t>
  </si>
  <si>
    <t>4470007</t>
  </si>
  <si>
    <t>%,V4470010</t>
  </si>
  <si>
    <t>4470010</t>
  </si>
  <si>
    <t>%,V4470011</t>
  </si>
  <si>
    <t>4470011</t>
  </si>
  <si>
    <t>%,V4470026</t>
  </si>
  <si>
    <t>4470026</t>
  </si>
  <si>
    <t>%,V4470027</t>
  </si>
  <si>
    <t>4470027</t>
  </si>
  <si>
    <t>%,V4470028</t>
  </si>
  <si>
    <t>4470028</t>
  </si>
  <si>
    <t>%,V4470033</t>
  </si>
  <si>
    <t>4470033</t>
  </si>
  <si>
    <t>%,V4470064</t>
  </si>
  <si>
    <t>4470064</t>
  </si>
  <si>
    <t>%,V4470066</t>
  </si>
  <si>
    <t>4470066</t>
  </si>
  <si>
    <t>%,V4470072</t>
  </si>
  <si>
    <t>4470072</t>
  </si>
  <si>
    <t>%,V4470081</t>
  </si>
  <si>
    <t>4470081</t>
  </si>
  <si>
    <t>%,V4470082</t>
  </si>
  <si>
    <t>4470082</t>
  </si>
  <si>
    <t>%,V4470089</t>
  </si>
  <si>
    <t>4470089</t>
  </si>
  <si>
    <t>%,V4470090</t>
  </si>
  <si>
    <t>4470090</t>
  </si>
  <si>
    <t>%,V4470091</t>
  </si>
  <si>
    <t>4470091</t>
  </si>
  <si>
    <t>%,V4470092</t>
  </si>
  <si>
    <t>4470092</t>
  </si>
  <si>
    <t>%,V4470093</t>
  </si>
  <si>
    <t>4470093</t>
  </si>
  <si>
    <t>%,V4470094</t>
  </si>
  <si>
    <t>4470094</t>
  </si>
  <si>
    <t>%,V4470095</t>
  </si>
  <si>
    <t>4470095</t>
  </si>
  <si>
    <t>%,V4470096</t>
  </si>
  <si>
    <t>4470096</t>
  </si>
  <si>
    <t>%,V4470098</t>
  </si>
  <si>
    <t>4470098</t>
  </si>
  <si>
    <t>%,V4470099</t>
  </si>
  <si>
    <t>4470099</t>
  </si>
  <si>
    <t>%,V4470100</t>
  </si>
  <si>
    <t>4470100</t>
  </si>
  <si>
    <t>%,V4470101</t>
  </si>
  <si>
    <t>4470101</t>
  </si>
  <si>
    <t>%,V4470103</t>
  </si>
  <si>
    <t>4470103</t>
  </si>
  <si>
    <t>%,V4470106</t>
  </si>
  <si>
    <t>4470106</t>
  </si>
  <si>
    <t>%,V4470107</t>
  </si>
  <si>
    <t>4470107</t>
  </si>
  <si>
    <t>%,V4470108</t>
  </si>
  <si>
    <t>4470108</t>
  </si>
  <si>
    <t>%,V4470109</t>
  </si>
  <si>
    <t>4470109</t>
  </si>
  <si>
    <t>%,V4470110</t>
  </si>
  <si>
    <t>4470110</t>
  </si>
  <si>
    <t>%,V4470112</t>
  </si>
  <si>
    <t>4470112</t>
  </si>
  <si>
    <t>%,V4470114</t>
  </si>
  <si>
    <t>4470114</t>
  </si>
  <si>
    <t>%,V4470115</t>
  </si>
  <si>
    <t>4470115</t>
  </si>
  <si>
    <t>%,V4470116</t>
  </si>
  <si>
    <t>4470116</t>
  </si>
  <si>
    <t>%,V4470117</t>
  </si>
  <si>
    <t>4470117</t>
  </si>
  <si>
    <t>%,V4470118</t>
  </si>
  <si>
    <t>4470118</t>
  </si>
  <si>
    <t>%,V4470119</t>
  </si>
  <si>
    <t>4470119</t>
  </si>
  <si>
    <t>%,V4470124</t>
  </si>
  <si>
    <t>4470124</t>
  </si>
  <si>
    <t>%,V4470125</t>
  </si>
  <si>
    <t>4470125</t>
  </si>
  <si>
    <t>%,V4470126</t>
  </si>
  <si>
    <t>4470126</t>
  </si>
  <si>
    <t>%,V4470131</t>
  </si>
  <si>
    <t>4470131</t>
  </si>
  <si>
    <t>%,V4470141</t>
  </si>
  <si>
    <t>4470141</t>
  </si>
  <si>
    <t>%,V4470143</t>
  </si>
  <si>
    <t>4470143</t>
  </si>
  <si>
    <t>%,V4470144</t>
  </si>
  <si>
    <t>4470144</t>
  </si>
  <si>
    <t>%,V4470145</t>
  </si>
  <si>
    <t>4470145</t>
  </si>
  <si>
    <t>%,V4470150</t>
  </si>
  <si>
    <t>4470150</t>
  </si>
  <si>
    <t>%,V4470155</t>
  </si>
  <si>
    <t>4470155</t>
  </si>
  <si>
    <t>%,V4470156</t>
  </si>
  <si>
    <t>4470156</t>
  </si>
  <si>
    <t>%,V4470166</t>
  </si>
  <si>
    <t>4470166</t>
  </si>
  <si>
    <t>%,V4470167</t>
  </si>
  <si>
    <t>4470167</t>
  </si>
  <si>
    <t>%,V4470168</t>
  </si>
  <si>
    <t>4470168</t>
  </si>
  <si>
    <t>%,V4470169</t>
  </si>
  <si>
    <t>4470169</t>
  </si>
  <si>
    <t>%,V4470202</t>
  </si>
  <si>
    <t>4470202</t>
  </si>
  <si>
    <t>%,V4470203</t>
  </si>
  <si>
    <t>4470203</t>
  </si>
  <si>
    <t>%,V4470204</t>
  </si>
  <si>
    <t>4470204</t>
  </si>
  <si>
    <t>%,V4470205</t>
  </si>
  <si>
    <t>4470205</t>
  </si>
  <si>
    <t>%,V4470206</t>
  </si>
  <si>
    <t>4470206</t>
  </si>
  <si>
    <t>%,V4470207</t>
  </si>
  <si>
    <t>4470207</t>
  </si>
  <si>
    <t>%,V4470208</t>
  </si>
  <si>
    <t>4470208</t>
  </si>
  <si>
    <t>%,V4470209</t>
  </si>
  <si>
    <t>4470209</t>
  </si>
  <si>
    <t>%,V4470210</t>
  </si>
  <si>
    <t>4470210</t>
  </si>
  <si>
    <t>%,V4470211</t>
  </si>
  <si>
    <t>4470211</t>
  </si>
  <si>
    <t>%,V4470212</t>
  </si>
  <si>
    <t>4470212</t>
  </si>
  <si>
    <t>%,V4470216</t>
  </si>
  <si>
    <t>4470216</t>
  </si>
  <si>
    <t>%,V4500000</t>
  </si>
  <si>
    <t>4500000</t>
  </si>
  <si>
    <t>%,V4510001</t>
  </si>
  <si>
    <t>4510001</t>
  </si>
  <si>
    <t>%,V4540002</t>
  </si>
  <si>
    <t>4540002</t>
  </si>
  <si>
    <t>%,V4540004</t>
  </si>
  <si>
    <t>4540004</t>
  </si>
  <si>
    <t>%,V4560007</t>
  </si>
  <si>
    <t>4560007</t>
  </si>
  <si>
    <t>%,V4560012</t>
  </si>
  <si>
    <t>4560012</t>
  </si>
  <si>
    <t>%,V4560013</t>
  </si>
  <si>
    <t>4560013</t>
  </si>
  <si>
    <t>%,V4560015</t>
  </si>
  <si>
    <t>4560015</t>
  </si>
  <si>
    <t>%,V4560041</t>
  </si>
  <si>
    <t>4560041</t>
  </si>
  <si>
    <t>%,V4560049</t>
  </si>
  <si>
    <t>4560049</t>
  </si>
  <si>
    <t>%,V4560050</t>
  </si>
  <si>
    <t>4560050</t>
  </si>
  <si>
    <t>%,V4560058</t>
  </si>
  <si>
    <t>4560058</t>
  </si>
  <si>
    <t>%,V4560060</t>
  </si>
  <si>
    <t>4560060</t>
  </si>
  <si>
    <t>%,V4560062</t>
  </si>
  <si>
    <t>4560062</t>
  </si>
  <si>
    <t>%,V4560064</t>
  </si>
  <si>
    <t>4560064</t>
  </si>
  <si>
    <t>%,V4560068</t>
  </si>
  <si>
    <t>4560068</t>
  </si>
  <si>
    <t>%,V4560085</t>
  </si>
  <si>
    <t>4560085</t>
  </si>
  <si>
    <t>%,V4560095</t>
  </si>
  <si>
    <t>4560095</t>
  </si>
  <si>
    <t>%,V4560097</t>
  </si>
  <si>
    <t>4560097</t>
  </si>
  <si>
    <t>%,V4560106</t>
  </si>
  <si>
    <t>4560106</t>
  </si>
  <si>
    <t>%,V4560109</t>
  </si>
  <si>
    <t>4560109</t>
  </si>
  <si>
    <t>%,V4561002</t>
  </si>
  <si>
    <t>4561002</t>
  </si>
  <si>
    <t>%,V4561003</t>
  </si>
  <si>
    <t>4561003</t>
  </si>
  <si>
    <t>%,V4561005</t>
  </si>
  <si>
    <t>4561005</t>
  </si>
  <si>
    <t>%,V4561006</t>
  </si>
  <si>
    <t>4561006</t>
  </si>
  <si>
    <t>%,V4561007</t>
  </si>
  <si>
    <t>4561007</t>
  </si>
  <si>
    <t>%,V4470001</t>
  </si>
  <si>
    <t>4470001</t>
  </si>
  <si>
    <t>%,V4470035</t>
  </si>
  <si>
    <t>4470035</t>
  </si>
  <si>
    <t>%,V4470088</t>
  </si>
  <si>
    <t>4470088</t>
  </si>
  <si>
    <t>%,V4470128</t>
  </si>
  <si>
    <t>4470128</t>
  </si>
  <si>
    <t>%,V4540001</t>
  </si>
  <si>
    <t>4540001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</si>
  <si>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</si>
  <si>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</si>
  <si>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</si>
  <si>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</si>
  <si>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</si>
  <si>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</si>
  <si>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</si>
  <si>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</si>
  <si>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</si>
  <si>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</si>
  <si>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</si>
  <si>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</si>
  <si>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</si>
  <si>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</si>
  <si>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</si>
  <si>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</si>
  <si>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</si>
  <si>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</si>
  <si>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</si>
  <si>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</si>
  <si>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</si>
  <si>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</si>
  <si>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</si>
  <si>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</si>
  <si>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</si>
  <si>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</si>
  <si>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</si>
  <si>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</si>
  <si>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</si>
  <si>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</si>
  <si>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</si>
  <si>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</si>
  <si>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</si>
  <si>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</si>
  <si>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</si>
  <si>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</si>
  <si>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</si>
  <si>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</si>
  <si>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</si>
  <si>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</si>
  <si>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</si>
  <si>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</si>
  <si>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</si>
  <si>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</si>
  <si>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</si>
  <si>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</si>
  <si>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</si>
  <si>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</si>
  <si>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</si>
  <si>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</si>
  <si>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</si>
  <si>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</si>
  <si>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</si>
  <si>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</si>
  <si>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</si>
  <si>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</si>
  <si>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</si>
  <si>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</si>
  <si>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</si>
  <si>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</si>
  <si>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</si>
  <si>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</si>
  <si>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</si>
  <si>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</si>
  <si>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</si>
  <si>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</si>
  <si>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</si>
  <si>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</si>
  <si>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</si>
  <si>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</si>
  <si>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</si>
  <si>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</si>
  <si>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</si>
  <si>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</si>
  <si>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</si>
  <si>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</si>
  <si>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</si>
  <si>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</si>
  <si>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</si>
  <si>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</si>
  <si>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</si>
  <si>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</si>
  <si>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</si>
  <si>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</si>
  <si>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</si>
  <si>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</si>
  <si>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</si>
  <si>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</si>
  <si>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</si>
  <si>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</si>
  <si>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</si>
  <si>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</si>
  <si>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</si>
  <si>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</si>
  <si>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</si>
  <si>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</si>
  <si>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</si>
  <si>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</si>
  <si>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</si>
  <si>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</si>
  <si>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</si>
  <si>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</si>
  <si>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</si>
  <si>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</si>
  <si>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%,V5350000</t>
  </si>
  <si>
    <t>5350000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</si>
  <si>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</si>
  <si>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</si>
  <si>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</si>
  <si>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</si>
  <si>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</si>
  <si>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</si>
  <si>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</si>
  <si>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</si>
  <si>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</si>
  <si>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</si>
  <si>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</si>
  <si>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</si>
  <si>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</si>
  <si>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</si>
  <si>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</si>
  <si>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</si>
  <si>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</si>
  <si>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</si>
  <si>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</si>
  <si>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</si>
  <si>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</si>
  <si>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</si>
  <si>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</si>
  <si>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</si>
  <si>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</si>
  <si>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</si>
  <si>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</si>
  <si>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</si>
  <si>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</si>
  <si>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</si>
  <si>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</si>
  <si>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</si>
  <si>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</si>
  <si>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</si>
  <si>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</si>
  <si>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</si>
  <si>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</si>
  <si>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</si>
  <si>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</si>
  <si>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</si>
  <si>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</si>
  <si>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</si>
  <si>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</si>
  <si>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</si>
  <si>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</si>
  <si>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</si>
  <si>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</si>
  <si>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</si>
  <si>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</si>
  <si>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</si>
  <si>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</si>
  <si>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</si>
  <si>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</si>
  <si>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</si>
  <si>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</si>
  <si>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</si>
  <si>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</si>
  <si>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</si>
  <si>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</si>
  <si>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</si>
  <si>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</si>
  <si>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</si>
  <si>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</si>
  <si>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</si>
  <si>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</si>
  <si>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</si>
  <si>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</si>
  <si>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</si>
  <si>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</si>
  <si>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</si>
  <si>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</si>
  <si>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</si>
  <si>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</si>
  <si>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</si>
  <si>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</si>
  <si>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</si>
  <si>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</si>
  <si>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</si>
  <si>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</si>
  <si>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</si>
  <si>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</si>
  <si>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</si>
  <si>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</si>
  <si>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</si>
  <si>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</si>
  <si>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</si>
  <si>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</si>
  <si>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</si>
  <si>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</si>
  <si>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</si>
  <si>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</si>
  <si>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</si>
  <si>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</si>
  <si>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</si>
  <si>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</si>
  <si>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</si>
  <si>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</si>
  <si>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</si>
  <si>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</si>
  <si>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</si>
  <si>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</si>
  <si>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</si>
  <si>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</si>
  <si>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</si>
  <si>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</si>
  <si>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</si>
  <si>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</si>
  <si>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</si>
  <si>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</si>
  <si>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</si>
  <si>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</si>
  <si>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</si>
  <si>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</si>
  <si>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</si>
  <si>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</si>
  <si>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</si>
  <si>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</si>
  <si>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</si>
  <si>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</si>
  <si>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</si>
  <si>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</si>
  <si>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</si>
  <si>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</si>
  <si>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</si>
  <si>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</si>
  <si>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</si>
  <si>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</si>
  <si>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</si>
  <si>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%,V9120003</t>
  </si>
  <si>
    <t>9120003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</si>
  <si>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</si>
  <si>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</si>
  <si>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</si>
  <si>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</si>
  <si>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</si>
  <si>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</si>
  <si>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</si>
  <si>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</si>
  <si>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</si>
  <si>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</si>
  <si>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</si>
  <si>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</si>
  <si>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</si>
  <si>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</si>
  <si>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</si>
  <si>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</si>
  <si>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</si>
  <si>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</si>
  <si>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</si>
  <si>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</si>
  <si>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</si>
  <si>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</si>
  <si>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</si>
  <si>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</si>
  <si>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</si>
  <si>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</si>
  <si>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</si>
  <si>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</si>
  <si>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</si>
  <si>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</si>
  <si>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</si>
  <si>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</si>
  <si>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</si>
  <si>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</si>
  <si>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</si>
  <si>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</si>
  <si>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</si>
  <si>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</si>
  <si>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</si>
  <si>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</si>
  <si>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</si>
  <si>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</si>
  <si>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</si>
  <si>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</si>
  <si>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</si>
  <si>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</si>
  <si>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</si>
  <si>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</si>
  <si>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</si>
  <si>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</si>
  <si>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</si>
  <si>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</si>
  <si>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</si>
  <si>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</si>
  <si>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</si>
  <si>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</si>
  <si>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</si>
  <si>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</si>
  <si>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</si>
  <si>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</si>
  <si>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</si>
  <si>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</si>
  <si>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</si>
  <si>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</si>
  <si>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</si>
  <si>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</si>
  <si>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</si>
  <si>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</si>
  <si>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</si>
  <si>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</si>
  <si>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</si>
  <si>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</si>
  <si>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</si>
  <si>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</si>
  <si>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</si>
  <si>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</si>
  <si>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</si>
  <si>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</si>
  <si>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</si>
  <si>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</si>
  <si>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</si>
  <si>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</si>
  <si>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</si>
  <si>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</si>
  <si>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</si>
  <si>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</si>
  <si>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</si>
  <si>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</si>
  <si>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</si>
  <si>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</si>
  <si>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</si>
  <si>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</si>
  <si>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</si>
  <si>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</si>
  <si>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</si>
  <si>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</si>
  <si>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</si>
  <si>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</si>
  <si>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</si>
  <si>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</si>
  <si>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</si>
  <si>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</si>
  <si>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</si>
  <si>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</si>
  <si>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</si>
  <si>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</si>
  <si>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</si>
  <si>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</si>
  <si>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</si>
  <si>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</si>
  <si>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</si>
  <si>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</si>
  <si>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</si>
  <si>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</si>
  <si>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</si>
  <si>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</si>
  <si>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</si>
  <si>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</si>
  <si>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</si>
  <si>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</si>
  <si>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</si>
  <si>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</si>
  <si>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</si>
  <si>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</si>
  <si>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</si>
  <si>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</si>
  <si>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</si>
  <si>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</si>
  <si>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</si>
  <si>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</si>
  <si>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</si>
  <si>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</si>
  <si>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</si>
  <si>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</si>
  <si>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</si>
  <si>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</si>
  <si>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</si>
  <si>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</si>
  <si>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</si>
  <si>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</si>
  <si>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</si>
  <si>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</si>
  <si>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</si>
  <si>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</si>
  <si>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</si>
  <si>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</si>
  <si>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</si>
  <si>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</si>
  <si>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</si>
  <si>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</si>
  <si>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</si>
  <si>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</si>
  <si>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</si>
  <si>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</si>
  <si>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</si>
  <si>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</si>
  <si>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</si>
  <si>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</si>
  <si>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</si>
  <si>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</si>
  <si>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</si>
  <si>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</si>
  <si>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</si>
  <si>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</si>
  <si>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</si>
  <si>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</si>
  <si>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</si>
  <si>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</si>
  <si>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</si>
  <si>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</si>
  <si>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</si>
  <si>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</si>
  <si>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</si>
  <si>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</si>
  <si>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</si>
  <si>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</si>
  <si>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</si>
  <si>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</si>
  <si>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</si>
  <si>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</si>
  <si>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</si>
  <si>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</si>
  <si>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</si>
  <si>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</si>
  <si>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</si>
  <si>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</si>
  <si>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</si>
  <si>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</si>
  <si>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</si>
  <si>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</si>
  <si>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</si>
  <si>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</si>
  <si>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</si>
  <si>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</si>
  <si>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</si>
  <si>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</si>
  <si>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</si>
  <si>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</si>
  <si>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</si>
  <si>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</si>
  <si>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</si>
  <si>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</si>
  <si>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</si>
  <si>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</si>
  <si>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</si>
  <si>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</si>
  <si>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</si>
  <si>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</si>
  <si>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</si>
  <si>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</si>
  <si>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</si>
  <si>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</si>
  <si>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</si>
  <si>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</si>
  <si>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</si>
  <si>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</si>
  <si>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</si>
  <si>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</si>
  <si>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</si>
  <si>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</si>
  <si>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</si>
  <si>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</si>
  <si>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</si>
  <si>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</si>
  <si>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</si>
  <si>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</si>
  <si>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</si>
  <si>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</si>
  <si>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</si>
  <si>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</si>
  <si>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</si>
  <si>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</si>
  <si>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</si>
  <si>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</si>
  <si>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</si>
  <si>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</si>
  <si>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</si>
  <si>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</si>
  <si>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%,V408100805</t>
  </si>
  <si>
    <t>408100805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</si>
  <si>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</si>
  <si>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</si>
  <si>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</si>
  <si>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</si>
  <si>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</si>
  <si>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</si>
  <si>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</si>
  <si>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</si>
  <si>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</si>
  <si>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</si>
  <si>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%,V408101706</t>
  </si>
  <si>
    <t>408101706</t>
  </si>
  <si>
    <t>%,V408101707</t>
  </si>
  <si>
    <t>408101707</t>
  </si>
  <si>
    <t>%,V408101805</t>
  </si>
  <si>
    <t>408101805</t>
  </si>
  <si>
    <t>%,V408101806</t>
  </si>
  <si>
    <t>408101806</t>
  </si>
  <si>
    <t>%,V408101807</t>
  </si>
  <si>
    <t>408101807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</si>
  <si>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</si>
  <si>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</si>
  <si>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</si>
  <si>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</si>
  <si>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</si>
  <si>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</si>
  <si>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</si>
  <si>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</si>
  <si>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</si>
  <si>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</si>
  <si>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</si>
  <si>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</si>
  <si>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</si>
  <si>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</si>
  <si>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</si>
  <si>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</si>
  <si>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</si>
  <si>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</si>
  <si>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</si>
  <si>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</si>
  <si>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</si>
  <si>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</si>
  <si>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</si>
  <si>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</si>
  <si>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</si>
  <si>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</si>
  <si>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</si>
  <si>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</si>
  <si>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</si>
  <si>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</si>
  <si>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</si>
  <si>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</si>
  <si>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</si>
  <si>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</si>
  <si>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</si>
  <si>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</si>
  <si>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</si>
  <si>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</si>
  <si>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</si>
  <si>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</si>
  <si>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</si>
  <si>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</si>
  <si>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</si>
  <si>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</si>
  <si>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</si>
  <si>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</si>
  <si>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</si>
  <si>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</si>
  <si>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</si>
  <si>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</si>
  <si>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</si>
  <si>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</si>
  <si>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</si>
  <si>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</si>
  <si>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</si>
  <si>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</si>
  <si>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</si>
  <si>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</si>
  <si>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</si>
  <si>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</si>
  <si>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</si>
  <si>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</si>
  <si>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</si>
  <si>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</si>
  <si>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</si>
  <si>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</si>
  <si>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</si>
  <si>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</si>
  <si>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</si>
  <si>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</si>
  <si>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</si>
  <si>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</si>
  <si>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</si>
  <si>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</si>
  <si>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</si>
  <si>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</si>
  <si>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</si>
  <si>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</si>
  <si>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</si>
  <si>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</si>
  <si>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</si>
  <si>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</si>
  <si>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</si>
  <si>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</si>
  <si>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</si>
  <si>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</si>
  <si>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</si>
  <si>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</si>
  <si>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</si>
  <si>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</si>
  <si>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</si>
  <si>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</si>
  <si>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</si>
  <si>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</si>
  <si>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</si>
  <si>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</si>
  <si>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</si>
  <si>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</si>
  <si>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</si>
  <si>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</si>
  <si>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</si>
  <si>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</si>
  <si>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</si>
  <si>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</si>
  <si>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</si>
  <si>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</si>
  <si>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</si>
  <si>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</si>
  <si>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</si>
  <si>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</si>
  <si>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</si>
  <si>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</si>
  <si>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</si>
  <si>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</si>
  <si>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</si>
  <si>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</si>
  <si>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</si>
  <si>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</si>
  <si>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</si>
  <si>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</si>
  <si>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</si>
  <si>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</si>
  <si>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</si>
  <si>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</si>
  <si>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</si>
  <si>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</si>
  <si>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</si>
  <si>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</si>
  <si>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</si>
  <si>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</si>
  <si>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</si>
  <si>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</si>
  <si>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</si>
  <si>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</si>
  <si>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</si>
  <si>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</si>
  <si>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</si>
  <si>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</si>
  <si>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</si>
  <si>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</si>
  <si>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</si>
  <si>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</si>
  <si>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</si>
  <si>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</si>
  <si>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</si>
  <si>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</si>
  <si>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</si>
  <si>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</si>
  <si>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</si>
  <si>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</si>
  <si>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</si>
  <si>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</si>
  <si>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</si>
  <si>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</si>
  <si>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</si>
  <si>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</si>
  <si>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</si>
  <si>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</si>
  <si>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</si>
  <si>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</si>
  <si>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</si>
  <si>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</si>
  <si>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</si>
  <si>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</si>
  <si>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</si>
  <si>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</si>
  <si>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</si>
  <si>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</si>
  <si>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</si>
  <si>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</si>
  <si>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</si>
  <si>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</si>
  <si>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</si>
  <si>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</si>
  <si>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</si>
  <si>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</si>
  <si>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</si>
  <si>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</si>
  <si>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</si>
  <si>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</si>
  <si>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Gain Disposition of Allowances</t>
  </si>
  <si>
    <t>Comp. Allow. Gains SO2</t>
  </si>
  <si>
    <t>Loss Disposition of Allowances</t>
  </si>
  <si>
    <t>Residential Sales-W/Space Htg</t>
  </si>
  <si>
    <t>Residential Sales-W/O Space Ht</t>
  </si>
  <si>
    <t>Residential Fuel Rev</t>
  </si>
  <si>
    <t>Commercial Sales</t>
  </si>
  <si>
    <t>Industrial Sales (Excl Mines)</t>
  </si>
  <si>
    <t>Ind Sales-NonAffil(Incl Mines)</t>
  </si>
  <si>
    <t>Sales to Pub Auth - Schools</t>
  </si>
  <si>
    <t>Sales to Pub Auth - Ex Schools</t>
  </si>
  <si>
    <t>Commercial Fuel Rev</t>
  </si>
  <si>
    <t>Industrial Fuel Rev</t>
  </si>
  <si>
    <t>Public Street/Highway Lighting</t>
  </si>
  <si>
    <t>Public St &amp; Hwy Light Fuel Rev</t>
  </si>
  <si>
    <t>Sales for Resale - NonAssoc</t>
  </si>
  <si>
    <t>Sales for Resale-Nonaff-Ancill</t>
  </si>
  <si>
    <t>Sales for Resale-Nonaff-Transm</t>
  </si>
  <si>
    <t>Sales for Resale-Bookout Sales</t>
  </si>
  <si>
    <t>Sales for Resale-Option Sales</t>
  </si>
  <si>
    <t>Sales for Resale-Bookout Purch</t>
  </si>
  <si>
    <t>Sales for Resale-Option Purch</t>
  </si>
  <si>
    <t>Sale for Resl - Real from East</t>
  </si>
  <si>
    <t>Whsal/Muni/Pb Ath Fuel Rev</t>
  </si>
  <si>
    <t>Sale/Resale - NA - Fuel Rev</t>
  </si>
  <si>
    <t>Whsal/Muni/Pub Auth Base Rev</t>
  </si>
  <si>
    <t>Purch Pwr PhysTrad - Non Assoc</t>
  </si>
  <si>
    <t>PWR Trding Trans Exp-NonAssoc</t>
  </si>
  <si>
    <t>Sales for Resale - Hedge Trans</t>
  </si>
  <si>
    <t>Financial Spark Gas - Realized</t>
  </si>
  <si>
    <t>Financial Electric Realized</t>
  </si>
  <si>
    <t>PJM Energy Sales Margin</t>
  </si>
  <si>
    <t>PJM Spot Energy Purchases</t>
  </si>
  <si>
    <t>PJM Explicit Congestion OSS</t>
  </si>
  <si>
    <t>PJM Implicit Congestion-OSS</t>
  </si>
  <si>
    <t>PJM Implicit Congestion-LSE</t>
  </si>
  <si>
    <t>PJM Transm. Loss - OSS</t>
  </si>
  <si>
    <t>PJM Ancillary Serv.-Reg</t>
  </si>
  <si>
    <t>PJM Ancillary Serv.-Spin</t>
  </si>
  <si>
    <t>PJM Oper.Reserve Rev-OSS</t>
  </si>
  <si>
    <t>PJM Capacity Cr. Net Sales</t>
  </si>
  <si>
    <t>PJM FTR Revenue-OSS</t>
  </si>
  <si>
    <t>PJM FTR Revenue-LSE</t>
  </si>
  <si>
    <t>PJM Energy Sales Cost</t>
  </si>
  <si>
    <t>PJM Pt2Pt Trans.Purch-NonAff.</t>
  </si>
  <si>
    <t>PJM NITS Purch-NonAff.</t>
  </si>
  <si>
    <t>PJM Oper.Reserve Rev-LSE</t>
  </si>
  <si>
    <t>PJM FTR Revenue-Spec</t>
  </si>
  <si>
    <t>PJM TO Admin. Exp.-NonAff.</t>
  </si>
  <si>
    <t>Non-ECR Phys. Sales-OSS</t>
  </si>
  <si>
    <t>PJM Transm. Loss - LSE</t>
  </si>
  <si>
    <t>PJM Meter Corrections-OSS</t>
  </si>
  <si>
    <t>PJM Meter Corrections-LSE</t>
  </si>
  <si>
    <t>Realiz. Sharing-447 Optim</t>
  </si>
  <si>
    <t>Realiz. Sharing-PJM OSS</t>
  </si>
  <si>
    <t>PJM SECA Transm. Expense</t>
  </si>
  <si>
    <t>PJM Incremental Spot-OSS</t>
  </si>
  <si>
    <t>PJM Incremental Exp Cong-OSS</t>
  </si>
  <si>
    <t>PJM Incremental Imp Cong-OSS</t>
  </si>
  <si>
    <t>Non ECR Purchased Power OSS</t>
  </si>
  <si>
    <t>PJM Contract Net Charge Credit</t>
  </si>
  <si>
    <t>Financial Hedge Realized</t>
  </si>
  <si>
    <t>Realiz.Sharing - 06 SIA</t>
  </si>
  <si>
    <t>PJM Hourly Net Purch.-FERC</t>
  </si>
  <si>
    <t>Transm. Rev.-Dedic. Whlsl/Muni</t>
  </si>
  <si>
    <t>OSS Physical Margin Reclass</t>
  </si>
  <si>
    <t>OSS Optim. Margin Reclass</t>
  </si>
  <si>
    <t>Marginal Explicit Losses</t>
  </si>
  <si>
    <t>MISO FTR Revenues OSS</t>
  </si>
  <si>
    <t>Interest Rate Swaps-Power</t>
  </si>
  <si>
    <t>Capacity Sales Trading</t>
  </si>
  <si>
    <t>PJM OpRes-LSE-Credit</t>
  </si>
  <si>
    <t>PJM OpRes-LSE-Charge</t>
  </si>
  <si>
    <t>PJM Spinning-Credit</t>
  </si>
  <si>
    <t>PJM Spinning-Charge</t>
  </si>
  <si>
    <t>PJM Trans loss credits-OSS</t>
  </si>
  <si>
    <t>PJM transm loss charges - LSE</t>
  </si>
  <si>
    <t>PJM Transm loss credits-LSE</t>
  </si>
  <si>
    <t>PJM transm loss charges-OSS</t>
  </si>
  <si>
    <t>PJM ML OSS 3 Pct Rev</t>
  </si>
  <si>
    <t>PJM ML OSS 3 Pct Fuel</t>
  </si>
  <si>
    <t>PJM ML OSS 3 Pct NonFuel</t>
  </si>
  <si>
    <t>PJM Explicit Loss not in ECR</t>
  </si>
  <si>
    <t>Forfeited Discounts</t>
  </si>
  <si>
    <t>Misc Service Rev - Nonaffil</t>
  </si>
  <si>
    <t>Rent From Elect Property-NAC</t>
  </si>
  <si>
    <t>Rent From Elect Prop-ABD-Nonaf</t>
  </si>
  <si>
    <t>Oth Elect Rev - DSM Program</t>
  </si>
  <si>
    <t>Oth Elect Rev - Nonaffiliated</t>
  </si>
  <si>
    <t>Oth Elect Rev-Trans-Nonaffil</t>
  </si>
  <si>
    <t>Other Electric Revenues - ABD</t>
  </si>
  <si>
    <t>Miscellaneous Revenue-NonAffil</t>
  </si>
  <si>
    <t>Merch Generation Finan -Realzd</t>
  </si>
  <si>
    <t>Oth Elec Rev-Coal Trd Rlzd G-L</t>
  </si>
  <si>
    <t>PJM NITS Revenue-NonAff.</t>
  </si>
  <si>
    <t>PJM Pt2Pt Trans.Rev.-NonAff.</t>
  </si>
  <si>
    <t>PJM TO Admin. Rev..-NonAff.</t>
  </si>
  <si>
    <t>Buckeye Admin. Fee Revenue</t>
  </si>
  <si>
    <t>SECA Transmission Revenue</t>
  </si>
  <si>
    <t>PJM Expansion Cost Recov</t>
  </si>
  <si>
    <t>RTO Form. Cost Recovery</t>
  </si>
  <si>
    <t>Sales of Renew. Energy Credits</t>
  </si>
  <si>
    <t>MTM-Emissions Compliance</t>
  </si>
  <si>
    <t>Interest Rate Swaps-Coal</t>
  </si>
  <si>
    <t>RTO Formation Cost Recovery</t>
  </si>
  <si>
    <t>PJM Point to Point Trans Svc</t>
  </si>
  <si>
    <t>PJM Trans Owner Admin Rev</t>
  </si>
  <si>
    <t>PJM Network Integ Trans Svc</t>
  </si>
  <si>
    <t>Sales for Resale - Assoc Cos</t>
  </si>
  <si>
    <t>Sls for Rsl - Fuel Rev - Assoc</t>
  </si>
  <si>
    <t>Pool Sales to Dow Plt- Affil</t>
  </si>
  <si>
    <t>Sales for Res-Aff. Pool Energy</t>
  </si>
  <si>
    <t>Rent From Elect Property - Af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</si>
  <si>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</si>
  <si>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</si>
  <si>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</si>
  <si>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</si>
  <si>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</si>
  <si>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</si>
  <si>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</si>
  <si>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</si>
  <si>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</si>
  <si>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</si>
  <si>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</si>
  <si>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</si>
  <si>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</si>
  <si>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</si>
  <si>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</si>
  <si>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</si>
  <si>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</si>
  <si>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</si>
  <si>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</si>
  <si>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</si>
  <si>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</si>
  <si>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</si>
  <si>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</si>
  <si>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</si>
  <si>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</si>
  <si>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</si>
  <si>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</si>
  <si>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</si>
  <si>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</si>
  <si>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</si>
  <si>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</si>
  <si>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</si>
  <si>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</si>
  <si>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</si>
  <si>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</si>
  <si>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</si>
  <si>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</si>
  <si>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</si>
  <si>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</si>
  <si>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</si>
  <si>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</si>
  <si>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</si>
  <si>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</si>
  <si>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</si>
  <si>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</si>
  <si>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</si>
  <si>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</si>
  <si>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</si>
  <si>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</si>
  <si>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</si>
  <si>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</si>
  <si>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</si>
  <si>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</si>
  <si>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</si>
  <si>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</si>
  <si>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</si>
  <si>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</si>
  <si>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</si>
  <si>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</si>
  <si>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</si>
  <si>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</si>
  <si>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</si>
  <si>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</si>
  <si>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</si>
  <si>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</si>
  <si>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</si>
  <si>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</si>
  <si>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</si>
  <si>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</si>
  <si>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</si>
  <si>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</si>
  <si>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</si>
  <si>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</si>
  <si>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</si>
  <si>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</si>
  <si>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</si>
  <si>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</si>
  <si>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</si>
  <si>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</si>
  <si>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</si>
  <si>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</si>
  <si>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</si>
  <si>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</si>
  <si>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</si>
  <si>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</si>
  <si>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</si>
  <si>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</si>
  <si>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</si>
  <si>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</si>
  <si>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</si>
  <si>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</si>
  <si>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</si>
  <si>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</si>
  <si>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</si>
  <si>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</si>
  <si>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</si>
  <si>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</si>
  <si>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</si>
  <si>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</si>
  <si>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</si>
  <si>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</si>
  <si>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</si>
  <si>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</si>
  <si>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</si>
  <si>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</si>
  <si>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</si>
  <si>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</si>
  <si>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</si>
  <si>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</si>
  <si>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</si>
  <si>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</si>
  <si>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</si>
  <si>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</si>
  <si>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</si>
  <si>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</si>
  <si>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</si>
  <si>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Demo &amp; Selling Exp - Area Dev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</si>
  <si>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</si>
  <si>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</si>
  <si>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</si>
  <si>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</si>
  <si>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</si>
  <si>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</si>
  <si>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</si>
  <si>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</si>
  <si>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</si>
  <si>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</si>
  <si>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</si>
  <si>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</si>
  <si>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</si>
  <si>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</si>
  <si>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</si>
  <si>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</si>
  <si>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</si>
  <si>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</si>
  <si>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</si>
  <si>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</si>
  <si>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</si>
  <si>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</si>
  <si>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</si>
  <si>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</si>
  <si>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</si>
  <si>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</si>
  <si>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</si>
  <si>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</si>
  <si>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</si>
  <si>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</si>
  <si>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</si>
  <si>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</si>
  <si>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</si>
  <si>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</si>
  <si>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</si>
  <si>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</si>
  <si>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</si>
  <si>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</si>
  <si>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</si>
  <si>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</si>
  <si>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</si>
  <si>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</si>
  <si>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</si>
  <si>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</si>
  <si>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</si>
  <si>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</si>
  <si>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</si>
  <si>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</si>
  <si>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</si>
  <si>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</si>
  <si>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</si>
  <si>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</si>
  <si>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</si>
  <si>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</si>
  <si>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</si>
  <si>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</si>
  <si>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</si>
  <si>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</si>
  <si>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</si>
  <si>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</si>
  <si>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</si>
  <si>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</si>
  <si>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</si>
  <si>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</si>
  <si>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</si>
  <si>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</si>
  <si>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</si>
  <si>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</si>
  <si>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</si>
  <si>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</si>
  <si>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</si>
  <si>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</si>
  <si>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</si>
  <si>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</si>
  <si>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</si>
  <si>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</si>
  <si>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</si>
  <si>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</si>
  <si>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</si>
  <si>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</si>
  <si>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</si>
  <si>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</si>
  <si>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</si>
  <si>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</si>
  <si>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</si>
  <si>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</si>
  <si>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</si>
  <si>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</si>
  <si>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</si>
  <si>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</si>
  <si>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</si>
  <si>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</si>
  <si>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</si>
  <si>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</si>
  <si>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</si>
  <si>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</si>
  <si>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</si>
  <si>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</si>
  <si>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</si>
  <si>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</si>
  <si>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</si>
  <si>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</si>
  <si>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</si>
  <si>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</si>
  <si>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</si>
  <si>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</si>
  <si>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</si>
  <si>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</si>
  <si>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</si>
  <si>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</si>
  <si>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</si>
  <si>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</si>
  <si>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</si>
  <si>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</si>
  <si>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</si>
  <si>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</si>
  <si>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</si>
  <si>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</si>
  <si>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</si>
  <si>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</si>
  <si>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</si>
  <si>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</si>
  <si>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</si>
  <si>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</si>
  <si>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</si>
  <si>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</si>
  <si>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</si>
  <si>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</si>
  <si>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</si>
  <si>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</si>
  <si>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</si>
  <si>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</si>
  <si>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</si>
  <si>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</si>
  <si>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</si>
  <si>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</si>
  <si>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</si>
  <si>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</si>
  <si>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</si>
  <si>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</si>
  <si>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</si>
  <si>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</si>
  <si>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</si>
  <si>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</si>
  <si>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</si>
  <si>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</si>
  <si>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</si>
  <si>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</si>
  <si>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</si>
  <si>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</si>
  <si>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</si>
  <si>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</si>
  <si>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</si>
  <si>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</si>
  <si>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</si>
  <si>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</si>
  <si>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</si>
  <si>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</si>
  <si>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</si>
  <si>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</si>
  <si>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</si>
  <si>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</si>
  <si>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</si>
  <si>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</si>
  <si>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</si>
  <si>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</si>
  <si>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</si>
  <si>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</si>
  <si>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</si>
  <si>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</si>
  <si>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</si>
  <si>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</si>
  <si>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</si>
  <si>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</si>
  <si>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</si>
  <si>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</si>
  <si>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</si>
  <si>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</si>
  <si>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</si>
  <si>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</si>
  <si>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</si>
  <si>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</si>
  <si>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</si>
  <si>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</si>
  <si>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</si>
  <si>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</si>
  <si>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</si>
  <si>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</si>
  <si>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</si>
  <si>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</si>
  <si>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</si>
  <si>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</si>
  <si>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</si>
  <si>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</si>
  <si>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</si>
  <si>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</si>
  <si>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</si>
  <si>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</si>
  <si>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</si>
  <si>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</si>
  <si>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</si>
  <si>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</si>
  <si>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</si>
  <si>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2008-04-30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</si>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</sst>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61"/>
  <sheetViews>
    <sheetView tabSelected="1" zoomScale="68" zoomScaleNormal="68" workbookViewId="0" topLeftCell="A1">
      <pane xSplit="3" ySplit="7" topLeftCell="D462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" sqref="C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IF(AN531="error",AN532,AN531)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IF(AN531="error",AN532,AN531)</f>
        <v>KYP CORP CONSOLIDATED</v>
      </c>
      <c r="M2" s="6"/>
      <c r="N2" s="12"/>
      <c r="O2" s="10"/>
      <c r="P2" s="24"/>
      <c r="Q2" s="20"/>
      <c r="R2" s="20"/>
      <c r="S2" s="22"/>
      <c r="T2" s="79" t="str">
        <f>IF(AN531="error",AN532,AN531)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IF(AN531="error",AN532,AN531)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AO515*1</f>
        <v>39568</v>
      </c>
      <c r="C4" s="30"/>
      <c r="D4" s="7"/>
      <c r="E4" s="6"/>
      <c r="F4" s="6"/>
      <c r="G4" s="6"/>
      <c r="H4" s="10"/>
      <c r="I4" s="10"/>
      <c r="J4" s="10"/>
      <c r="K4" s="22"/>
      <c r="L4" s="19">
        <f>AO515*1</f>
        <v>39568</v>
      </c>
      <c r="M4" s="6"/>
      <c r="N4" s="12"/>
      <c r="O4" s="10"/>
      <c r="P4" s="24"/>
      <c r="Q4" s="20"/>
      <c r="R4" s="20"/>
      <c r="S4" s="22"/>
      <c r="T4" s="19">
        <f>AO515*1</f>
        <v>39568</v>
      </c>
      <c r="U4" s="30"/>
      <c r="V4" s="10"/>
      <c r="W4" s="10"/>
      <c r="X4" s="20"/>
      <c r="Y4" s="20"/>
      <c r="Z4" s="20"/>
      <c r="AA4" s="22"/>
      <c r="AB4" s="19">
        <f>AO515*1</f>
        <v>39568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1431</v>
      </c>
      <c r="C5" s="56">
        <f>IF(AO528&gt;0,"REPORT HAS "&amp;AO528&amp;"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05/09/08 14:45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05/09/08 14:45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05/09/08 14:45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05/09/08 14:45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TEXT($AO$515,"YYYY")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TEXT($AO$515,"YYYY")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TEXT($AO$515,"YYYY")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TEXT($AO$515,"YYYY")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999</v>
      </c>
      <c r="E10" s="5">
        <v>-265979.15</v>
      </c>
      <c r="G10" s="5">
        <v>284396.51</v>
      </c>
      <c r="I10" s="9">
        <f aca="true" t="shared" si="0" ref="I10:I41">+E10-G10</f>
        <v>-550375.66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-1.9352405555187722</v>
      </c>
      <c r="M10" s="9">
        <v>0</v>
      </c>
      <c r="O10" s="9">
        <v>942994.58</v>
      </c>
      <c r="Q10" s="9">
        <f aca="true" t="shared" si="2" ref="Q10:Q41">+M10-O10</f>
        <v>-942994.58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942994.58</v>
      </c>
      <c r="Y10" s="9">
        <f aca="true" t="shared" si="4" ref="Y10:Y41">+U10-W10</f>
        <v>-942994.58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2200987.15</v>
      </c>
      <c r="AE10" s="9">
        <v>2827193.9</v>
      </c>
      <c r="AG10" s="9">
        <f aca="true" t="shared" si="6" ref="AG10:AG41">+AC10-AE10</f>
        <v>-626206.75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-0.22149409348966126</v>
      </c>
    </row>
    <row r="11" spans="1:35" ht="12.75" outlineLevel="1">
      <c r="A11" s="1" t="s">
        <v>97</v>
      </c>
      <c r="B11" s="16" t="s">
        <v>98</v>
      </c>
      <c r="C11" s="1" t="s">
        <v>1000</v>
      </c>
      <c r="E11" s="5">
        <v>266045.16</v>
      </c>
      <c r="G11" s="5">
        <v>0</v>
      </c>
      <c r="I11" s="9">
        <f t="shared" si="0"/>
        <v>266045.16</v>
      </c>
      <c r="K11" s="21" t="str">
        <f t="shared" si="1"/>
        <v>N.M.</v>
      </c>
      <c r="M11" s="9">
        <v>266045.16</v>
      </c>
      <c r="O11" s="9">
        <v>0</v>
      </c>
      <c r="Q11" s="9">
        <f t="shared" si="2"/>
        <v>266045.16</v>
      </c>
      <c r="S11" s="21" t="str">
        <f t="shared" si="3"/>
        <v>N.M.</v>
      </c>
      <c r="U11" s="9">
        <v>266045.16</v>
      </c>
      <c r="W11" s="9">
        <v>0</v>
      </c>
      <c r="Y11" s="9">
        <f t="shared" si="4"/>
        <v>266045.16</v>
      </c>
      <c r="AA11" s="21" t="str">
        <f t="shared" si="5"/>
        <v>N.M.</v>
      </c>
      <c r="AC11" s="9">
        <v>266045.16</v>
      </c>
      <c r="AE11" s="9">
        <v>0</v>
      </c>
      <c r="AG11" s="9">
        <f t="shared" si="6"/>
        <v>266045.16</v>
      </c>
      <c r="AI11" s="21" t="str">
        <f t="shared" si="7"/>
        <v>N.M.</v>
      </c>
    </row>
    <row r="12" spans="1:35" ht="12.75" outlineLevel="1">
      <c r="A12" s="1" t="s">
        <v>99</v>
      </c>
      <c r="B12" s="16" t="s">
        <v>100</v>
      </c>
      <c r="C12" s="1" t="s">
        <v>1001</v>
      </c>
      <c r="E12" s="5">
        <v>6.85</v>
      </c>
      <c r="G12" s="5">
        <v>0</v>
      </c>
      <c r="I12" s="9">
        <f t="shared" si="0"/>
        <v>6.85</v>
      </c>
      <c r="K12" s="21" t="str">
        <f t="shared" si="1"/>
        <v>N.M.</v>
      </c>
      <c r="M12" s="9">
        <v>6.85</v>
      </c>
      <c r="O12" s="9">
        <v>0</v>
      </c>
      <c r="Q12" s="9">
        <f t="shared" si="2"/>
        <v>6.85</v>
      </c>
      <c r="S12" s="21" t="str">
        <f t="shared" si="3"/>
        <v>N.M.</v>
      </c>
      <c r="U12" s="9">
        <v>0</v>
      </c>
      <c r="W12" s="9">
        <v>0</v>
      </c>
      <c r="Y12" s="9">
        <f t="shared" si="4"/>
        <v>0</v>
      </c>
      <c r="AA12" s="21">
        <f t="shared" si="5"/>
        <v>0</v>
      </c>
      <c r="AC12" s="9">
        <v>-1258.88</v>
      </c>
      <c r="AE12" s="9">
        <v>0</v>
      </c>
      <c r="AG12" s="9">
        <f t="shared" si="6"/>
        <v>-1258.88</v>
      </c>
      <c r="AI12" s="21" t="str">
        <f t="shared" si="7"/>
        <v>N.M.</v>
      </c>
    </row>
    <row r="13" spans="1:35" ht="12.75" outlineLevel="1">
      <c r="A13" s="1" t="s">
        <v>101</v>
      </c>
      <c r="B13" s="16" t="s">
        <v>102</v>
      </c>
      <c r="C13" s="1" t="s">
        <v>1002</v>
      </c>
      <c r="E13" s="5">
        <v>5009242.2</v>
      </c>
      <c r="G13" s="5">
        <v>4588294.47</v>
      </c>
      <c r="I13" s="9">
        <f t="shared" si="0"/>
        <v>420947.73000000045</v>
      </c>
      <c r="K13" s="21">
        <f t="shared" si="1"/>
        <v>0.09174383482845652</v>
      </c>
      <c r="M13" s="9">
        <v>22220513.77</v>
      </c>
      <c r="O13" s="9">
        <v>23291441.06</v>
      </c>
      <c r="Q13" s="9">
        <f t="shared" si="2"/>
        <v>-1070927.289999999</v>
      </c>
      <c r="S13" s="21">
        <f t="shared" si="3"/>
        <v>-0.04597943455886792</v>
      </c>
      <c r="U13" s="9">
        <v>33070904.26</v>
      </c>
      <c r="W13" s="9">
        <v>32675718.24</v>
      </c>
      <c r="Y13" s="9">
        <f t="shared" si="4"/>
        <v>395186.0200000033</v>
      </c>
      <c r="AA13" s="21">
        <f t="shared" si="5"/>
        <v>0.01209418006047794</v>
      </c>
      <c r="AC13" s="9">
        <v>80624921.72</v>
      </c>
      <c r="AE13" s="9">
        <v>86931077.35</v>
      </c>
      <c r="AG13" s="9">
        <f t="shared" si="6"/>
        <v>-6306155.629999995</v>
      </c>
      <c r="AI13" s="21">
        <f t="shared" si="7"/>
        <v>-0.07254201629884661</v>
      </c>
    </row>
    <row r="14" spans="1:35" ht="12.75" outlineLevel="1">
      <c r="A14" s="1" t="s">
        <v>103</v>
      </c>
      <c r="B14" s="16" t="s">
        <v>104</v>
      </c>
      <c r="C14" s="1" t="s">
        <v>1003</v>
      </c>
      <c r="E14" s="5">
        <v>2622361.73</v>
      </c>
      <c r="G14" s="5">
        <v>2744133.29</v>
      </c>
      <c r="I14" s="9">
        <f t="shared" si="0"/>
        <v>-121771.56000000006</v>
      </c>
      <c r="K14" s="21">
        <f t="shared" si="1"/>
        <v>-0.04437523514027267</v>
      </c>
      <c r="M14" s="9">
        <v>9730300.48</v>
      </c>
      <c r="O14" s="9">
        <v>10293699.07</v>
      </c>
      <c r="Q14" s="9">
        <f t="shared" si="2"/>
        <v>-563398.5899999999</v>
      </c>
      <c r="S14" s="21">
        <f t="shared" si="3"/>
        <v>-0.054732374258148954</v>
      </c>
      <c r="U14" s="9">
        <v>14229706.52</v>
      </c>
      <c r="W14" s="9">
        <v>14511004.48</v>
      </c>
      <c r="Y14" s="9">
        <f t="shared" si="4"/>
        <v>-281297.9600000009</v>
      </c>
      <c r="AA14" s="21">
        <f t="shared" si="5"/>
        <v>-0.019385147347153246</v>
      </c>
      <c r="AC14" s="9">
        <v>41788582</v>
      </c>
      <c r="AE14" s="9">
        <v>46139393.32</v>
      </c>
      <c r="AG14" s="9">
        <f t="shared" si="6"/>
        <v>-4350811.32</v>
      </c>
      <c r="AI14" s="21">
        <f t="shared" si="7"/>
        <v>-0.09429710724250157</v>
      </c>
    </row>
    <row r="15" spans="1:35" ht="12.75" outlineLevel="1">
      <c r="A15" s="1" t="s">
        <v>105</v>
      </c>
      <c r="B15" s="16" t="s">
        <v>106</v>
      </c>
      <c r="C15" s="1" t="s">
        <v>1004</v>
      </c>
      <c r="E15" s="5">
        <v>2914349.38</v>
      </c>
      <c r="G15" s="5">
        <v>2386062.7</v>
      </c>
      <c r="I15" s="9">
        <f t="shared" si="0"/>
        <v>528286.6799999997</v>
      </c>
      <c r="K15" s="21">
        <f t="shared" si="1"/>
        <v>0.2214051960998341</v>
      </c>
      <c r="M15" s="9">
        <v>13228536.09</v>
      </c>
      <c r="O15" s="9">
        <v>12894814.57</v>
      </c>
      <c r="Q15" s="9">
        <f t="shared" si="2"/>
        <v>333721.51999999955</v>
      </c>
      <c r="S15" s="21">
        <f t="shared" si="3"/>
        <v>0.02588028840495374</v>
      </c>
      <c r="U15" s="9">
        <v>19742665.24</v>
      </c>
      <c r="W15" s="9">
        <v>18085178.71</v>
      </c>
      <c r="Y15" s="9">
        <f t="shared" si="4"/>
        <v>1657486.5299999975</v>
      </c>
      <c r="AA15" s="21">
        <f t="shared" si="5"/>
        <v>0.09164888866060851</v>
      </c>
      <c r="AC15" s="9">
        <v>46176156.5</v>
      </c>
      <c r="AE15" s="9">
        <v>35172114.93</v>
      </c>
      <c r="AG15" s="9">
        <f t="shared" si="6"/>
        <v>11004041.57</v>
      </c>
      <c r="AI15" s="21">
        <f t="shared" si="7"/>
        <v>0.31286266384322886</v>
      </c>
    </row>
    <row r="16" spans="1:35" ht="12.75" outlineLevel="1">
      <c r="A16" s="1" t="s">
        <v>107</v>
      </c>
      <c r="B16" s="16" t="s">
        <v>108</v>
      </c>
      <c r="C16" s="1" t="s">
        <v>1005</v>
      </c>
      <c r="E16" s="5">
        <v>4037248.09</v>
      </c>
      <c r="G16" s="5">
        <v>4481391.98</v>
      </c>
      <c r="I16" s="9">
        <f t="shared" si="0"/>
        <v>-444143.8900000006</v>
      </c>
      <c r="K16" s="21">
        <f t="shared" si="1"/>
        <v>-0.0991084671865728</v>
      </c>
      <c r="M16" s="9">
        <v>12991107.97</v>
      </c>
      <c r="O16" s="9">
        <v>13442694.79</v>
      </c>
      <c r="Q16" s="9">
        <f t="shared" si="2"/>
        <v>-451586.81999999844</v>
      </c>
      <c r="S16" s="21">
        <f t="shared" si="3"/>
        <v>-0.03359347415489439</v>
      </c>
      <c r="U16" s="9">
        <v>17955472.84</v>
      </c>
      <c r="W16" s="9">
        <v>18204630.02</v>
      </c>
      <c r="Y16" s="9">
        <f t="shared" si="4"/>
        <v>-249157.1799999997</v>
      </c>
      <c r="AA16" s="21">
        <f t="shared" si="5"/>
        <v>-0.013686473151405453</v>
      </c>
      <c r="AC16" s="9">
        <v>54769968.14</v>
      </c>
      <c r="AE16" s="9">
        <v>60729865.42999999</v>
      </c>
      <c r="AG16" s="9">
        <f t="shared" si="6"/>
        <v>-5959897.289999992</v>
      </c>
      <c r="AI16" s="21">
        <f t="shared" si="7"/>
        <v>-0.09813783132567025</v>
      </c>
    </row>
    <row r="17" spans="1:35" ht="12.75" outlineLevel="1">
      <c r="A17" s="1" t="s">
        <v>109</v>
      </c>
      <c r="B17" s="16" t="s">
        <v>110</v>
      </c>
      <c r="C17" s="1" t="s">
        <v>1006</v>
      </c>
      <c r="E17" s="5">
        <v>3762326.73</v>
      </c>
      <c r="G17" s="5">
        <v>3876919.35</v>
      </c>
      <c r="I17" s="9">
        <f t="shared" si="0"/>
        <v>-114592.62000000011</v>
      </c>
      <c r="K17" s="21">
        <f t="shared" si="1"/>
        <v>-0.029557648652144417</v>
      </c>
      <c r="M17" s="9">
        <v>11507064.99</v>
      </c>
      <c r="O17" s="9">
        <v>11389887.22</v>
      </c>
      <c r="Q17" s="9">
        <f t="shared" si="2"/>
        <v>117177.76999999955</v>
      </c>
      <c r="S17" s="21">
        <f t="shared" si="3"/>
        <v>0.01028787798655653</v>
      </c>
      <c r="U17" s="9">
        <v>14711894.92</v>
      </c>
      <c r="W17" s="9">
        <v>15308887.8</v>
      </c>
      <c r="Y17" s="9">
        <f t="shared" si="4"/>
        <v>-596992.8800000008</v>
      </c>
      <c r="AA17" s="21">
        <f t="shared" si="5"/>
        <v>-0.038996489346535074</v>
      </c>
      <c r="AC17" s="9">
        <v>46120853.81</v>
      </c>
      <c r="AE17" s="9">
        <v>58242335.70999999</v>
      </c>
      <c r="AG17" s="9">
        <f t="shared" si="6"/>
        <v>-12121481.899999991</v>
      </c>
      <c r="AI17" s="21">
        <f t="shared" si="7"/>
        <v>-0.20812149362201451</v>
      </c>
    </row>
    <row r="18" spans="1:35" ht="12.75" outlineLevel="1">
      <c r="A18" s="1" t="s">
        <v>111</v>
      </c>
      <c r="B18" s="16" t="s">
        <v>112</v>
      </c>
      <c r="C18" s="1" t="s">
        <v>1007</v>
      </c>
      <c r="E18" s="5">
        <v>2761211.4</v>
      </c>
      <c r="G18" s="5">
        <v>3172316.96</v>
      </c>
      <c r="I18" s="9">
        <f t="shared" si="0"/>
        <v>-411105.56000000006</v>
      </c>
      <c r="K18" s="21">
        <f t="shared" si="1"/>
        <v>-0.1295915777596196</v>
      </c>
      <c r="M18" s="9">
        <v>8614325.36</v>
      </c>
      <c r="O18" s="9">
        <v>9147761.54</v>
      </c>
      <c r="Q18" s="9">
        <f t="shared" si="2"/>
        <v>-533436.1799999997</v>
      </c>
      <c r="S18" s="21">
        <f t="shared" si="3"/>
        <v>-0.05831330185723225</v>
      </c>
      <c r="U18" s="9">
        <v>11524290.32</v>
      </c>
      <c r="W18" s="9">
        <v>12450531.13</v>
      </c>
      <c r="Y18" s="9">
        <f t="shared" si="4"/>
        <v>-926240.8100000005</v>
      </c>
      <c r="AA18" s="21">
        <f t="shared" si="5"/>
        <v>-0.07439367849683055</v>
      </c>
      <c r="AC18" s="9">
        <v>33991116.519999996</v>
      </c>
      <c r="AE18" s="9">
        <v>42499692.76</v>
      </c>
      <c r="AG18" s="9">
        <f t="shared" si="6"/>
        <v>-8508576.240000002</v>
      </c>
      <c r="AI18" s="21">
        <f t="shared" si="7"/>
        <v>-0.20020324118691352</v>
      </c>
    </row>
    <row r="19" spans="1:35" ht="12.75" outlineLevel="1">
      <c r="A19" s="1" t="s">
        <v>113</v>
      </c>
      <c r="B19" s="16" t="s">
        <v>114</v>
      </c>
      <c r="C19" s="1" t="s">
        <v>1008</v>
      </c>
      <c r="E19" s="5">
        <v>705207.36</v>
      </c>
      <c r="G19" s="5">
        <v>807090.43</v>
      </c>
      <c r="I19" s="9">
        <f t="shared" si="0"/>
        <v>-101883.07000000007</v>
      </c>
      <c r="K19" s="21">
        <f t="shared" si="1"/>
        <v>-0.12623501185610644</v>
      </c>
      <c r="M19" s="9">
        <v>2391469.18</v>
      </c>
      <c r="O19" s="9">
        <v>2567095.77</v>
      </c>
      <c r="Q19" s="9">
        <f t="shared" si="2"/>
        <v>-175626.58999999985</v>
      </c>
      <c r="S19" s="21">
        <f t="shared" si="3"/>
        <v>-0.06841450640542322</v>
      </c>
      <c r="U19" s="9">
        <v>3281030.21</v>
      </c>
      <c r="W19" s="9">
        <v>3407949.54</v>
      </c>
      <c r="Y19" s="9">
        <f t="shared" si="4"/>
        <v>-126919.33000000007</v>
      </c>
      <c r="AA19" s="21">
        <f t="shared" si="5"/>
        <v>-0.037242138861011444</v>
      </c>
      <c r="AC19" s="9">
        <v>9674659.17</v>
      </c>
      <c r="AE19" s="9">
        <v>10483940.21</v>
      </c>
      <c r="AG19" s="9">
        <f t="shared" si="6"/>
        <v>-809281.040000001</v>
      </c>
      <c r="AI19" s="21">
        <f t="shared" si="7"/>
        <v>-0.07719245090963762</v>
      </c>
    </row>
    <row r="20" spans="1:35" ht="12.75" outlineLevel="1">
      <c r="A20" s="1" t="s">
        <v>115</v>
      </c>
      <c r="B20" s="16" t="s">
        <v>116</v>
      </c>
      <c r="C20" s="1" t="s">
        <v>1009</v>
      </c>
      <c r="E20" s="5">
        <v>676997.57</v>
      </c>
      <c r="G20" s="5">
        <v>751559.58</v>
      </c>
      <c r="I20" s="9">
        <f t="shared" si="0"/>
        <v>-74562.01000000001</v>
      </c>
      <c r="K20" s="21">
        <f t="shared" si="1"/>
        <v>-0.09920971268838062</v>
      </c>
      <c r="M20" s="9">
        <v>2074019.09</v>
      </c>
      <c r="O20" s="9">
        <v>2139742.13</v>
      </c>
      <c r="Q20" s="9">
        <f t="shared" si="2"/>
        <v>-65723.0399999998</v>
      </c>
      <c r="S20" s="21">
        <f t="shared" si="3"/>
        <v>-0.030715402140537282</v>
      </c>
      <c r="U20" s="9">
        <v>2900738.44</v>
      </c>
      <c r="W20" s="9">
        <v>2896890.96</v>
      </c>
      <c r="Y20" s="9">
        <f t="shared" si="4"/>
        <v>3847.4799999999814</v>
      </c>
      <c r="AA20" s="21">
        <f t="shared" si="5"/>
        <v>0.0013281411185735417</v>
      </c>
      <c r="AC20" s="9">
        <v>8851038.94</v>
      </c>
      <c r="AE20" s="9">
        <v>9748668.620000001</v>
      </c>
      <c r="AG20" s="9">
        <f t="shared" si="6"/>
        <v>-897629.6800000016</v>
      </c>
      <c r="AI20" s="21">
        <f t="shared" si="7"/>
        <v>-0.09207715586500277</v>
      </c>
    </row>
    <row r="21" spans="1:35" ht="12.75" outlineLevel="1">
      <c r="A21" s="1" t="s">
        <v>117</v>
      </c>
      <c r="B21" s="16" t="s">
        <v>118</v>
      </c>
      <c r="C21" s="1" t="s">
        <v>1010</v>
      </c>
      <c r="E21" s="5">
        <v>2029740.39</v>
      </c>
      <c r="G21" s="5">
        <v>2055871.94</v>
      </c>
      <c r="I21" s="9">
        <f t="shared" si="0"/>
        <v>-26131.550000000047</v>
      </c>
      <c r="K21" s="21">
        <f t="shared" si="1"/>
        <v>-0.012710689557833086</v>
      </c>
      <c r="M21" s="9">
        <v>6792687.45</v>
      </c>
      <c r="O21" s="9">
        <v>6550475.91</v>
      </c>
      <c r="Q21" s="9">
        <f t="shared" si="2"/>
        <v>242211.54000000004</v>
      </c>
      <c r="S21" s="21">
        <f t="shared" si="3"/>
        <v>0.03697617445325435</v>
      </c>
      <c r="U21" s="9">
        <v>9494085.55</v>
      </c>
      <c r="W21" s="9">
        <v>8870796.51</v>
      </c>
      <c r="Y21" s="9">
        <f t="shared" si="4"/>
        <v>623289.040000001</v>
      </c>
      <c r="AA21" s="21">
        <f t="shared" si="5"/>
        <v>0.0702630298527726</v>
      </c>
      <c r="AC21" s="9">
        <v>26426806.27</v>
      </c>
      <c r="AE21" s="9">
        <v>18684848.91</v>
      </c>
      <c r="AG21" s="9">
        <f t="shared" si="6"/>
        <v>7741957.359999999</v>
      </c>
      <c r="AI21" s="21">
        <f t="shared" si="7"/>
        <v>0.4143441243379045</v>
      </c>
    </row>
    <row r="22" spans="1:35" ht="12.75" outlineLevel="1">
      <c r="A22" s="1" t="s">
        <v>119</v>
      </c>
      <c r="B22" s="16" t="s">
        <v>120</v>
      </c>
      <c r="C22" s="1" t="s">
        <v>1011</v>
      </c>
      <c r="E22" s="5">
        <v>5389413.75</v>
      </c>
      <c r="G22" s="5">
        <v>5557489.24</v>
      </c>
      <c r="I22" s="9">
        <f t="shared" si="0"/>
        <v>-168075.49000000022</v>
      </c>
      <c r="K22" s="21">
        <f t="shared" si="1"/>
        <v>-0.030243061703165836</v>
      </c>
      <c r="M22" s="9">
        <v>16498843.35</v>
      </c>
      <c r="O22" s="9">
        <v>15324938.67</v>
      </c>
      <c r="Q22" s="9">
        <f t="shared" si="2"/>
        <v>1173904.6799999997</v>
      </c>
      <c r="S22" s="21">
        <f t="shared" si="3"/>
        <v>0.07660093820134027</v>
      </c>
      <c r="U22" s="9">
        <v>22361598.15</v>
      </c>
      <c r="W22" s="9">
        <v>20625047.63</v>
      </c>
      <c r="Y22" s="9">
        <f t="shared" si="4"/>
        <v>1736550.5199999996</v>
      </c>
      <c r="AA22" s="21">
        <f t="shared" si="5"/>
        <v>0.08419619441140654</v>
      </c>
      <c r="AC22" s="9">
        <v>58752212.44</v>
      </c>
      <c r="AE22" s="9">
        <v>43105458.69</v>
      </c>
      <c r="AG22" s="9">
        <f t="shared" si="6"/>
        <v>15646753.75</v>
      </c>
      <c r="AI22" s="21">
        <f t="shared" si="7"/>
        <v>0.36298775666734473</v>
      </c>
    </row>
    <row r="23" spans="1:35" ht="12.75" outlineLevel="1">
      <c r="A23" s="1" t="s">
        <v>121</v>
      </c>
      <c r="B23" s="16" t="s">
        <v>122</v>
      </c>
      <c r="C23" s="1" t="s">
        <v>1012</v>
      </c>
      <c r="E23" s="5">
        <v>86703.31</v>
      </c>
      <c r="G23" s="5">
        <v>82406.7</v>
      </c>
      <c r="I23" s="9">
        <f t="shared" si="0"/>
        <v>4296.610000000001</v>
      </c>
      <c r="K23" s="21">
        <f t="shared" si="1"/>
        <v>0.0521390857782195</v>
      </c>
      <c r="M23" s="9">
        <v>248959.76</v>
      </c>
      <c r="O23" s="9">
        <v>239619.25</v>
      </c>
      <c r="Q23" s="9">
        <f t="shared" si="2"/>
        <v>9340.51000000001</v>
      </c>
      <c r="S23" s="21">
        <f t="shared" si="3"/>
        <v>0.03898063281643695</v>
      </c>
      <c r="U23" s="9">
        <v>328177.43</v>
      </c>
      <c r="W23" s="9">
        <v>318672.17</v>
      </c>
      <c r="Y23" s="9">
        <f t="shared" si="4"/>
        <v>9505.26000000001</v>
      </c>
      <c r="AA23" s="21">
        <f t="shared" si="5"/>
        <v>0.029827706636572658</v>
      </c>
      <c r="AC23" s="9">
        <v>992420.56</v>
      </c>
      <c r="AE23" s="9">
        <v>1008933.86</v>
      </c>
      <c r="AG23" s="9">
        <f t="shared" si="6"/>
        <v>-16513.29999999993</v>
      </c>
      <c r="AI23" s="21">
        <f t="shared" si="7"/>
        <v>-0.0163670788093086</v>
      </c>
    </row>
    <row r="24" spans="1:35" ht="12.75" outlineLevel="1">
      <c r="A24" s="1" t="s">
        <v>123</v>
      </c>
      <c r="B24" s="16" t="s">
        <v>124</v>
      </c>
      <c r="C24" s="1" t="s">
        <v>1013</v>
      </c>
      <c r="E24" s="5">
        <v>15899.7</v>
      </c>
      <c r="G24" s="5">
        <v>14949.07</v>
      </c>
      <c r="I24" s="9">
        <f t="shared" si="0"/>
        <v>950.630000000001</v>
      </c>
      <c r="K24" s="21">
        <f t="shared" si="1"/>
        <v>0.06359124681334699</v>
      </c>
      <c r="M24" s="9">
        <v>52504.25</v>
      </c>
      <c r="O24" s="9">
        <v>46226.3</v>
      </c>
      <c r="Q24" s="9">
        <f t="shared" si="2"/>
        <v>6277.949999999997</v>
      </c>
      <c r="S24" s="21">
        <f t="shared" si="3"/>
        <v>0.1358090524225386</v>
      </c>
      <c r="U24" s="9">
        <v>72663.82</v>
      </c>
      <c r="W24" s="9">
        <v>65737.48</v>
      </c>
      <c r="Y24" s="9">
        <f t="shared" si="4"/>
        <v>6926.340000000011</v>
      </c>
      <c r="AA24" s="21">
        <f t="shared" si="5"/>
        <v>0.10536363730401609</v>
      </c>
      <c r="AC24" s="9">
        <v>186109.62</v>
      </c>
      <c r="AE24" s="9">
        <v>138271.83</v>
      </c>
      <c r="AG24" s="9">
        <f t="shared" si="6"/>
        <v>47837.79000000001</v>
      </c>
      <c r="AI24" s="21">
        <f t="shared" si="7"/>
        <v>0.3459691681233988</v>
      </c>
    </row>
    <row r="25" spans="1:35" ht="12.75" outlineLevel="1">
      <c r="A25" s="1" t="s">
        <v>125</v>
      </c>
      <c r="B25" s="16" t="s">
        <v>126</v>
      </c>
      <c r="C25" s="1" t="s">
        <v>1014</v>
      </c>
      <c r="E25" s="5">
        <v>1007049.22</v>
      </c>
      <c r="G25" s="5">
        <v>2689824.71</v>
      </c>
      <c r="I25" s="9">
        <f t="shared" si="0"/>
        <v>-1682775.49</v>
      </c>
      <c r="K25" s="21">
        <f t="shared" si="1"/>
        <v>-0.625607863495313</v>
      </c>
      <c r="M25" s="9">
        <v>4341616.74</v>
      </c>
      <c r="O25" s="9">
        <v>7908225.43</v>
      </c>
      <c r="Q25" s="9">
        <f t="shared" si="2"/>
        <v>-3566608.6899999995</v>
      </c>
      <c r="S25" s="21">
        <f t="shared" si="3"/>
        <v>-0.4509998762136956</v>
      </c>
      <c r="U25" s="9">
        <v>6869636</v>
      </c>
      <c r="W25" s="9">
        <v>10786145.4</v>
      </c>
      <c r="Y25" s="9">
        <f t="shared" si="4"/>
        <v>-3916509.4000000004</v>
      </c>
      <c r="AA25" s="21">
        <f t="shared" si="5"/>
        <v>-0.3631055631792244</v>
      </c>
      <c r="AC25" s="9">
        <v>27542103.463</v>
      </c>
      <c r="AE25" s="9">
        <v>37402924.44</v>
      </c>
      <c r="AG25" s="9">
        <f t="shared" si="6"/>
        <v>-9860820.976999998</v>
      </c>
      <c r="AI25" s="21">
        <f t="shared" si="7"/>
        <v>-0.2636377001166917</v>
      </c>
    </row>
    <row r="26" spans="1:35" ht="12.75" outlineLevel="1">
      <c r="A26" s="1" t="s">
        <v>127</v>
      </c>
      <c r="B26" s="16" t="s">
        <v>128</v>
      </c>
      <c r="C26" s="1" t="s">
        <v>1015</v>
      </c>
      <c r="E26" s="5">
        <v>2037.18</v>
      </c>
      <c r="G26" s="5">
        <v>1874.08</v>
      </c>
      <c r="I26" s="9">
        <f t="shared" si="0"/>
        <v>163.10000000000014</v>
      </c>
      <c r="K26" s="21">
        <f t="shared" si="1"/>
        <v>0.08702936907709391</v>
      </c>
      <c r="M26" s="9">
        <v>5884.87</v>
      </c>
      <c r="O26" s="9">
        <v>6626.15</v>
      </c>
      <c r="Q26" s="9">
        <f t="shared" si="2"/>
        <v>-741.2799999999997</v>
      </c>
      <c r="S26" s="21">
        <f t="shared" si="3"/>
        <v>-0.11187190148125228</v>
      </c>
      <c r="U26" s="9">
        <v>8217.29</v>
      </c>
      <c r="W26" s="9">
        <v>9003.87</v>
      </c>
      <c r="Y26" s="9">
        <f t="shared" si="4"/>
        <v>-786.5799999999999</v>
      </c>
      <c r="AA26" s="21">
        <f t="shared" si="5"/>
        <v>-0.08736021288623667</v>
      </c>
      <c r="AC26" s="9">
        <v>24080.27</v>
      </c>
      <c r="AE26" s="9">
        <v>28031.4</v>
      </c>
      <c r="AG26" s="9">
        <f t="shared" si="6"/>
        <v>-3951.130000000001</v>
      </c>
      <c r="AI26" s="21">
        <f t="shared" si="7"/>
        <v>-0.14095371618970157</v>
      </c>
    </row>
    <row r="27" spans="1:35" ht="12.75" outlineLevel="1">
      <c r="A27" s="1" t="s">
        <v>129</v>
      </c>
      <c r="B27" s="16" t="s">
        <v>130</v>
      </c>
      <c r="C27" s="1" t="s">
        <v>1016</v>
      </c>
      <c r="E27" s="5">
        <v>61959.59</v>
      </c>
      <c r="G27" s="5">
        <v>67405.68</v>
      </c>
      <c r="I27" s="9">
        <f t="shared" si="0"/>
        <v>-5446.0899999999965</v>
      </c>
      <c r="K27" s="21">
        <f t="shared" si="1"/>
        <v>-0.08079571335828074</v>
      </c>
      <c r="M27" s="9">
        <v>185364.31</v>
      </c>
      <c r="O27" s="9">
        <v>198586.24</v>
      </c>
      <c r="Q27" s="9">
        <f t="shared" si="2"/>
        <v>-13221.929999999993</v>
      </c>
      <c r="S27" s="21">
        <f t="shared" si="3"/>
        <v>-0.06658029277355769</v>
      </c>
      <c r="U27" s="9">
        <v>245869.2</v>
      </c>
      <c r="W27" s="9">
        <v>262165.48</v>
      </c>
      <c r="Y27" s="9">
        <f t="shared" si="4"/>
        <v>-16296.27999999997</v>
      </c>
      <c r="AA27" s="21">
        <f t="shared" si="5"/>
        <v>-0.06216028136122258</v>
      </c>
      <c r="AC27" s="9">
        <v>742230.9</v>
      </c>
      <c r="AE27" s="9">
        <v>788180.59</v>
      </c>
      <c r="AG27" s="9">
        <f t="shared" si="6"/>
        <v>-45949.689999999944</v>
      </c>
      <c r="AI27" s="21">
        <f t="shared" si="7"/>
        <v>-0.05829842879028516</v>
      </c>
    </row>
    <row r="28" spans="1:35" ht="12.75" outlineLevel="1">
      <c r="A28" s="1" t="s">
        <v>131</v>
      </c>
      <c r="B28" s="16" t="s">
        <v>132</v>
      </c>
      <c r="C28" s="1" t="s">
        <v>1017</v>
      </c>
      <c r="E28" s="5">
        <v>11528103.42</v>
      </c>
      <c r="G28" s="5">
        <v>9439814.08</v>
      </c>
      <c r="I28" s="9">
        <f t="shared" si="0"/>
        <v>2088289.3399999999</v>
      </c>
      <c r="K28" s="21">
        <f t="shared" si="1"/>
        <v>0.22122144803936644</v>
      </c>
      <c r="M28" s="9">
        <v>33569690.39</v>
      </c>
      <c r="O28" s="9">
        <v>31761062.56</v>
      </c>
      <c r="Q28" s="9">
        <f t="shared" si="2"/>
        <v>1808627.830000002</v>
      </c>
      <c r="S28" s="21">
        <f t="shared" si="3"/>
        <v>0.056944814947022415</v>
      </c>
      <c r="U28" s="9">
        <v>45381873.16</v>
      </c>
      <c r="W28" s="9">
        <v>42665357.66</v>
      </c>
      <c r="Y28" s="9">
        <f t="shared" si="4"/>
        <v>2716515.5</v>
      </c>
      <c r="AA28" s="21">
        <f t="shared" si="5"/>
        <v>0.06367028542565838</v>
      </c>
      <c r="AC28" s="9">
        <v>143495608.57</v>
      </c>
      <c r="AE28" s="9">
        <v>139240265.64</v>
      </c>
      <c r="AG28" s="9">
        <f t="shared" si="6"/>
        <v>4255342.930000007</v>
      </c>
      <c r="AI28" s="21">
        <f t="shared" si="7"/>
        <v>0.03056115205210842</v>
      </c>
    </row>
    <row r="29" spans="1:35" ht="12.75" outlineLevel="1">
      <c r="A29" s="1" t="s">
        <v>133</v>
      </c>
      <c r="B29" s="16" t="s">
        <v>134</v>
      </c>
      <c r="C29" s="1" t="s">
        <v>1018</v>
      </c>
      <c r="E29" s="5">
        <v>0</v>
      </c>
      <c r="G29" s="5">
        <v>0</v>
      </c>
      <c r="I29" s="9">
        <f t="shared" si="0"/>
        <v>0</v>
      </c>
      <c r="K29" s="21">
        <f t="shared" si="1"/>
        <v>0</v>
      </c>
      <c r="M29" s="9">
        <v>0</v>
      </c>
      <c r="O29" s="9">
        <v>0</v>
      </c>
      <c r="Q29" s="9">
        <f t="shared" si="2"/>
        <v>0</v>
      </c>
      <c r="S29" s="21">
        <f t="shared" si="3"/>
        <v>0</v>
      </c>
      <c r="U29" s="9">
        <v>0</v>
      </c>
      <c r="W29" s="9">
        <v>0</v>
      </c>
      <c r="Y29" s="9">
        <f t="shared" si="4"/>
        <v>0</v>
      </c>
      <c r="AA29" s="21">
        <f t="shared" si="5"/>
        <v>0</v>
      </c>
      <c r="AC29" s="9">
        <v>91691.36</v>
      </c>
      <c r="AE29" s="9">
        <v>284418.43</v>
      </c>
      <c r="AG29" s="9">
        <f t="shared" si="6"/>
        <v>-192727.07</v>
      </c>
      <c r="AI29" s="21">
        <f t="shared" si="7"/>
        <v>-0.6776180784065224</v>
      </c>
    </row>
    <row r="30" spans="1:35" ht="12.75" outlineLevel="1">
      <c r="A30" s="1" t="s">
        <v>135</v>
      </c>
      <c r="B30" s="16" t="s">
        <v>136</v>
      </c>
      <c r="C30" s="1" t="s">
        <v>1019</v>
      </c>
      <c r="E30" s="5">
        <v>-11269394.18</v>
      </c>
      <c r="G30" s="5">
        <v>-8760727.96</v>
      </c>
      <c r="I30" s="9">
        <f t="shared" si="0"/>
        <v>-2508666.219999999</v>
      </c>
      <c r="K30" s="21">
        <f t="shared" si="1"/>
        <v>-0.286353626257332</v>
      </c>
      <c r="M30" s="9">
        <v>-32465034.25</v>
      </c>
      <c r="O30" s="9">
        <v>-30783015.93</v>
      </c>
      <c r="Q30" s="9">
        <f t="shared" si="2"/>
        <v>-1682018.3200000003</v>
      </c>
      <c r="S30" s="21">
        <f t="shared" si="3"/>
        <v>-0.05464111521187132</v>
      </c>
      <c r="U30" s="9">
        <v>-43746727.46</v>
      </c>
      <c r="W30" s="9">
        <v>-41041586.33</v>
      </c>
      <c r="Y30" s="9">
        <f t="shared" si="4"/>
        <v>-2705141.1300000027</v>
      </c>
      <c r="AA30" s="21">
        <f t="shared" si="5"/>
        <v>-0.06591219716141032</v>
      </c>
      <c r="AC30" s="9">
        <v>-140317223.24</v>
      </c>
      <c r="AE30" s="9">
        <v>-134982023.22</v>
      </c>
      <c r="AG30" s="9">
        <f t="shared" si="6"/>
        <v>-5335200.020000011</v>
      </c>
      <c r="AI30" s="21">
        <f t="shared" si="7"/>
        <v>-0.03952526338492091</v>
      </c>
    </row>
    <row r="31" spans="1:35" ht="12.75" outlineLevel="1">
      <c r="A31" s="1" t="s">
        <v>137</v>
      </c>
      <c r="B31" s="16" t="s">
        <v>138</v>
      </c>
      <c r="C31" s="1" t="s">
        <v>1020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0</v>
      </c>
      <c r="Q31" s="9">
        <f t="shared" si="2"/>
        <v>0</v>
      </c>
      <c r="S31" s="21">
        <f t="shared" si="3"/>
        <v>0</v>
      </c>
      <c r="U31" s="9">
        <v>0</v>
      </c>
      <c r="W31" s="9">
        <v>0</v>
      </c>
      <c r="Y31" s="9">
        <f t="shared" si="4"/>
        <v>0</v>
      </c>
      <c r="AA31" s="21">
        <f t="shared" si="5"/>
        <v>0</v>
      </c>
      <c r="AC31" s="9">
        <v>-46396.81</v>
      </c>
      <c r="AE31" s="9">
        <v>0</v>
      </c>
      <c r="AG31" s="9">
        <f t="shared" si="6"/>
        <v>-46396.81</v>
      </c>
      <c r="AI31" s="21" t="str">
        <f t="shared" si="7"/>
        <v>N.M.</v>
      </c>
    </row>
    <row r="32" spans="1:35" ht="12.75" outlineLevel="1">
      <c r="A32" s="1" t="s">
        <v>139</v>
      </c>
      <c r="B32" s="16" t="s">
        <v>140</v>
      </c>
      <c r="C32" s="1" t="s">
        <v>1021</v>
      </c>
      <c r="E32" s="5">
        <v>0</v>
      </c>
      <c r="G32" s="5">
        <v>1288.97</v>
      </c>
      <c r="I32" s="9">
        <f t="shared" si="0"/>
        <v>-1288.97</v>
      </c>
      <c r="K32" s="21" t="str">
        <f t="shared" si="1"/>
        <v>N.M.</v>
      </c>
      <c r="M32" s="9">
        <v>0</v>
      </c>
      <c r="O32" s="9">
        <v>1288.97</v>
      </c>
      <c r="Q32" s="9">
        <f t="shared" si="2"/>
        <v>-1288.97</v>
      </c>
      <c r="S32" s="21" t="str">
        <f t="shared" si="3"/>
        <v>N.M.</v>
      </c>
      <c r="U32" s="9">
        <v>0</v>
      </c>
      <c r="W32" s="9">
        <v>1288.97</v>
      </c>
      <c r="Y32" s="9">
        <f t="shared" si="4"/>
        <v>-1288.97</v>
      </c>
      <c r="AA32" s="21" t="str">
        <f t="shared" si="5"/>
        <v>N.M.</v>
      </c>
      <c r="AC32" s="9">
        <v>-17972.22</v>
      </c>
      <c r="AE32" s="9">
        <v>83271.96</v>
      </c>
      <c r="AG32" s="9">
        <f t="shared" si="6"/>
        <v>-101244.18000000001</v>
      </c>
      <c r="AI32" s="21">
        <f t="shared" si="7"/>
        <v>-1.2158255912314302</v>
      </c>
    </row>
    <row r="33" spans="1:35" ht="12.75" outlineLevel="1">
      <c r="A33" s="1" t="s">
        <v>141</v>
      </c>
      <c r="B33" s="16" t="s">
        <v>142</v>
      </c>
      <c r="C33" s="1" t="s">
        <v>1022</v>
      </c>
      <c r="E33" s="5">
        <v>298908.21</v>
      </c>
      <c r="G33" s="5">
        <v>147361.92</v>
      </c>
      <c r="I33" s="9">
        <f t="shared" si="0"/>
        <v>151546.29</v>
      </c>
      <c r="K33" s="21">
        <f t="shared" si="1"/>
        <v>1.0283951919193235</v>
      </c>
      <c r="M33" s="9">
        <v>778085.13</v>
      </c>
      <c r="O33" s="9">
        <v>520754.15</v>
      </c>
      <c r="Q33" s="9">
        <f t="shared" si="2"/>
        <v>257330.97999999998</v>
      </c>
      <c r="S33" s="21">
        <f t="shared" si="3"/>
        <v>0.4941506083052818</v>
      </c>
      <c r="U33" s="9">
        <v>975706.35</v>
      </c>
      <c r="W33" s="9">
        <v>725110.39</v>
      </c>
      <c r="Y33" s="9">
        <f t="shared" si="4"/>
        <v>250595.95999999996</v>
      </c>
      <c r="AA33" s="21">
        <f t="shared" si="5"/>
        <v>0.3455969786889965</v>
      </c>
      <c r="AC33" s="9">
        <v>2262394.64</v>
      </c>
      <c r="AE33" s="9">
        <v>1851348.7</v>
      </c>
      <c r="AG33" s="9">
        <f t="shared" si="6"/>
        <v>411045.9400000002</v>
      </c>
      <c r="AI33" s="21">
        <f t="shared" si="7"/>
        <v>0.2220251322724888</v>
      </c>
    </row>
    <row r="34" spans="1:35" ht="12.75" outlineLevel="1">
      <c r="A34" s="1" t="s">
        <v>143</v>
      </c>
      <c r="B34" s="16" t="s">
        <v>144</v>
      </c>
      <c r="C34" s="1" t="s">
        <v>1023</v>
      </c>
      <c r="E34" s="5">
        <v>1621722.69</v>
      </c>
      <c r="G34" s="5">
        <v>3238846.05</v>
      </c>
      <c r="I34" s="9">
        <f t="shared" si="0"/>
        <v>-1617123.3599999999</v>
      </c>
      <c r="K34" s="21">
        <f t="shared" si="1"/>
        <v>-0.4992899739708221</v>
      </c>
      <c r="M34" s="9">
        <v>6415786.07</v>
      </c>
      <c r="O34" s="9">
        <v>10683483.53</v>
      </c>
      <c r="Q34" s="9">
        <f t="shared" si="2"/>
        <v>-4267697.459999999</v>
      </c>
      <c r="S34" s="21">
        <f t="shared" si="3"/>
        <v>-0.39946684506191205</v>
      </c>
      <c r="U34" s="9">
        <v>8568843.26</v>
      </c>
      <c r="W34" s="9">
        <v>13606773.49</v>
      </c>
      <c r="Y34" s="9">
        <f t="shared" si="4"/>
        <v>-5037930.23</v>
      </c>
      <c r="AA34" s="21">
        <f t="shared" si="5"/>
        <v>-0.3702516422208775</v>
      </c>
      <c r="AC34" s="9">
        <v>29088893.089999996</v>
      </c>
      <c r="AE34" s="9">
        <v>37863834.51</v>
      </c>
      <c r="AG34" s="9">
        <f t="shared" si="6"/>
        <v>-8774941.420000002</v>
      </c>
      <c r="AI34" s="21">
        <f t="shared" si="7"/>
        <v>-0.2317499411656921</v>
      </c>
    </row>
    <row r="35" spans="1:35" ht="12.75" outlineLevel="1">
      <c r="A35" s="1" t="s">
        <v>145</v>
      </c>
      <c r="B35" s="16" t="s">
        <v>146</v>
      </c>
      <c r="C35" s="1" t="s">
        <v>1024</v>
      </c>
      <c r="E35" s="5">
        <v>157121.7</v>
      </c>
      <c r="G35" s="5">
        <v>167928.5</v>
      </c>
      <c r="I35" s="9">
        <f t="shared" si="0"/>
        <v>-10806.799999999988</v>
      </c>
      <c r="K35" s="21">
        <f t="shared" si="1"/>
        <v>-0.06435357905298975</v>
      </c>
      <c r="M35" s="9">
        <v>571425.21</v>
      </c>
      <c r="O35" s="9">
        <v>594642.69</v>
      </c>
      <c r="Q35" s="9">
        <f t="shared" si="2"/>
        <v>-23217.47999999998</v>
      </c>
      <c r="S35" s="21">
        <f t="shared" si="3"/>
        <v>-0.03904442178545907</v>
      </c>
      <c r="U35" s="9">
        <v>819309.49</v>
      </c>
      <c r="W35" s="9">
        <v>799362.49</v>
      </c>
      <c r="Y35" s="9">
        <f t="shared" si="4"/>
        <v>19947</v>
      </c>
      <c r="AA35" s="21">
        <f t="shared" si="5"/>
        <v>0.02495363524000232</v>
      </c>
      <c r="AC35" s="9">
        <v>2400465.86</v>
      </c>
      <c r="AE35" s="9">
        <v>2241128.8</v>
      </c>
      <c r="AG35" s="9">
        <f t="shared" si="6"/>
        <v>159337.06000000006</v>
      </c>
      <c r="AI35" s="21">
        <f t="shared" si="7"/>
        <v>0.07109678836843294</v>
      </c>
    </row>
    <row r="36" spans="1:35" ht="12.75" outlineLevel="1">
      <c r="A36" s="1" t="s">
        <v>147</v>
      </c>
      <c r="B36" s="16" t="s">
        <v>148</v>
      </c>
      <c r="C36" s="1" t="s">
        <v>1025</v>
      </c>
      <c r="E36" s="5">
        <v>-742999.24</v>
      </c>
      <c r="G36" s="5">
        <v>-2195022.32</v>
      </c>
      <c r="I36" s="9">
        <f t="shared" si="0"/>
        <v>1452023.0799999998</v>
      </c>
      <c r="K36" s="21">
        <f t="shared" si="1"/>
        <v>0.66150720508391</v>
      </c>
      <c r="M36" s="9">
        <v>-2231265.58</v>
      </c>
      <c r="O36" s="9">
        <v>-8358765.23</v>
      </c>
      <c r="Q36" s="9">
        <f t="shared" si="2"/>
        <v>6127499.65</v>
      </c>
      <c r="S36" s="21">
        <f t="shared" si="3"/>
        <v>0.7330627767852741</v>
      </c>
      <c r="U36" s="9">
        <v>-2792122.66</v>
      </c>
      <c r="W36" s="9">
        <v>-10990631.64</v>
      </c>
      <c r="Y36" s="9">
        <f t="shared" si="4"/>
        <v>8198508.98</v>
      </c>
      <c r="AA36" s="21">
        <f t="shared" si="5"/>
        <v>0.7459543044061114</v>
      </c>
      <c r="AC36" s="9">
        <v>-11871875.38</v>
      </c>
      <c r="AE36" s="9">
        <v>-23476885.69</v>
      </c>
      <c r="AG36" s="9">
        <f t="shared" si="6"/>
        <v>11605010.31</v>
      </c>
      <c r="AI36" s="21">
        <f t="shared" si="7"/>
        <v>0.4943164294974254</v>
      </c>
    </row>
    <row r="37" spans="1:35" ht="12.75" outlineLevel="1">
      <c r="A37" s="1" t="s">
        <v>149</v>
      </c>
      <c r="B37" s="16" t="s">
        <v>150</v>
      </c>
      <c r="C37" s="1" t="s">
        <v>1026</v>
      </c>
      <c r="E37" s="5">
        <v>-3564.51</v>
      </c>
      <c r="G37" s="5">
        <v>-29095</v>
      </c>
      <c r="I37" s="9">
        <f t="shared" si="0"/>
        <v>25530.489999999998</v>
      </c>
      <c r="K37" s="21">
        <f t="shared" si="1"/>
        <v>0.8774871971129059</v>
      </c>
      <c r="M37" s="9">
        <v>-6069.24</v>
      </c>
      <c r="O37" s="9">
        <v>-119224</v>
      </c>
      <c r="Q37" s="9">
        <f t="shared" si="2"/>
        <v>113154.76</v>
      </c>
      <c r="S37" s="21">
        <f t="shared" si="3"/>
        <v>0.9490938066161175</v>
      </c>
      <c r="U37" s="9">
        <v>-14927.67</v>
      </c>
      <c r="W37" s="9">
        <v>-156943</v>
      </c>
      <c r="Y37" s="9">
        <f t="shared" si="4"/>
        <v>142015.33</v>
      </c>
      <c r="AA37" s="21">
        <f t="shared" si="5"/>
        <v>0.904884767081042</v>
      </c>
      <c r="AC37" s="9">
        <v>-31128.31</v>
      </c>
      <c r="AE37" s="9">
        <v>-260954.41</v>
      </c>
      <c r="AG37" s="9">
        <f t="shared" si="6"/>
        <v>229826.1</v>
      </c>
      <c r="AI37" s="21">
        <f t="shared" si="7"/>
        <v>0.8807136081739335</v>
      </c>
    </row>
    <row r="38" spans="1:35" ht="12.75" outlineLevel="1">
      <c r="A38" s="1" t="s">
        <v>151</v>
      </c>
      <c r="B38" s="16" t="s">
        <v>152</v>
      </c>
      <c r="C38" s="1" t="s">
        <v>1027</v>
      </c>
      <c r="E38" s="5">
        <v>0</v>
      </c>
      <c r="G38" s="5">
        <v>0</v>
      </c>
      <c r="I38" s="9">
        <f t="shared" si="0"/>
        <v>0</v>
      </c>
      <c r="K38" s="21">
        <f t="shared" si="1"/>
        <v>0</v>
      </c>
      <c r="M38" s="9">
        <v>0</v>
      </c>
      <c r="O38" s="9">
        <v>0</v>
      </c>
      <c r="Q38" s="9">
        <f t="shared" si="2"/>
        <v>0</v>
      </c>
      <c r="S38" s="21">
        <f t="shared" si="3"/>
        <v>0</v>
      </c>
      <c r="U38" s="9">
        <v>0</v>
      </c>
      <c r="W38" s="9">
        <v>0</v>
      </c>
      <c r="Y38" s="9">
        <f t="shared" si="4"/>
        <v>0</v>
      </c>
      <c r="AA38" s="21">
        <f t="shared" si="5"/>
        <v>0</v>
      </c>
      <c r="AC38" s="9">
        <v>0</v>
      </c>
      <c r="AE38" s="9">
        <v>-302377.45</v>
      </c>
      <c r="AG38" s="9">
        <f t="shared" si="6"/>
        <v>302377.45</v>
      </c>
      <c r="AI38" s="21" t="str">
        <f t="shared" si="7"/>
        <v>N.M.</v>
      </c>
    </row>
    <row r="39" spans="1:35" ht="12.75" outlineLevel="1">
      <c r="A39" s="1" t="s">
        <v>153</v>
      </c>
      <c r="B39" s="16" t="s">
        <v>154</v>
      </c>
      <c r="C39" s="1" t="s">
        <v>1028</v>
      </c>
      <c r="E39" s="5">
        <v>-98862.34</v>
      </c>
      <c r="G39" s="5">
        <v>88273.36</v>
      </c>
      <c r="I39" s="9">
        <f t="shared" si="0"/>
        <v>-187135.7</v>
      </c>
      <c r="K39" s="21">
        <f t="shared" si="1"/>
        <v>-2.119956689084906</v>
      </c>
      <c r="M39" s="9">
        <v>-255032.44</v>
      </c>
      <c r="O39" s="9">
        <v>91220.82</v>
      </c>
      <c r="Q39" s="9">
        <f t="shared" si="2"/>
        <v>-346253.26</v>
      </c>
      <c r="S39" s="21">
        <f t="shared" si="3"/>
        <v>-3.7957700884512984</v>
      </c>
      <c r="U39" s="9">
        <v>-296434.53</v>
      </c>
      <c r="W39" s="9">
        <v>237553.67</v>
      </c>
      <c r="Y39" s="9">
        <f t="shared" si="4"/>
        <v>-533988.2000000001</v>
      </c>
      <c r="AA39" s="21">
        <f t="shared" si="5"/>
        <v>-2.2478633986164054</v>
      </c>
      <c r="AC39" s="9">
        <v>398745.65</v>
      </c>
      <c r="AE39" s="9">
        <v>1474698.28</v>
      </c>
      <c r="AG39" s="9">
        <f t="shared" si="6"/>
        <v>-1075952.63</v>
      </c>
      <c r="AI39" s="21">
        <f t="shared" si="7"/>
        <v>-0.7296086559482526</v>
      </c>
    </row>
    <row r="40" spans="1:35" ht="12.75" outlineLevel="1">
      <c r="A40" s="1" t="s">
        <v>155</v>
      </c>
      <c r="B40" s="16" t="s">
        <v>156</v>
      </c>
      <c r="C40" s="1" t="s">
        <v>1029</v>
      </c>
      <c r="E40" s="5">
        <v>65940.36</v>
      </c>
      <c r="G40" s="5">
        <v>663275.98</v>
      </c>
      <c r="I40" s="9">
        <f t="shared" si="0"/>
        <v>-597335.62</v>
      </c>
      <c r="K40" s="21">
        <f t="shared" si="1"/>
        <v>-0.9005838263583735</v>
      </c>
      <c r="M40" s="9">
        <v>917491.71</v>
      </c>
      <c r="O40" s="9">
        <v>2026596.48</v>
      </c>
      <c r="Q40" s="9">
        <f t="shared" si="2"/>
        <v>-1109104.77</v>
      </c>
      <c r="S40" s="21">
        <f t="shared" si="3"/>
        <v>-0.5472745960754851</v>
      </c>
      <c r="U40" s="9">
        <v>697997.21</v>
      </c>
      <c r="W40" s="9">
        <v>2318289.94</v>
      </c>
      <c r="Y40" s="9">
        <f t="shared" si="4"/>
        <v>-1620292.73</v>
      </c>
      <c r="AA40" s="21">
        <f t="shared" si="5"/>
        <v>-0.698917207051332</v>
      </c>
      <c r="AC40" s="9">
        <v>3741468.81</v>
      </c>
      <c r="AE40" s="9">
        <v>406606.82</v>
      </c>
      <c r="AG40" s="9">
        <f t="shared" si="6"/>
        <v>3334861.99</v>
      </c>
      <c r="AI40" s="21">
        <f t="shared" si="7"/>
        <v>8.20168729585008</v>
      </c>
    </row>
    <row r="41" spans="1:35" ht="12.75" outlineLevel="1">
      <c r="A41" s="1" t="s">
        <v>157</v>
      </c>
      <c r="B41" s="16" t="s">
        <v>158</v>
      </c>
      <c r="C41" s="1" t="s">
        <v>1030</v>
      </c>
      <c r="E41" s="5">
        <v>2277692.79</v>
      </c>
      <c r="G41" s="5">
        <v>-82512.74</v>
      </c>
      <c r="I41" s="9">
        <f t="shared" si="0"/>
        <v>2360205.5300000003</v>
      </c>
      <c r="K41" s="21" t="str">
        <f t="shared" si="1"/>
        <v>N.M.</v>
      </c>
      <c r="M41" s="9">
        <v>5733735.05</v>
      </c>
      <c r="O41" s="9">
        <v>-737777.48</v>
      </c>
      <c r="Q41" s="9">
        <f t="shared" si="2"/>
        <v>6471512.529999999</v>
      </c>
      <c r="S41" s="21">
        <f t="shared" si="3"/>
        <v>8.771631969574349</v>
      </c>
      <c r="U41" s="9">
        <v>8520503.12</v>
      </c>
      <c r="W41" s="9">
        <v>-1306221.55</v>
      </c>
      <c r="Y41" s="9">
        <f t="shared" si="4"/>
        <v>9826724.67</v>
      </c>
      <c r="AA41" s="21">
        <f t="shared" si="5"/>
        <v>7.5230152725623</v>
      </c>
      <c r="AC41" s="9">
        <v>20723844.72</v>
      </c>
      <c r="AE41" s="9">
        <v>-1169108.94</v>
      </c>
      <c r="AG41" s="9">
        <f t="shared" si="6"/>
        <v>21892953.66</v>
      </c>
      <c r="AI41" s="21" t="str">
        <f t="shared" si="7"/>
        <v>N.M.</v>
      </c>
    </row>
    <row r="42" spans="1:35" ht="12.75" outlineLevel="1">
      <c r="A42" s="1" t="s">
        <v>159</v>
      </c>
      <c r="B42" s="16" t="s">
        <v>160</v>
      </c>
      <c r="C42" s="1" t="s">
        <v>1031</v>
      </c>
      <c r="E42" s="5">
        <v>0</v>
      </c>
      <c r="G42" s="5">
        <v>-937798.6</v>
      </c>
      <c r="I42" s="9">
        <f aca="true" t="shared" si="8" ref="I42:I73">+E42-G42</f>
        <v>937798.6</v>
      </c>
      <c r="K42" s="21" t="str">
        <f aca="true" t="shared" si="9" ref="K42:K73">IF(G42&lt;0,IF(I42=0,0,IF(OR(G42=0,E42=0),"N.M.",IF(ABS(I42/G42)&gt;=10,"N.M.",I42/(-G42)))),IF(I42=0,0,IF(OR(G42=0,E42=0),"N.M.",IF(ABS(I42/G42)&gt;=10,"N.M.",I42/G42))))</f>
        <v>N.M.</v>
      </c>
      <c r="M42" s="9">
        <v>0</v>
      </c>
      <c r="O42" s="9">
        <v>-3074574.91</v>
      </c>
      <c r="Q42" s="9">
        <f aca="true" t="shared" si="10" ref="Q42:Q73">+M42-O42</f>
        <v>3074574.91</v>
      </c>
      <c r="S42" s="21" t="str">
        <f aca="true" t="shared" si="11" ref="S42:S73">IF(O42&lt;0,IF(Q42=0,0,IF(OR(O42=0,M42=0),"N.M.",IF(ABS(Q42/O42)&gt;=10,"N.M.",Q42/(-O42)))),IF(Q42=0,0,IF(OR(O42=0,M42=0),"N.M.",IF(ABS(Q42/O42)&gt;=10,"N.M.",Q42/O42))))</f>
        <v>N.M.</v>
      </c>
      <c r="U42" s="9">
        <v>0</v>
      </c>
      <c r="W42" s="9">
        <v>-3862576.96</v>
      </c>
      <c r="Y42" s="9">
        <f aca="true" t="shared" si="12" ref="Y42:Y73">+U42-W42</f>
        <v>3862576.96</v>
      </c>
      <c r="AA42" s="21" t="str">
        <f aca="true" t="shared" si="13" ref="AA42:AA73">IF(W42&lt;0,IF(Y42=0,0,IF(OR(W42=0,U42=0),"N.M.",IF(ABS(Y42/W42)&gt;=10,"N.M.",Y42/(-W42)))),IF(Y42=0,0,IF(OR(W42=0,U42=0),"N.M.",IF(ABS(Y42/W42)&gt;=10,"N.M.",Y42/W42))))</f>
        <v>N.M.</v>
      </c>
      <c r="AC42" s="9">
        <v>3862576.96</v>
      </c>
      <c r="AE42" s="9">
        <v>-9257120.49</v>
      </c>
      <c r="AG42" s="9">
        <f aca="true" t="shared" si="14" ref="AG42:AG73">+AC42-AE42</f>
        <v>13119697.45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1.4172546921229496</v>
      </c>
    </row>
    <row r="43" spans="1:35" ht="12.75" outlineLevel="1">
      <c r="A43" s="1" t="s">
        <v>161</v>
      </c>
      <c r="B43" s="16" t="s">
        <v>162</v>
      </c>
      <c r="C43" s="1" t="s">
        <v>1032</v>
      </c>
      <c r="E43" s="5">
        <v>-82972.87</v>
      </c>
      <c r="G43" s="5">
        <v>-14808.03</v>
      </c>
      <c r="I43" s="9">
        <f t="shared" si="8"/>
        <v>-68164.84</v>
      </c>
      <c r="K43" s="21">
        <f t="shared" si="9"/>
        <v>-4.60323486648798</v>
      </c>
      <c r="M43" s="9">
        <v>-86452.41</v>
      </c>
      <c r="O43" s="9">
        <v>-109066.9</v>
      </c>
      <c r="Q43" s="9">
        <f t="shared" si="10"/>
        <v>22614.48999999999</v>
      </c>
      <c r="S43" s="21">
        <f t="shared" si="11"/>
        <v>0.20734512487289902</v>
      </c>
      <c r="U43" s="9">
        <v>-133794.4</v>
      </c>
      <c r="W43" s="9">
        <v>-133494.32</v>
      </c>
      <c r="Y43" s="9">
        <f t="shared" si="12"/>
        <v>-300.0799999999872</v>
      </c>
      <c r="AA43" s="21">
        <f t="shared" si="13"/>
        <v>-0.0022478859025611515</v>
      </c>
      <c r="AC43" s="9">
        <v>-382800.43</v>
      </c>
      <c r="AE43" s="9">
        <v>-501518.74</v>
      </c>
      <c r="AG43" s="9">
        <f t="shared" si="14"/>
        <v>118718.31</v>
      </c>
      <c r="AI43" s="21">
        <f t="shared" si="15"/>
        <v>0.23671759503941966</v>
      </c>
    </row>
    <row r="44" spans="1:35" ht="12.75" outlineLevel="1">
      <c r="A44" s="1" t="s">
        <v>163</v>
      </c>
      <c r="B44" s="16" t="s">
        <v>164</v>
      </c>
      <c r="C44" s="1" t="s">
        <v>1033</v>
      </c>
      <c r="E44" s="5">
        <v>0</v>
      </c>
      <c r="G44" s="5">
        <v>-68412.65</v>
      </c>
      <c r="I44" s="9">
        <f t="shared" si="8"/>
        <v>68412.65</v>
      </c>
      <c r="K44" s="21" t="str">
        <f t="shared" si="9"/>
        <v>N.M.</v>
      </c>
      <c r="M44" s="9">
        <v>0</v>
      </c>
      <c r="O44" s="9">
        <v>-428958.51</v>
      </c>
      <c r="Q44" s="9">
        <f t="shared" si="10"/>
        <v>428958.51</v>
      </c>
      <c r="S44" s="21" t="str">
        <f t="shared" si="11"/>
        <v>N.M.</v>
      </c>
      <c r="U44" s="9">
        <v>0</v>
      </c>
      <c r="W44" s="9">
        <v>-490912.13</v>
      </c>
      <c r="Y44" s="9">
        <f t="shared" si="12"/>
        <v>490912.13</v>
      </c>
      <c r="AA44" s="21" t="str">
        <f t="shared" si="13"/>
        <v>N.M.</v>
      </c>
      <c r="AC44" s="9">
        <v>-59930.89</v>
      </c>
      <c r="AE44" s="9">
        <v>-1556888.88</v>
      </c>
      <c r="AG44" s="9">
        <f t="shared" si="14"/>
        <v>1496957.99</v>
      </c>
      <c r="AI44" s="21">
        <f t="shared" si="15"/>
        <v>0.961505993928096</v>
      </c>
    </row>
    <row r="45" spans="1:35" ht="12.75" outlineLevel="1">
      <c r="A45" s="1" t="s">
        <v>165</v>
      </c>
      <c r="B45" s="16" t="s">
        <v>166</v>
      </c>
      <c r="C45" s="1" t="s">
        <v>1034</v>
      </c>
      <c r="E45" s="5">
        <v>-243412.69</v>
      </c>
      <c r="G45" s="5">
        <v>-369625.83</v>
      </c>
      <c r="I45" s="9">
        <f t="shared" si="8"/>
        <v>126213.14000000001</v>
      </c>
      <c r="K45" s="21">
        <f t="shared" si="9"/>
        <v>0.3414619048674169</v>
      </c>
      <c r="M45" s="9">
        <v>-752049.78</v>
      </c>
      <c r="O45" s="9">
        <v>-1756881.37</v>
      </c>
      <c r="Q45" s="9">
        <f t="shared" si="10"/>
        <v>1004831.5900000001</v>
      </c>
      <c r="S45" s="21">
        <f t="shared" si="11"/>
        <v>0.5719404890724068</v>
      </c>
      <c r="U45" s="9">
        <v>-1794347.78</v>
      </c>
      <c r="W45" s="9">
        <v>-2107801.17</v>
      </c>
      <c r="Y45" s="9">
        <f t="shared" si="12"/>
        <v>313453.3899999999</v>
      </c>
      <c r="AA45" s="21">
        <f t="shared" si="13"/>
        <v>0.14871108075151127</v>
      </c>
      <c r="AC45" s="9">
        <v>-8103138.2700000005</v>
      </c>
      <c r="AE45" s="9">
        <v>-7902119.75</v>
      </c>
      <c r="AG45" s="9">
        <f t="shared" si="14"/>
        <v>-201018.52000000048</v>
      </c>
      <c r="AI45" s="21">
        <f t="shared" si="15"/>
        <v>-0.02543855653415028</v>
      </c>
    </row>
    <row r="46" spans="1:35" ht="12.75" outlineLevel="1">
      <c r="A46" s="1" t="s">
        <v>167</v>
      </c>
      <c r="B46" s="16" t="s">
        <v>168</v>
      </c>
      <c r="C46" s="1" t="s">
        <v>1035</v>
      </c>
      <c r="E46" s="5">
        <v>0</v>
      </c>
      <c r="G46" s="5">
        <v>6205.32</v>
      </c>
      <c r="I46" s="9">
        <f t="shared" si="8"/>
        <v>-6205.32</v>
      </c>
      <c r="K46" s="21" t="str">
        <f t="shared" si="9"/>
        <v>N.M.</v>
      </c>
      <c r="M46" s="9">
        <v>0</v>
      </c>
      <c r="O46" s="9">
        <v>18571.08</v>
      </c>
      <c r="Q46" s="9">
        <f t="shared" si="10"/>
        <v>-18571.08</v>
      </c>
      <c r="S46" s="21" t="str">
        <f t="shared" si="11"/>
        <v>N.M.</v>
      </c>
      <c r="U46" s="9">
        <v>0</v>
      </c>
      <c r="W46" s="9">
        <v>22615.69</v>
      </c>
      <c r="Y46" s="9">
        <f t="shared" si="12"/>
        <v>-22615.69</v>
      </c>
      <c r="AA46" s="21" t="str">
        <f t="shared" si="13"/>
        <v>N.M.</v>
      </c>
      <c r="AC46" s="9">
        <v>6404.75</v>
      </c>
      <c r="AE46" s="9">
        <v>74069.43</v>
      </c>
      <c r="AG46" s="9">
        <f t="shared" si="14"/>
        <v>-67664.68</v>
      </c>
      <c r="AI46" s="21">
        <f t="shared" si="15"/>
        <v>-0.9135304537918004</v>
      </c>
    </row>
    <row r="47" spans="1:35" ht="12.75" outlineLevel="1">
      <c r="A47" s="1" t="s">
        <v>169</v>
      </c>
      <c r="B47" s="16" t="s">
        <v>170</v>
      </c>
      <c r="C47" s="1" t="s">
        <v>1036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</v>
      </c>
      <c r="Y47" s="9">
        <f t="shared" si="12"/>
        <v>0</v>
      </c>
      <c r="AA47" s="21">
        <f t="shared" si="13"/>
        <v>0</v>
      </c>
      <c r="AC47" s="9">
        <v>0.66</v>
      </c>
      <c r="AE47" s="9">
        <v>0</v>
      </c>
      <c r="AG47" s="9">
        <f t="shared" si="14"/>
        <v>0.66</v>
      </c>
      <c r="AI47" s="21" t="str">
        <f t="shared" si="15"/>
        <v>N.M.</v>
      </c>
    </row>
    <row r="48" spans="1:35" ht="12.75" outlineLevel="1">
      <c r="A48" s="1" t="s">
        <v>171</v>
      </c>
      <c r="B48" s="16" t="s">
        <v>172</v>
      </c>
      <c r="C48" s="1" t="s">
        <v>1037</v>
      </c>
      <c r="E48" s="5">
        <v>0</v>
      </c>
      <c r="G48" s="5">
        <v>0</v>
      </c>
      <c r="I48" s="9">
        <f t="shared" si="8"/>
        <v>0</v>
      </c>
      <c r="K48" s="21">
        <f t="shared" si="9"/>
        <v>0</v>
      </c>
      <c r="M48" s="9">
        <v>0</v>
      </c>
      <c r="O48" s="9">
        <v>0</v>
      </c>
      <c r="Q48" s="9">
        <f t="shared" si="10"/>
        <v>0</v>
      </c>
      <c r="S48" s="21">
        <f t="shared" si="11"/>
        <v>0</v>
      </c>
      <c r="U48" s="9">
        <v>0</v>
      </c>
      <c r="W48" s="9">
        <v>0</v>
      </c>
      <c r="Y48" s="9">
        <f t="shared" si="12"/>
        <v>0</v>
      </c>
      <c r="AA48" s="21">
        <f t="shared" si="13"/>
        <v>0</v>
      </c>
      <c r="AC48" s="9">
        <v>0</v>
      </c>
      <c r="AE48" s="9">
        <v>31479.54</v>
      </c>
      <c r="AG48" s="9">
        <f t="shared" si="14"/>
        <v>-31479.54</v>
      </c>
      <c r="AI48" s="21" t="str">
        <f t="shared" si="15"/>
        <v>N.M.</v>
      </c>
    </row>
    <row r="49" spans="1:35" ht="12.75" outlineLevel="1">
      <c r="A49" s="1" t="s">
        <v>173</v>
      </c>
      <c r="B49" s="16" t="s">
        <v>174</v>
      </c>
      <c r="C49" s="1" t="s">
        <v>1038</v>
      </c>
      <c r="E49" s="5">
        <v>29306.65</v>
      </c>
      <c r="G49" s="5">
        <v>63205.37</v>
      </c>
      <c r="I49" s="9">
        <f t="shared" si="8"/>
        <v>-33898.72</v>
      </c>
      <c r="K49" s="21">
        <f t="shared" si="9"/>
        <v>-0.5363265811116998</v>
      </c>
      <c r="M49" s="9">
        <v>15329.37</v>
      </c>
      <c r="O49" s="9">
        <v>176955.7</v>
      </c>
      <c r="Q49" s="9">
        <f t="shared" si="10"/>
        <v>-161626.33000000002</v>
      </c>
      <c r="S49" s="21">
        <f t="shared" si="11"/>
        <v>-0.9133717082863112</v>
      </c>
      <c r="U49" s="9">
        <v>52683.64</v>
      </c>
      <c r="W49" s="9">
        <v>233177.98</v>
      </c>
      <c r="Y49" s="9">
        <f t="shared" si="12"/>
        <v>-180494.34000000003</v>
      </c>
      <c r="AA49" s="21">
        <f t="shared" si="13"/>
        <v>-0.7740625422692143</v>
      </c>
      <c r="AC49" s="9">
        <v>489128.83</v>
      </c>
      <c r="AE49" s="9">
        <v>772075.32</v>
      </c>
      <c r="AG49" s="9">
        <f t="shared" si="14"/>
        <v>-282946.48999999993</v>
      </c>
      <c r="AI49" s="21">
        <f t="shared" si="15"/>
        <v>-0.36647524233775525</v>
      </c>
    </row>
    <row r="50" spans="1:35" ht="12.75" outlineLevel="1">
      <c r="A50" s="1" t="s">
        <v>175</v>
      </c>
      <c r="B50" s="16" t="s">
        <v>176</v>
      </c>
      <c r="C50" s="1" t="s">
        <v>1039</v>
      </c>
      <c r="E50" s="5">
        <v>152075.09</v>
      </c>
      <c r="G50" s="5">
        <v>-312.25</v>
      </c>
      <c r="I50" s="9">
        <f t="shared" si="8"/>
        <v>152387.34</v>
      </c>
      <c r="K50" s="21" t="str">
        <f t="shared" si="9"/>
        <v>N.M.</v>
      </c>
      <c r="M50" s="9">
        <v>490322.05</v>
      </c>
      <c r="O50" s="9">
        <v>-914.84</v>
      </c>
      <c r="Q50" s="9">
        <f t="shared" si="10"/>
        <v>491236.89</v>
      </c>
      <c r="S50" s="21" t="str">
        <f t="shared" si="11"/>
        <v>N.M.</v>
      </c>
      <c r="U50" s="9">
        <v>634376.9</v>
      </c>
      <c r="W50" s="9">
        <v>-913.75</v>
      </c>
      <c r="Y50" s="9">
        <f t="shared" si="12"/>
        <v>635290.65</v>
      </c>
      <c r="AA50" s="21" t="str">
        <f t="shared" si="13"/>
        <v>N.M.</v>
      </c>
      <c r="AC50" s="9">
        <v>1559303.1</v>
      </c>
      <c r="AE50" s="9">
        <v>253.67</v>
      </c>
      <c r="AG50" s="9">
        <f t="shared" si="14"/>
        <v>1559049.4300000002</v>
      </c>
      <c r="AI50" s="21" t="str">
        <f t="shared" si="15"/>
        <v>N.M.</v>
      </c>
    </row>
    <row r="51" spans="1:35" ht="12.75" outlineLevel="1">
      <c r="A51" s="1" t="s">
        <v>177</v>
      </c>
      <c r="B51" s="16" t="s">
        <v>178</v>
      </c>
      <c r="C51" s="1" t="s">
        <v>1040</v>
      </c>
      <c r="E51" s="5">
        <v>164056.11</v>
      </c>
      <c r="G51" s="5">
        <v>97414.19</v>
      </c>
      <c r="I51" s="9">
        <f t="shared" si="8"/>
        <v>66641.91999999998</v>
      </c>
      <c r="K51" s="21">
        <f t="shared" si="9"/>
        <v>0.6841089578427946</v>
      </c>
      <c r="M51" s="9">
        <v>387277.03</v>
      </c>
      <c r="O51" s="9">
        <v>650817.64</v>
      </c>
      <c r="Q51" s="9">
        <f t="shared" si="10"/>
        <v>-263540.61</v>
      </c>
      <c r="S51" s="21">
        <f t="shared" si="11"/>
        <v>-0.4049377180372677</v>
      </c>
      <c r="U51" s="9">
        <v>910665.95</v>
      </c>
      <c r="W51" s="9">
        <v>757375.65</v>
      </c>
      <c r="Y51" s="9">
        <f t="shared" si="12"/>
        <v>153290.29999999993</v>
      </c>
      <c r="AA51" s="21">
        <f t="shared" si="13"/>
        <v>0.20239665745789415</v>
      </c>
      <c r="AC51" s="9">
        <v>5066448.77</v>
      </c>
      <c r="AE51" s="9">
        <v>1969443.55</v>
      </c>
      <c r="AG51" s="9">
        <f t="shared" si="14"/>
        <v>3097005.2199999997</v>
      </c>
      <c r="AI51" s="21">
        <f t="shared" si="15"/>
        <v>1.572528047325855</v>
      </c>
    </row>
    <row r="52" spans="1:35" ht="12.75" outlineLevel="1">
      <c r="A52" s="1" t="s">
        <v>179</v>
      </c>
      <c r="B52" s="16" t="s">
        <v>180</v>
      </c>
      <c r="C52" s="1" t="s">
        <v>1041</v>
      </c>
      <c r="E52" s="5">
        <v>117658.78</v>
      </c>
      <c r="G52" s="5">
        <v>293066.17</v>
      </c>
      <c r="I52" s="9">
        <f t="shared" si="8"/>
        <v>-175407.38999999998</v>
      </c>
      <c r="K52" s="21">
        <f t="shared" si="9"/>
        <v>-0.598524865561931</v>
      </c>
      <c r="M52" s="9">
        <v>539045.82</v>
      </c>
      <c r="O52" s="9">
        <v>1697360.96</v>
      </c>
      <c r="Q52" s="9">
        <f t="shared" si="10"/>
        <v>-1158315.1400000001</v>
      </c>
      <c r="S52" s="21">
        <f t="shared" si="11"/>
        <v>-0.6824212217064307</v>
      </c>
      <c r="U52" s="9">
        <v>1535300.11</v>
      </c>
      <c r="W52" s="9">
        <v>2023251.92</v>
      </c>
      <c r="Y52" s="9">
        <f t="shared" si="12"/>
        <v>-487951.8099999998</v>
      </c>
      <c r="AA52" s="21">
        <f t="shared" si="13"/>
        <v>-0.24117204841204343</v>
      </c>
      <c r="AC52" s="9">
        <v>7904702.15</v>
      </c>
      <c r="AE52" s="9">
        <v>12176756.37</v>
      </c>
      <c r="AG52" s="9">
        <f t="shared" si="14"/>
        <v>-4272054.219999999</v>
      </c>
      <c r="AI52" s="21">
        <f t="shared" si="15"/>
        <v>-0.35083679842072746</v>
      </c>
    </row>
    <row r="53" spans="1:35" ht="12.75" outlineLevel="1">
      <c r="A53" s="1" t="s">
        <v>181</v>
      </c>
      <c r="B53" s="16" t="s">
        <v>182</v>
      </c>
      <c r="C53" s="1" t="s">
        <v>1042</v>
      </c>
      <c r="E53" s="5">
        <v>5233664.11</v>
      </c>
      <c r="G53" s="5">
        <v>3519980.27</v>
      </c>
      <c r="I53" s="9">
        <f t="shared" si="8"/>
        <v>1713683.8400000003</v>
      </c>
      <c r="K53" s="21">
        <f t="shared" si="9"/>
        <v>0.4868447288200284</v>
      </c>
      <c r="M53" s="9">
        <v>14438001.63</v>
      </c>
      <c r="O53" s="9">
        <v>11393187.32</v>
      </c>
      <c r="Q53" s="9">
        <f t="shared" si="10"/>
        <v>3044814.3100000005</v>
      </c>
      <c r="S53" s="21">
        <f t="shared" si="11"/>
        <v>0.26724868331226564</v>
      </c>
      <c r="U53" s="9">
        <v>20841643</v>
      </c>
      <c r="W53" s="9">
        <v>14881620.32</v>
      </c>
      <c r="Y53" s="9">
        <f t="shared" si="12"/>
        <v>5960022.68</v>
      </c>
      <c r="AA53" s="21">
        <f t="shared" si="13"/>
        <v>0.40049554765149387</v>
      </c>
      <c r="AC53" s="9">
        <v>60822540.02</v>
      </c>
      <c r="AE53" s="9">
        <v>43737312.07</v>
      </c>
      <c r="AG53" s="9">
        <f t="shared" si="14"/>
        <v>17085227.950000003</v>
      </c>
      <c r="AI53" s="21">
        <f t="shared" si="15"/>
        <v>0.3906327833465328</v>
      </c>
    </row>
    <row r="54" spans="1:35" ht="12.75" outlineLevel="1">
      <c r="A54" s="1" t="s">
        <v>183</v>
      </c>
      <c r="B54" s="16" t="s">
        <v>184</v>
      </c>
      <c r="C54" s="1" t="s">
        <v>1043</v>
      </c>
      <c r="E54" s="5">
        <v>-2842.42</v>
      </c>
      <c r="G54" s="5">
        <v>3999.87</v>
      </c>
      <c r="I54" s="9">
        <f t="shared" si="8"/>
        <v>-6842.29</v>
      </c>
      <c r="K54" s="21">
        <f t="shared" si="9"/>
        <v>-1.710628095413101</v>
      </c>
      <c r="M54" s="9">
        <v>-7662.08</v>
      </c>
      <c r="O54" s="9">
        <v>-17406.43</v>
      </c>
      <c r="Q54" s="9">
        <f t="shared" si="10"/>
        <v>9744.35</v>
      </c>
      <c r="S54" s="21">
        <f t="shared" si="11"/>
        <v>0.5598132414285986</v>
      </c>
      <c r="U54" s="9">
        <v>-9291.82</v>
      </c>
      <c r="W54" s="9">
        <v>-20603.58</v>
      </c>
      <c r="Y54" s="9">
        <f t="shared" si="12"/>
        <v>11311.760000000002</v>
      </c>
      <c r="AA54" s="21">
        <f t="shared" si="13"/>
        <v>0.5490191510407415</v>
      </c>
      <c r="AC54" s="9">
        <v>-29116.85</v>
      </c>
      <c r="AE54" s="9">
        <v>-35227.65</v>
      </c>
      <c r="AG54" s="9">
        <f t="shared" si="14"/>
        <v>6110.800000000003</v>
      </c>
      <c r="AI54" s="21">
        <f t="shared" si="15"/>
        <v>0.1734660132026974</v>
      </c>
    </row>
    <row r="55" spans="1:35" ht="12.75" outlineLevel="1">
      <c r="A55" s="1" t="s">
        <v>185</v>
      </c>
      <c r="B55" s="16" t="s">
        <v>186</v>
      </c>
      <c r="C55" s="1" t="s">
        <v>1044</v>
      </c>
      <c r="E55" s="5">
        <v>1.97</v>
      </c>
      <c r="G55" s="5">
        <v>-15714.46</v>
      </c>
      <c r="I55" s="9">
        <f t="shared" si="8"/>
        <v>15716.429999999998</v>
      </c>
      <c r="K55" s="21">
        <f t="shared" si="9"/>
        <v>1.0001253622459823</v>
      </c>
      <c r="M55" s="9">
        <v>75160.5</v>
      </c>
      <c r="O55" s="9">
        <v>-61998.58</v>
      </c>
      <c r="Q55" s="9">
        <f t="shared" si="10"/>
        <v>137159.08000000002</v>
      </c>
      <c r="S55" s="21">
        <f t="shared" si="11"/>
        <v>2.212293894473067</v>
      </c>
      <c r="U55" s="9">
        <v>154992.11</v>
      </c>
      <c r="W55" s="9">
        <v>-64504.4</v>
      </c>
      <c r="Y55" s="9">
        <f t="shared" si="12"/>
        <v>219496.50999999998</v>
      </c>
      <c r="AA55" s="21">
        <f t="shared" si="13"/>
        <v>3.4028145366827687</v>
      </c>
      <c r="AC55" s="9">
        <v>108992.83</v>
      </c>
      <c r="AE55" s="9">
        <v>-48852.72</v>
      </c>
      <c r="AG55" s="9">
        <f t="shared" si="14"/>
        <v>157845.55</v>
      </c>
      <c r="AI55" s="21">
        <f t="shared" si="15"/>
        <v>3.2310493663402977</v>
      </c>
    </row>
    <row r="56" spans="1:35" ht="12.75" outlineLevel="1">
      <c r="A56" s="1" t="s">
        <v>187</v>
      </c>
      <c r="B56" s="16" t="s">
        <v>188</v>
      </c>
      <c r="C56" s="1" t="s">
        <v>1045</v>
      </c>
      <c r="E56" s="5">
        <v>0</v>
      </c>
      <c r="G56" s="5">
        <v>0</v>
      </c>
      <c r="I56" s="9">
        <f t="shared" si="8"/>
        <v>0</v>
      </c>
      <c r="K56" s="21">
        <f t="shared" si="9"/>
        <v>0</v>
      </c>
      <c r="M56" s="9">
        <v>0</v>
      </c>
      <c r="O56" s="9">
        <v>0</v>
      </c>
      <c r="Q56" s="9">
        <f t="shared" si="10"/>
        <v>0</v>
      </c>
      <c r="S56" s="21">
        <f t="shared" si="11"/>
        <v>0</v>
      </c>
      <c r="U56" s="9">
        <v>0</v>
      </c>
      <c r="W56" s="9">
        <v>0</v>
      </c>
      <c r="Y56" s="9">
        <f t="shared" si="12"/>
        <v>0</v>
      </c>
      <c r="AA56" s="21">
        <f t="shared" si="13"/>
        <v>0</v>
      </c>
      <c r="AC56" s="9">
        <v>0</v>
      </c>
      <c r="AE56" s="9">
        <v>-379525.36</v>
      </c>
      <c r="AG56" s="9">
        <f t="shared" si="14"/>
        <v>379525.36</v>
      </c>
      <c r="AI56" s="21" t="str">
        <f t="shared" si="15"/>
        <v>N.M.</v>
      </c>
    </row>
    <row r="57" spans="1:35" ht="12.75" outlineLevel="1">
      <c r="A57" s="1" t="s">
        <v>189</v>
      </c>
      <c r="B57" s="16" t="s">
        <v>190</v>
      </c>
      <c r="C57" s="1" t="s">
        <v>1046</v>
      </c>
      <c r="E57" s="5">
        <v>87874.73</v>
      </c>
      <c r="G57" s="5">
        <v>5945.07</v>
      </c>
      <c r="I57" s="9">
        <f t="shared" si="8"/>
        <v>81929.66</v>
      </c>
      <c r="K57" s="21" t="str">
        <f t="shared" si="9"/>
        <v>N.M.</v>
      </c>
      <c r="M57" s="9">
        <v>170248.62</v>
      </c>
      <c r="O57" s="9">
        <v>675046.66</v>
      </c>
      <c r="Q57" s="9">
        <f t="shared" si="10"/>
        <v>-504798.04000000004</v>
      </c>
      <c r="S57" s="21">
        <f t="shared" si="11"/>
        <v>-0.7477972559704243</v>
      </c>
      <c r="U57" s="9">
        <v>379801.79</v>
      </c>
      <c r="W57" s="9">
        <v>299078.51</v>
      </c>
      <c r="Y57" s="9">
        <f t="shared" si="12"/>
        <v>80723.27999999997</v>
      </c>
      <c r="AA57" s="21">
        <f t="shared" si="13"/>
        <v>0.269906654276163</v>
      </c>
      <c r="AC57" s="9">
        <v>834325.05</v>
      </c>
      <c r="AE57" s="9">
        <v>-507861.12</v>
      </c>
      <c r="AG57" s="9">
        <f t="shared" si="14"/>
        <v>1342186.17</v>
      </c>
      <c r="AI57" s="21">
        <f t="shared" si="15"/>
        <v>2.642821269720352</v>
      </c>
    </row>
    <row r="58" spans="1:35" ht="12.75" outlineLevel="1">
      <c r="A58" s="1" t="s">
        <v>191</v>
      </c>
      <c r="B58" s="16" t="s">
        <v>192</v>
      </c>
      <c r="C58" s="1" t="s">
        <v>1047</v>
      </c>
      <c r="E58" s="5">
        <v>-905.42</v>
      </c>
      <c r="G58" s="5">
        <v>-5791.27</v>
      </c>
      <c r="I58" s="9">
        <f t="shared" si="8"/>
        <v>4885.85</v>
      </c>
      <c r="K58" s="21">
        <f t="shared" si="9"/>
        <v>0.8436577814538089</v>
      </c>
      <c r="M58" s="9">
        <v>-3054.73</v>
      </c>
      <c r="O58" s="9">
        <v>-9516.15</v>
      </c>
      <c r="Q58" s="9">
        <f t="shared" si="10"/>
        <v>6461.42</v>
      </c>
      <c r="S58" s="21">
        <f t="shared" si="11"/>
        <v>0.6789951818750231</v>
      </c>
      <c r="U58" s="9">
        <v>-25200.99</v>
      </c>
      <c r="W58" s="9">
        <v>-21624.99</v>
      </c>
      <c r="Y58" s="9">
        <f t="shared" si="12"/>
        <v>-3576</v>
      </c>
      <c r="AA58" s="21">
        <f t="shared" si="13"/>
        <v>-0.1653642383187229</v>
      </c>
      <c r="AC58" s="9">
        <v>-23424.12</v>
      </c>
      <c r="AE58" s="9">
        <v>-23276.08</v>
      </c>
      <c r="AG58" s="9">
        <f t="shared" si="14"/>
        <v>-148.03999999999724</v>
      </c>
      <c r="AI58" s="21">
        <f t="shared" si="15"/>
        <v>-0.00636017748693067</v>
      </c>
    </row>
    <row r="59" spans="1:35" ht="12.75" outlineLevel="1">
      <c r="A59" s="1" t="s">
        <v>193</v>
      </c>
      <c r="B59" s="16" t="s">
        <v>194</v>
      </c>
      <c r="C59" s="1" t="s">
        <v>1048</v>
      </c>
      <c r="E59" s="5">
        <v>1051818.93</v>
      </c>
      <c r="G59" s="5">
        <v>1098781.16</v>
      </c>
      <c r="I59" s="9">
        <f t="shared" si="8"/>
        <v>-46962.22999999998</v>
      </c>
      <c r="K59" s="21">
        <f t="shared" si="9"/>
        <v>-0.042740294163762314</v>
      </c>
      <c r="M59" s="9">
        <v>3165507.65</v>
      </c>
      <c r="O59" s="9">
        <v>3407534.68</v>
      </c>
      <c r="Q59" s="9">
        <f t="shared" si="10"/>
        <v>-242027.03000000026</v>
      </c>
      <c r="S59" s="21">
        <f t="shared" si="11"/>
        <v>-0.0710270188651463</v>
      </c>
      <c r="U59" s="9">
        <v>4314018.35</v>
      </c>
      <c r="W59" s="9">
        <v>4734577.3</v>
      </c>
      <c r="Y59" s="9">
        <f t="shared" si="12"/>
        <v>-420558.9500000002</v>
      </c>
      <c r="AA59" s="21">
        <f t="shared" si="13"/>
        <v>-0.08882713774680587</v>
      </c>
      <c r="AC59" s="9">
        <v>17108578.65</v>
      </c>
      <c r="AE59" s="9">
        <v>16640080.41</v>
      </c>
      <c r="AG59" s="9">
        <f t="shared" si="14"/>
        <v>468498.23999999836</v>
      </c>
      <c r="AI59" s="21">
        <f t="shared" si="15"/>
        <v>0.028154806254328573</v>
      </c>
    </row>
    <row r="60" spans="1:35" ht="12.75" outlineLevel="1">
      <c r="A60" s="1" t="s">
        <v>195</v>
      </c>
      <c r="B60" s="16" t="s">
        <v>196</v>
      </c>
      <c r="C60" s="1" t="s">
        <v>1049</v>
      </c>
      <c r="E60" s="5">
        <v>0</v>
      </c>
      <c r="G60" s="5">
        <v>19452.77</v>
      </c>
      <c r="I60" s="9">
        <f t="shared" si="8"/>
        <v>-19452.77</v>
      </c>
      <c r="K60" s="21" t="str">
        <f t="shared" si="9"/>
        <v>N.M.</v>
      </c>
      <c r="M60" s="9">
        <v>0</v>
      </c>
      <c r="O60" s="9">
        <v>53474.34</v>
      </c>
      <c r="Q60" s="9">
        <f t="shared" si="10"/>
        <v>-53474.34</v>
      </c>
      <c r="S60" s="21" t="str">
        <f t="shared" si="11"/>
        <v>N.M.</v>
      </c>
      <c r="U60" s="9">
        <v>0</v>
      </c>
      <c r="W60" s="9">
        <v>64233.71</v>
      </c>
      <c r="Y60" s="9">
        <f t="shared" si="12"/>
        <v>-64233.71</v>
      </c>
      <c r="AA60" s="21" t="str">
        <f t="shared" si="13"/>
        <v>N.M.</v>
      </c>
      <c r="AC60" s="9">
        <v>22255.12</v>
      </c>
      <c r="AE60" s="9">
        <v>212296.89</v>
      </c>
      <c r="AG60" s="9">
        <f t="shared" si="14"/>
        <v>-190041.77000000002</v>
      </c>
      <c r="AI60" s="21">
        <f t="shared" si="15"/>
        <v>-0.8951698256154389</v>
      </c>
    </row>
    <row r="61" spans="1:35" ht="12.75" outlineLevel="1">
      <c r="A61" s="1" t="s">
        <v>197</v>
      </c>
      <c r="B61" s="16" t="s">
        <v>198</v>
      </c>
      <c r="C61" s="1" t="s">
        <v>1050</v>
      </c>
      <c r="E61" s="5">
        <v>346.6</v>
      </c>
      <c r="G61" s="5">
        <v>10823.27</v>
      </c>
      <c r="I61" s="9">
        <f t="shared" si="8"/>
        <v>-10476.67</v>
      </c>
      <c r="K61" s="21">
        <f t="shared" si="9"/>
        <v>-0.9679764063910444</v>
      </c>
      <c r="M61" s="9">
        <v>53889.3</v>
      </c>
      <c r="O61" s="9">
        <v>-10493.08</v>
      </c>
      <c r="Q61" s="9">
        <f t="shared" si="10"/>
        <v>64382.380000000005</v>
      </c>
      <c r="S61" s="21">
        <f t="shared" si="11"/>
        <v>6.135698955883306</v>
      </c>
      <c r="U61" s="9">
        <v>69736.24</v>
      </c>
      <c r="W61" s="9">
        <v>-15137.6</v>
      </c>
      <c r="Y61" s="9">
        <f t="shared" si="12"/>
        <v>84873.84000000001</v>
      </c>
      <c r="AA61" s="21">
        <f t="shared" si="13"/>
        <v>5.606822746009936</v>
      </c>
      <c r="AC61" s="9">
        <v>131120.6</v>
      </c>
      <c r="AE61" s="9">
        <v>-130239.52</v>
      </c>
      <c r="AG61" s="9">
        <f t="shared" si="14"/>
        <v>261360.12</v>
      </c>
      <c r="AI61" s="21">
        <f t="shared" si="15"/>
        <v>2.0067650740727543</v>
      </c>
    </row>
    <row r="62" spans="1:35" ht="12.75" outlineLevel="1">
      <c r="A62" s="1" t="s">
        <v>199</v>
      </c>
      <c r="B62" s="16" t="s">
        <v>200</v>
      </c>
      <c r="C62" s="1" t="s">
        <v>1051</v>
      </c>
      <c r="E62" s="5">
        <v>2271.03</v>
      </c>
      <c r="G62" s="5">
        <v>43446.09</v>
      </c>
      <c r="I62" s="9">
        <f t="shared" si="8"/>
        <v>-41175.06</v>
      </c>
      <c r="K62" s="21">
        <f t="shared" si="9"/>
        <v>-0.9477276321068249</v>
      </c>
      <c r="M62" s="9">
        <v>1047.3</v>
      </c>
      <c r="O62" s="9">
        <v>92077.71</v>
      </c>
      <c r="Q62" s="9">
        <f t="shared" si="10"/>
        <v>-91030.41</v>
      </c>
      <c r="S62" s="21">
        <f t="shared" si="11"/>
        <v>-0.988625911743461</v>
      </c>
      <c r="U62" s="9">
        <v>11534.63</v>
      </c>
      <c r="W62" s="9">
        <v>115054.57</v>
      </c>
      <c r="Y62" s="9">
        <f t="shared" si="12"/>
        <v>-103519.94</v>
      </c>
      <c r="AA62" s="21">
        <f t="shared" si="13"/>
        <v>-0.899746442057886</v>
      </c>
      <c r="AC62" s="9">
        <v>45836.26</v>
      </c>
      <c r="AE62" s="9">
        <v>110478.38</v>
      </c>
      <c r="AG62" s="9">
        <f t="shared" si="14"/>
        <v>-64642.12</v>
      </c>
      <c r="AI62" s="21">
        <f t="shared" si="15"/>
        <v>-0.5851110416354766</v>
      </c>
    </row>
    <row r="63" spans="1:35" ht="12.75" outlineLevel="1">
      <c r="A63" s="1" t="s">
        <v>201</v>
      </c>
      <c r="B63" s="16" t="s">
        <v>202</v>
      </c>
      <c r="C63" s="1" t="s">
        <v>1052</v>
      </c>
      <c r="E63" s="5">
        <v>0</v>
      </c>
      <c r="G63" s="5">
        <v>6964.33</v>
      </c>
      <c r="I63" s="9">
        <f t="shared" si="8"/>
        <v>-6964.33</v>
      </c>
      <c r="K63" s="21" t="str">
        <f t="shared" si="9"/>
        <v>N.M.</v>
      </c>
      <c r="M63" s="9">
        <v>0</v>
      </c>
      <c r="O63" s="9">
        <v>6964.33</v>
      </c>
      <c r="Q63" s="9">
        <f t="shared" si="10"/>
        <v>-6964.33</v>
      </c>
      <c r="S63" s="21" t="str">
        <f t="shared" si="11"/>
        <v>N.M.</v>
      </c>
      <c r="U63" s="9">
        <v>0</v>
      </c>
      <c r="W63" s="9">
        <v>6964.33</v>
      </c>
      <c r="Y63" s="9">
        <f t="shared" si="12"/>
        <v>-6964.33</v>
      </c>
      <c r="AA63" s="21" t="str">
        <f t="shared" si="13"/>
        <v>N.M.</v>
      </c>
      <c r="AC63" s="9">
        <v>0</v>
      </c>
      <c r="AE63" s="9">
        <v>6964.33</v>
      </c>
      <c r="AG63" s="9">
        <f t="shared" si="14"/>
        <v>-6964.33</v>
      </c>
      <c r="AI63" s="21" t="str">
        <f t="shared" si="15"/>
        <v>N.M.</v>
      </c>
    </row>
    <row r="64" spans="1:35" ht="12.75" outlineLevel="1">
      <c r="A64" s="1" t="s">
        <v>203</v>
      </c>
      <c r="B64" s="16" t="s">
        <v>204</v>
      </c>
      <c r="C64" s="1" t="s">
        <v>1053</v>
      </c>
      <c r="E64" s="5">
        <v>0</v>
      </c>
      <c r="G64" s="5">
        <v>3340.86</v>
      </c>
      <c r="I64" s="9">
        <f t="shared" si="8"/>
        <v>-3340.86</v>
      </c>
      <c r="K64" s="21" t="str">
        <f t="shared" si="9"/>
        <v>N.M.</v>
      </c>
      <c r="M64" s="9">
        <v>0</v>
      </c>
      <c r="O64" s="9">
        <v>3340.86</v>
      </c>
      <c r="Q64" s="9">
        <f t="shared" si="10"/>
        <v>-3340.86</v>
      </c>
      <c r="S64" s="21" t="str">
        <f t="shared" si="11"/>
        <v>N.M.</v>
      </c>
      <c r="U64" s="9">
        <v>0</v>
      </c>
      <c r="W64" s="9">
        <v>3340.86</v>
      </c>
      <c r="Y64" s="9">
        <f t="shared" si="12"/>
        <v>-3340.86</v>
      </c>
      <c r="AA64" s="21" t="str">
        <f t="shared" si="13"/>
        <v>N.M.</v>
      </c>
      <c r="AC64" s="9">
        <v>0</v>
      </c>
      <c r="AE64" s="9">
        <v>2433.57</v>
      </c>
      <c r="AG64" s="9">
        <f t="shared" si="14"/>
        <v>-2433.57</v>
      </c>
      <c r="AI64" s="21" t="str">
        <f t="shared" si="15"/>
        <v>N.M.</v>
      </c>
    </row>
    <row r="65" spans="1:35" ht="12.75" outlineLevel="1">
      <c r="A65" s="1" t="s">
        <v>205</v>
      </c>
      <c r="B65" s="16" t="s">
        <v>206</v>
      </c>
      <c r="C65" s="1" t="s">
        <v>1054</v>
      </c>
      <c r="E65" s="5">
        <v>0</v>
      </c>
      <c r="G65" s="5">
        <v>0</v>
      </c>
      <c r="I65" s="9">
        <f t="shared" si="8"/>
        <v>0</v>
      </c>
      <c r="K65" s="21">
        <f t="shared" si="9"/>
        <v>0</v>
      </c>
      <c r="M65" s="9">
        <v>0</v>
      </c>
      <c r="O65" s="9">
        <v>0</v>
      </c>
      <c r="Q65" s="9">
        <f t="shared" si="10"/>
        <v>0</v>
      </c>
      <c r="S65" s="21">
        <f t="shared" si="11"/>
        <v>0</v>
      </c>
      <c r="U65" s="9">
        <v>0</v>
      </c>
      <c r="W65" s="9">
        <v>0</v>
      </c>
      <c r="Y65" s="9">
        <f t="shared" si="12"/>
        <v>0</v>
      </c>
      <c r="AA65" s="21">
        <f t="shared" si="13"/>
        <v>0</v>
      </c>
      <c r="AC65" s="9">
        <v>0</v>
      </c>
      <c r="AE65" s="9">
        <v>-308.15</v>
      </c>
      <c r="AG65" s="9">
        <f t="shared" si="14"/>
        <v>308.15</v>
      </c>
      <c r="AI65" s="21" t="str">
        <f t="shared" si="15"/>
        <v>N.M.</v>
      </c>
    </row>
    <row r="66" spans="1:35" ht="12.75" outlineLevel="1">
      <c r="A66" s="1" t="s">
        <v>207</v>
      </c>
      <c r="B66" s="16" t="s">
        <v>208</v>
      </c>
      <c r="C66" s="1" t="s">
        <v>1055</v>
      </c>
      <c r="E66" s="5">
        <v>111.8</v>
      </c>
      <c r="G66" s="5">
        <v>7739.44</v>
      </c>
      <c r="I66" s="9">
        <f t="shared" si="8"/>
        <v>-7627.639999999999</v>
      </c>
      <c r="K66" s="21">
        <f t="shared" si="9"/>
        <v>-0.9855545104038534</v>
      </c>
      <c r="M66" s="9">
        <v>3321.98</v>
      </c>
      <c r="O66" s="9">
        <v>15230.52</v>
      </c>
      <c r="Q66" s="9">
        <f t="shared" si="10"/>
        <v>-11908.54</v>
      </c>
      <c r="S66" s="21">
        <f t="shared" si="11"/>
        <v>-0.7818866328923767</v>
      </c>
      <c r="U66" s="9">
        <v>-12790.43</v>
      </c>
      <c r="W66" s="9">
        <v>23632.22</v>
      </c>
      <c r="Y66" s="9">
        <f t="shared" si="12"/>
        <v>-36422.65</v>
      </c>
      <c r="AA66" s="21">
        <f t="shared" si="13"/>
        <v>-1.5412284584351363</v>
      </c>
      <c r="AC66" s="9">
        <v>-55695.71</v>
      </c>
      <c r="AE66" s="9">
        <v>-32982.98</v>
      </c>
      <c r="AG66" s="9">
        <f t="shared" si="14"/>
        <v>-22712.729999999996</v>
      </c>
      <c r="AI66" s="21">
        <f t="shared" si="15"/>
        <v>-0.6886197062848777</v>
      </c>
    </row>
    <row r="67" spans="1:35" ht="12.75" outlineLevel="1">
      <c r="A67" s="1" t="s">
        <v>209</v>
      </c>
      <c r="B67" s="16" t="s">
        <v>210</v>
      </c>
      <c r="C67" s="1" t="s">
        <v>1056</v>
      </c>
      <c r="E67" s="5">
        <v>17705.21</v>
      </c>
      <c r="G67" s="5">
        <v>-3105.02</v>
      </c>
      <c r="I67" s="9">
        <f t="shared" si="8"/>
        <v>20810.23</v>
      </c>
      <c r="K67" s="21">
        <f t="shared" si="9"/>
        <v>6.7021243019368635</v>
      </c>
      <c r="M67" s="9">
        <v>10975.33</v>
      </c>
      <c r="O67" s="9">
        <v>-3343.02</v>
      </c>
      <c r="Q67" s="9">
        <f t="shared" si="10"/>
        <v>14318.35</v>
      </c>
      <c r="S67" s="21">
        <f t="shared" si="11"/>
        <v>4.2830584321960385</v>
      </c>
      <c r="U67" s="9">
        <v>23251.53</v>
      </c>
      <c r="W67" s="9">
        <v>-4053.02</v>
      </c>
      <c r="Y67" s="9">
        <f t="shared" si="12"/>
        <v>27304.55</v>
      </c>
      <c r="AA67" s="21">
        <f t="shared" si="13"/>
        <v>6.736840676828637</v>
      </c>
      <c r="AC67" s="9">
        <v>32724.18</v>
      </c>
      <c r="AE67" s="9">
        <v>-20101.72</v>
      </c>
      <c r="AG67" s="9">
        <f t="shared" si="14"/>
        <v>52825.9</v>
      </c>
      <c r="AI67" s="21">
        <f t="shared" si="15"/>
        <v>2.6279293513191906</v>
      </c>
    </row>
    <row r="68" spans="1:35" ht="12.75" outlineLevel="1">
      <c r="A68" s="1" t="s">
        <v>211</v>
      </c>
      <c r="B68" s="16" t="s">
        <v>212</v>
      </c>
      <c r="C68" s="1" t="s">
        <v>1057</v>
      </c>
      <c r="E68" s="5">
        <v>-413592.46</v>
      </c>
      <c r="G68" s="5">
        <v>-46557.04</v>
      </c>
      <c r="I68" s="9">
        <f t="shared" si="8"/>
        <v>-367035.42000000004</v>
      </c>
      <c r="K68" s="21">
        <f t="shared" si="9"/>
        <v>-7.883564333127708</v>
      </c>
      <c r="M68" s="9">
        <v>-1597441.32</v>
      </c>
      <c r="O68" s="9">
        <v>-940608.51</v>
      </c>
      <c r="Q68" s="9">
        <f t="shared" si="10"/>
        <v>-656832.81</v>
      </c>
      <c r="S68" s="21">
        <f t="shared" si="11"/>
        <v>-0.6983062592108592</v>
      </c>
      <c r="U68" s="9">
        <v>-2897471</v>
      </c>
      <c r="W68" s="9">
        <v>-955549.97</v>
      </c>
      <c r="Y68" s="9">
        <f t="shared" si="12"/>
        <v>-1941921.03</v>
      </c>
      <c r="AA68" s="21">
        <f t="shared" si="13"/>
        <v>-2.0322548176104283</v>
      </c>
      <c r="AC68" s="9">
        <v>-9792837.719999999</v>
      </c>
      <c r="AE68" s="9">
        <v>-1331994.06</v>
      </c>
      <c r="AG68" s="9">
        <f t="shared" si="14"/>
        <v>-8460843.659999998</v>
      </c>
      <c r="AI68" s="21">
        <f t="shared" si="15"/>
        <v>-6.352013056274439</v>
      </c>
    </row>
    <row r="69" spans="1:35" ht="12.75" outlineLevel="1">
      <c r="A69" s="1" t="s">
        <v>213</v>
      </c>
      <c r="B69" s="16" t="s">
        <v>214</v>
      </c>
      <c r="C69" s="1" t="s">
        <v>1058</v>
      </c>
      <c r="E69" s="5">
        <v>-164128.73</v>
      </c>
      <c r="G69" s="5">
        <v>-350287.12</v>
      </c>
      <c r="I69" s="9">
        <f t="shared" si="8"/>
        <v>186158.38999999998</v>
      </c>
      <c r="K69" s="21">
        <f t="shared" si="9"/>
        <v>0.5314451470553642</v>
      </c>
      <c r="M69" s="9">
        <v>-565975.4</v>
      </c>
      <c r="O69" s="9">
        <v>-1065157.75</v>
      </c>
      <c r="Q69" s="9">
        <f t="shared" si="10"/>
        <v>499182.35</v>
      </c>
      <c r="S69" s="21">
        <f t="shared" si="11"/>
        <v>0.4686464047226807</v>
      </c>
      <c r="U69" s="9">
        <v>-741031.93</v>
      </c>
      <c r="W69" s="9">
        <v>-1359645.2</v>
      </c>
      <c r="Y69" s="9">
        <f t="shared" si="12"/>
        <v>618613.2699999999</v>
      </c>
      <c r="AA69" s="21">
        <f t="shared" si="13"/>
        <v>0.45498139514632197</v>
      </c>
      <c r="AC69" s="9">
        <v>-3433971.15</v>
      </c>
      <c r="AE69" s="9">
        <v>-4701147.59</v>
      </c>
      <c r="AG69" s="9">
        <f t="shared" si="14"/>
        <v>1267176.44</v>
      </c>
      <c r="AI69" s="21">
        <f t="shared" si="15"/>
        <v>0.26954619393261803</v>
      </c>
    </row>
    <row r="70" spans="1:35" ht="12.75" outlineLevel="1">
      <c r="A70" s="1" t="s">
        <v>215</v>
      </c>
      <c r="B70" s="16" t="s">
        <v>216</v>
      </c>
      <c r="C70" s="1" t="s">
        <v>1059</v>
      </c>
      <c r="E70" s="5">
        <v>0.01</v>
      </c>
      <c r="G70" s="5">
        <v>0</v>
      </c>
      <c r="I70" s="9">
        <f t="shared" si="8"/>
        <v>0.01</v>
      </c>
      <c r="K70" s="21" t="str">
        <f t="shared" si="9"/>
        <v>N.M.</v>
      </c>
      <c r="M70" s="9">
        <v>0.01</v>
      </c>
      <c r="O70" s="9">
        <v>0</v>
      </c>
      <c r="Q70" s="9">
        <f t="shared" si="10"/>
        <v>0.01</v>
      </c>
      <c r="S70" s="21" t="str">
        <f t="shared" si="11"/>
        <v>N.M.</v>
      </c>
      <c r="U70" s="9">
        <v>0.01</v>
      </c>
      <c r="W70" s="9">
        <v>0</v>
      </c>
      <c r="Y70" s="9">
        <f t="shared" si="12"/>
        <v>0.01</v>
      </c>
      <c r="AA70" s="21" t="str">
        <f t="shared" si="13"/>
        <v>N.M.</v>
      </c>
      <c r="AC70" s="9">
        <v>0.01</v>
      </c>
      <c r="AE70" s="9">
        <v>0</v>
      </c>
      <c r="AG70" s="9">
        <f t="shared" si="14"/>
        <v>0.01</v>
      </c>
      <c r="AI70" s="21" t="str">
        <f t="shared" si="15"/>
        <v>N.M.</v>
      </c>
    </row>
    <row r="71" spans="1:35" ht="12.75" outlineLevel="1">
      <c r="A71" s="1" t="s">
        <v>217</v>
      </c>
      <c r="B71" s="16" t="s">
        <v>218</v>
      </c>
      <c r="C71" s="1" t="s">
        <v>1060</v>
      </c>
      <c r="E71" s="5">
        <v>-238379.79</v>
      </c>
      <c r="G71" s="5">
        <v>-78915.83</v>
      </c>
      <c r="I71" s="9">
        <f t="shared" si="8"/>
        <v>-159463.96000000002</v>
      </c>
      <c r="K71" s="21">
        <f t="shared" si="9"/>
        <v>-2.0206840630073843</v>
      </c>
      <c r="M71" s="9">
        <v>-1122394.41</v>
      </c>
      <c r="O71" s="9">
        <v>157161.68</v>
      </c>
      <c r="Q71" s="9">
        <f t="shared" si="10"/>
        <v>-1279556.0899999999</v>
      </c>
      <c r="S71" s="21">
        <f t="shared" si="11"/>
        <v>-8.141654441464356</v>
      </c>
      <c r="U71" s="9">
        <v>-920767.9</v>
      </c>
      <c r="W71" s="9">
        <v>467400.02</v>
      </c>
      <c r="Y71" s="9">
        <f t="shared" si="12"/>
        <v>-1388167.92</v>
      </c>
      <c r="AA71" s="21">
        <f t="shared" si="13"/>
        <v>-2.9699783068045225</v>
      </c>
      <c r="AC71" s="9">
        <v>-1059747.4</v>
      </c>
      <c r="AE71" s="9">
        <v>3489053.86</v>
      </c>
      <c r="AG71" s="9">
        <f t="shared" si="14"/>
        <v>-4548801.26</v>
      </c>
      <c r="AI71" s="21">
        <f t="shared" si="15"/>
        <v>-1.3037348927597237</v>
      </c>
    </row>
    <row r="72" spans="1:35" ht="12.75" outlineLevel="1">
      <c r="A72" s="1" t="s">
        <v>219</v>
      </c>
      <c r="B72" s="16" t="s">
        <v>220</v>
      </c>
      <c r="C72" s="1" t="s">
        <v>1061</v>
      </c>
      <c r="E72" s="5">
        <v>276</v>
      </c>
      <c r="G72" s="5">
        <v>0</v>
      </c>
      <c r="I72" s="9">
        <f t="shared" si="8"/>
        <v>276</v>
      </c>
      <c r="K72" s="21" t="str">
        <f t="shared" si="9"/>
        <v>N.M.</v>
      </c>
      <c r="M72" s="9">
        <v>-144</v>
      </c>
      <c r="O72" s="9">
        <v>0</v>
      </c>
      <c r="Q72" s="9">
        <f t="shared" si="10"/>
        <v>-144</v>
      </c>
      <c r="S72" s="21" t="str">
        <f t="shared" si="11"/>
        <v>N.M.</v>
      </c>
      <c r="U72" s="9">
        <v>-167</v>
      </c>
      <c r="W72" s="9">
        <v>0</v>
      </c>
      <c r="Y72" s="9">
        <f t="shared" si="12"/>
        <v>-167</v>
      </c>
      <c r="AA72" s="21" t="str">
        <f t="shared" si="13"/>
        <v>N.M.</v>
      </c>
      <c r="AC72" s="9">
        <v>-2267</v>
      </c>
      <c r="AE72" s="9">
        <v>-11658</v>
      </c>
      <c r="AG72" s="9">
        <f t="shared" si="14"/>
        <v>9391</v>
      </c>
      <c r="AI72" s="21">
        <f t="shared" si="15"/>
        <v>0.8055412592211357</v>
      </c>
    </row>
    <row r="73" spans="1:35" ht="12.75" outlineLevel="1">
      <c r="A73" s="1" t="s">
        <v>221</v>
      </c>
      <c r="B73" s="16" t="s">
        <v>222</v>
      </c>
      <c r="C73" s="1" t="s">
        <v>1062</v>
      </c>
      <c r="E73" s="5">
        <v>0</v>
      </c>
      <c r="G73" s="5">
        <v>0</v>
      </c>
      <c r="I73" s="9">
        <f t="shared" si="8"/>
        <v>0</v>
      </c>
      <c r="K73" s="21">
        <f t="shared" si="9"/>
        <v>0</v>
      </c>
      <c r="M73" s="9">
        <v>0</v>
      </c>
      <c r="O73" s="9">
        <v>0</v>
      </c>
      <c r="Q73" s="9">
        <f t="shared" si="10"/>
        <v>0</v>
      </c>
      <c r="S73" s="21">
        <f t="shared" si="11"/>
        <v>0</v>
      </c>
      <c r="U73" s="9">
        <v>0</v>
      </c>
      <c r="W73" s="9">
        <v>0</v>
      </c>
      <c r="Y73" s="9">
        <f t="shared" si="12"/>
        <v>0</v>
      </c>
      <c r="AA73" s="21">
        <f t="shared" si="13"/>
        <v>0</v>
      </c>
      <c r="AC73" s="9">
        <v>0</v>
      </c>
      <c r="AE73" s="9">
        <v>75778.29</v>
      </c>
      <c r="AG73" s="9">
        <f t="shared" si="14"/>
        <v>-75778.29</v>
      </c>
      <c r="AI73" s="21" t="str">
        <f t="shared" si="15"/>
        <v>N.M.</v>
      </c>
    </row>
    <row r="74" spans="1:35" ht="12.75" outlineLevel="1">
      <c r="A74" s="1" t="s">
        <v>223</v>
      </c>
      <c r="B74" s="16" t="s">
        <v>224</v>
      </c>
      <c r="C74" s="1" t="s">
        <v>1063</v>
      </c>
      <c r="E74" s="5">
        <v>41407.62</v>
      </c>
      <c r="G74" s="5">
        <v>41627.26</v>
      </c>
      <c r="I74" s="9">
        <f aca="true" t="shared" si="16" ref="I74:I105">+E74-G74</f>
        <v>-219.63999999999942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-0.005276350160928185</v>
      </c>
      <c r="M74" s="9">
        <v>122415.31</v>
      </c>
      <c r="O74" s="9">
        <v>124011.83</v>
      </c>
      <c r="Q74" s="9">
        <f aca="true" t="shared" si="18" ref="Q74:Q105">+M74-O74</f>
        <v>-1596.520000000004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-0.012873933075578386</v>
      </c>
      <c r="U74" s="9">
        <v>166053.02</v>
      </c>
      <c r="W74" s="9">
        <v>167244.48</v>
      </c>
      <c r="Y74" s="9">
        <f aca="true" t="shared" si="20" ref="Y74:Y105">+U74-W74</f>
        <v>-1191.460000000021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-0.007124061732859709</v>
      </c>
      <c r="AC74" s="9">
        <v>527372.76</v>
      </c>
      <c r="AE74" s="9">
        <v>526916.96</v>
      </c>
      <c r="AG74" s="9">
        <f aca="true" t="shared" si="22" ref="AG74:AG105">+AC74-AE74</f>
        <v>455.80000000004657</v>
      </c>
      <c r="AI74" s="21">
        <f aca="true" t="shared" si="23" ref="AI74:AI105">IF(AE74&lt;0,IF(AG74=0,0,IF(OR(AE74=0,AC74=0),"N.M.",IF(ABS(AG74/AE74)&gt;=10,"N.M.",AG74/(-AE74)))),IF(AG74=0,0,IF(OR(AE74=0,AC74=0),"N.M.",IF(ABS(AG74/AE74)&gt;=10,"N.M.",AG74/AE74))))</f>
        <v>0.0008650319397577307</v>
      </c>
    </row>
    <row r="75" spans="1:35" ht="12.75" outlineLevel="1">
      <c r="A75" s="1" t="s">
        <v>225</v>
      </c>
      <c r="B75" s="16" t="s">
        <v>226</v>
      </c>
      <c r="C75" s="1" t="s">
        <v>1064</v>
      </c>
      <c r="E75" s="5">
        <v>11592.38</v>
      </c>
      <c r="G75" s="5">
        <v>905908.351</v>
      </c>
      <c r="I75" s="9">
        <f t="shared" si="16"/>
        <v>-894315.971</v>
      </c>
      <c r="K75" s="21">
        <f t="shared" si="17"/>
        <v>-0.9872035841294502</v>
      </c>
      <c r="M75" s="9">
        <v>743075.7</v>
      </c>
      <c r="O75" s="9">
        <v>1396063.341</v>
      </c>
      <c r="Q75" s="9">
        <f t="shared" si="18"/>
        <v>-652987.6410000001</v>
      </c>
      <c r="S75" s="21">
        <f t="shared" si="19"/>
        <v>-0.4677349671915782</v>
      </c>
      <c r="U75" s="9">
        <v>587879.1</v>
      </c>
      <c r="W75" s="9">
        <v>1327203.521</v>
      </c>
      <c r="Y75" s="9">
        <f t="shared" si="20"/>
        <v>-739324.421</v>
      </c>
      <c r="AA75" s="21">
        <f t="shared" si="21"/>
        <v>-0.5570542944634036</v>
      </c>
      <c r="AC75" s="9">
        <v>1086573.77</v>
      </c>
      <c r="AE75" s="9">
        <v>1327203.521</v>
      </c>
      <c r="AG75" s="9">
        <f t="shared" si="22"/>
        <v>-240629.75099999993</v>
      </c>
      <c r="AI75" s="21">
        <f t="shared" si="23"/>
        <v>-0.18130584133674849</v>
      </c>
    </row>
    <row r="76" spans="1:35" ht="12.75" outlineLevel="1">
      <c r="A76" s="1" t="s">
        <v>227</v>
      </c>
      <c r="B76" s="16" t="s">
        <v>228</v>
      </c>
      <c r="C76" s="1" t="s">
        <v>1065</v>
      </c>
      <c r="E76" s="5">
        <v>-11592.38</v>
      </c>
      <c r="G76" s="5">
        <v>-905908.351</v>
      </c>
      <c r="I76" s="9">
        <f t="shared" si="16"/>
        <v>894315.971</v>
      </c>
      <c r="K76" s="21">
        <f t="shared" si="17"/>
        <v>0.9872035841294502</v>
      </c>
      <c r="M76" s="9">
        <v>-743075.7</v>
      </c>
      <c r="O76" s="9">
        <v>-1396063.341</v>
      </c>
      <c r="Q76" s="9">
        <f t="shared" si="18"/>
        <v>652987.6410000001</v>
      </c>
      <c r="S76" s="21">
        <f t="shared" si="19"/>
        <v>0.4677349671915782</v>
      </c>
      <c r="U76" s="9">
        <v>-587879.1</v>
      </c>
      <c r="W76" s="9">
        <v>-1327203.521</v>
      </c>
      <c r="Y76" s="9">
        <f t="shared" si="20"/>
        <v>739324.421</v>
      </c>
      <c r="AA76" s="21">
        <f t="shared" si="21"/>
        <v>0.5570542944634036</v>
      </c>
      <c r="AC76" s="9">
        <v>-1086573.77</v>
      </c>
      <c r="AE76" s="9">
        <v>-1327203.521</v>
      </c>
      <c r="AG76" s="9">
        <f t="shared" si="22"/>
        <v>240629.75099999993</v>
      </c>
      <c r="AI76" s="21">
        <f t="shared" si="23"/>
        <v>0.18130584133674849</v>
      </c>
    </row>
    <row r="77" spans="1:35" ht="12.75" outlineLevel="1">
      <c r="A77" s="1" t="s">
        <v>229</v>
      </c>
      <c r="B77" s="16" t="s">
        <v>230</v>
      </c>
      <c r="C77" s="1" t="s">
        <v>1066</v>
      </c>
      <c r="E77" s="5">
        <v>-22743.65</v>
      </c>
      <c r="G77" s="5">
        <v>0</v>
      </c>
      <c r="I77" s="9">
        <f t="shared" si="16"/>
        <v>-22743.65</v>
      </c>
      <c r="K77" s="21" t="str">
        <f t="shared" si="17"/>
        <v>N.M.</v>
      </c>
      <c r="M77" s="9">
        <v>-67948.42</v>
      </c>
      <c r="O77" s="9">
        <v>0</v>
      </c>
      <c r="Q77" s="9">
        <f t="shared" si="18"/>
        <v>-67948.42</v>
      </c>
      <c r="S77" s="21" t="str">
        <f t="shared" si="19"/>
        <v>N.M.</v>
      </c>
      <c r="U77" s="9">
        <v>-95889.54</v>
      </c>
      <c r="W77" s="9">
        <v>0</v>
      </c>
      <c r="Y77" s="9">
        <f t="shared" si="20"/>
        <v>-95889.54</v>
      </c>
      <c r="AA77" s="21" t="str">
        <f t="shared" si="21"/>
        <v>N.M.</v>
      </c>
      <c r="AC77" s="9">
        <v>-239076.51</v>
      </c>
      <c r="AE77" s="9">
        <v>0</v>
      </c>
      <c r="AG77" s="9">
        <f t="shared" si="22"/>
        <v>-239076.51</v>
      </c>
      <c r="AI77" s="21" t="str">
        <f t="shared" si="23"/>
        <v>N.M.</v>
      </c>
    </row>
    <row r="78" spans="1:35" ht="12.75" outlineLevel="1">
      <c r="A78" s="1" t="s">
        <v>231</v>
      </c>
      <c r="B78" s="16" t="s">
        <v>232</v>
      </c>
      <c r="C78" s="1" t="s">
        <v>1067</v>
      </c>
      <c r="E78" s="5">
        <v>-780.93</v>
      </c>
      <c r="G78" s="5">
        <v>0</v>
      </c>
      <c r="I78" s="9">
        <f t="shared" si="16"/>
        <v>-780.93</v>
      </c>
      <c r="K78" s="21" t="str">
        <f t="shared" si="17"/>
        <v>N.M.</v>
      </c>
      <c r="M78" s="9">
        <v>3249.4</v>
      </c>
      <c r="O78" s="9">
        <v>0</v>
      </c>
      <c r="Q78" s="9">
        <f t="shared" si="18"/>
        <v>3249.4</v>
      </c>
      <c r="S78" s="21" t="str">
        <f t="shared" si="19"/>
        <v>N.M.</v>
      </c>
      <c r="U78" s="9">
        <v>4281.99</v>
      </c>
      <c r="W78" s="9">
        <v>0</v>
      </c>
      <c r="Y78" s="9">
        <f t="shared" si="20"/>
        <v>4281.99</v>
      </c>
      <c r="AA78" s="21" t="str">
        <f t="shared" si="21"/>
        <v>N.M.</v>
      </c>
      <c r="AC78" s="9">
        <v>4281.99</v>
      </c>
      <c r="AE78" s="9">
        <v>0</v>
      </c>
      <c r="AG78" s="9">
        <f t="shared" si="22"/>
        <v>4281.99</v>
      </c>
      <c r="AI78" s="21" t="str">
        <f t="shared" si="23"/>
        <v>N.M.</v>
      </c>
    </row>
    <row r="79" spans="1:35" ht="12.75" outlineLevel="1">
      <c r="A79" s="1" t="s">
        <v>233</v>
      </c>
      <c r="B79" s="16" t="s">
        <v>234</v>
      </c>
      <c r="C79" s="1" t="s">
        <v>1068</v>
      </c>
      <c r="E79" s="5">
        <v>123.86</v>
      </c>
      <c r="G79" s="5">
        <v>0</v>
      </c>
      <c r="I79" s="9">
        <f t="shared" si="16"/>
        <v>123.86</v>
      </c>
      <c r="K79" s="21" t="str">
        <f t="shared" si="17"/>
        <v>N.M.</v>
      </c>
      <c r="M79" s="9">
        <v>1544.3</v>
      </c>
      <c r="O79" s="9">
        <v>0</v>
      </c>
      <c r="Q79" s="9">
        <f t="shared" si="18"/>
        <v>1544.3</v>
      </c>
      <c r="S79" s="21" t="str">
        <f t="shared" si="19"/>
        <v>N.M.</v>
      </c>
      <c r="U79" s="9">
        <v>1544.3</v>
      </c>
      <c r="W79" s="9">
        <v>0</v>
      </c>
      <c r="Y79" s="9">
        <f t="shared" si="20"/>
        <v>1544.3</v>
      </c>
      <c r="AA79" s="21" t="str">
        <f t="shared" si="21"/>
        <v>N.M.</v>
      </c>
      <c r="AC79" s="9">
        <v>1544.3</v>
      </c>
      <c r="AE79" s="9">
        <v>0</v>
      </c>
      <c r="AG79" s="9">
        <f t="shared" si="22"/>
        <v>1544.3</v>
      </c>
      <c r="AI79" s="21" t="str">
        <f t="shared" si="23"/>
        <v>N.M.</v>
      </c>
    </row>
    <row r="80" spans="1:35" ht="12.75" outlineLevel="1">
      <c r="A80" s="1" t="s">
        <v>235</v>
      </c>
      <c r="B80" s="16" t="s">
        <v>236</v>
      </c>
      <c r="C80" s="1" t="s">
        <v>1069</v>
      </c>
      <c r="E80" s="5">
        <v>32982.59</v>
      </c>
      <c r="G80" s="5">
        <v>0</v>
      </c>
      <c r="I80" s="9">
        <f t="shared" si="16"/>
        <v>32982.59</v>
      </c>
      <c r="K80" s="21" t="str">
        <f t="shared" si="17"/>
        <v>N.M.</v>
      </c>
      <c r="M80" s="9">
        <v>141925.34</v>
      </c>
      <c r="O80" s="9">
        <v>0</v>
      </c>
      <c r="Q80" s="9">
        <f t="shared" si="18"/>
        <v>141925.34</v>
      </c>
      <c r="S80" s="21" t="str">
        <f t="shared" si="19"/>
        <v>N.M.</v>
      </c>
      <c r="U80" s="9">
        <v>141925.34</v>
      </c>
      <c r="W80" s="9">
        <v>0</v>
      </c>
      <c r="Y80" s="9">
        <f t="shared" si="20"/>
        <v>141925.34</v>
      </c>
      <c r="AA80" s="21" t="str">
        <f t="shared" si="21"/>
        <v>N.M.</v>
      </c>
      <c r="AC80" s="9">
        <v>141925.34</v>
      </c>
      <c r="AE80" s="9">
        <v>0</v>
      </c>
      <c r="AG80" s="9">
        <f t="shared" si="22"/>
        <v>141925.34</v>
      </c>
      <c r="AI80" s="21" t="str">
        <f t="shared" si="23"/>
        <v>N.M.</v>
      </c>
    </row>
    <row r="81" spans="1:35" ht="12.75" outlineLevel="1">
      <c r="A81" s="1" t="s">
        <v>237</v>
      </c>
      <c r="B81" s="16" t="s">
        <v>238</v>
      </c>
      <c r="C81" s="1" t="s">
        <v>1070</v>
      </c>
      <c r="E81" s="5">
        <v>16325.02</v>
      </c>
      <c r="G81" s="5">
        <v>23749.96</v>
      </c>
      <c r="I81" s="9">
        <f t="shared" si="16"/>
        <v>-7424.939999999999</v>
      </c>
      <c r="K81" s="21">
        <f t="shared" si="17"/>
        <v>-0.31262957916560696</v>
      </c>
      <c r="M81" s="9">
        <v>34597.17</v>
      </c>
      <c r="O81" s="9">
        <v>44500.73</v>
      </c>
      <c r="Q81" s="9">
        <f t="shared" si="18"/>
        <v>-9903.560000000005</v>
      </c>
      <c r="S81" s="21">
        <f t="shared" si="19"/>
        <v>-0.2225482593206899</v>
      </c>
      <c r="U81" s="9">
        <v>49211.68</v>
      </c>
      <c r="W81" s="9">
        <v>55060.29</v>
      </c>
      <c r="Y81" s="9">
        <f t="shared" si="20"/>
        <v>-5848.610000000001</v>
      </c>
      <c r="AA81" s="21">
        <f t="shared" si="21"/>
        <v>-0.106221925093384</v>
      </c>
      <c r="AC81" s="9">
        <v>147406.11</v>
      </c>
      <c r="AE81" s="9">
        <v>232031.79</v>
      </c>
      <c r="AG81" s="9">
        <f t="shared" si="22"/>
        <v>-84625.68000000002</v>
      </c>
      <c r="AI81" s="21">
        <f t="shared" si="23"/>
        <v>-0.36471588656019943</v>
      </c>
    </row>
    <row r="82" spans="1:35" ht="12.75" outlineLevel="1">
      <c r="A82" s="1" t="s">
        <v>239</v>
      </c>
      <c r="B82" s="16" t="s">
        <v>240</v>
      </c>
      <c r="C82" s="1" t="s">
        <v>1071</v>
      </c>
      <c r="E82" s="5">
        <v>-176995.53</v>
      </c>
      <c r="G82" s="5">
        <v>-140501</v>
      </c>
      <c r="I82" s="9">
        <f t="shared" si="16"/>
        <v>-36494.53</v>
      </c>
      <c r="K82" s="21">
        <f t="shared" si="17"/>
        <v>-0.25974569576017253</v>
      </c>
      <c r="M82" s="9">
        <v>-485959.49</v>
      </c>
      <c r="O82" s="9">
        <v>-551389.57</v>
      </c>
      <c r="Q82" s="9">
        <f t="shared" si="18"/>
        <v>65430.07999999996</v>
      </c>
      <c r="S82" s="21">
        <f t="shared" si="19"/>
        <v>0.1186639783556297</v>
      </c>
      <c r="U82" s="9">
        <v>-699740.85</v>
      </c>
      <c r="W82" s="9">
        <v>-670011.38</v>
      </c>
      <c r="Y82" s="9">
        <f t="shared" si="20"/>
        <v>-29729.469999999972</v>
      </c>
      <c r="AA82" s="21">
        <f t="shared" si="21"/>
        <v>-0.04437158962882089</v>
      </c>
      <c r="AC82" s="9">
        <v>-2282722.54</v>
      </c>
      <c r="AE82" s="9">
        <v>-1459842.12</v>
      </c>
      <c r="AG82" s="9">
        <f t="shared" si="22"/>
        <v>-822880.4199999999</v>
      </c>
      <c r="AI82" s="21">
        <f t="shared" si="23"/>
        <v>-0.5636776804330046</v>
      </c>
    </row>
    <row r="83" spans="1:35" ht="12.75" outlineLevel="1">
      <c r="A83" s="1" t="s">
        <v>241</v>
      </c>
      <c r="B83" s="16" t="s">
        <v>242</v>
      </c>
      <c r="C83" s="1" t="s">
        <v>1072</v>
      </c>
      <c r="E83" s="5">
        <v>0</v>
      </c>
      <c r="G83" s="5">
        <v>-2719.73</v>
      </c>
      <c r="I83" s="9">
        <f t="shared" si="16"/>
        <v>2719.73</v>
      </c>
      <c r="K83" s="21" t="str">
        <f t="shared" si="17"/>
        <v>N.M.</v>
      </c>
      <c r="M83" s="9">
        <v>0</v>
      </c>
      <c r="O83" s="9">
        <v>-6.13</v>
      </c>
      <c r="Q83" s="9">
        <f t="shared" si="18"/>
        <v>6.13</v>
      </c>
      <c r="S83" s="21" t="str">
        <f t="shared" si="19"/>
        <v>N.M.</v>
      </c>
      <c r="U83" s="9">
        <v>0</v>
      </c>
      <c r="W83" s="9">
        <v>8726.41</v>
      </c>
      <c r="Y83" s="9">
        <f t="shared" si="20"/>
        <v>-8726.41</v>
      </c>
      <c r="AA83" s="21" t="str">
        <f t="shared" si="21"/>
        <v>N.M.</v>
      </c>
      <c r="AC83" s="9">
        <v>2475.96</v>
      </c>
      <c r="AE83" s="9">
        <v>10977.53</v>
      </c>
      <c r="AG83" s="9">
        <f t="shared" si="22"/>
        <v>-8501.57</v>
      </c>
      <c r="AI83" s="21">
        <f t="shared" si="23"/>
        <v>-0.7744519942099907</v>
      </c>
    </row>
    <row r="84" spans="1:35" ht="12.75" outlineLevel="1">
      <c r="A84" s="1" t="s">
        <v>243</v>
      </c>
      <c r="B84" s="16" t="s">
        <v>244</v>
      </c>
      <c r="C84" s="1" t="s">
        <v>1073</v>
      </c>
      <c r="E84" s="5">
        <v>0</v>
      </c>
      <c r="G84" s="5">
        <v>0</v>
      </c>
      <c r="I84" s="9">
        <f t="shared" si="16"/>
        <v>0</v>
      </c>
      <c r="K84" s="21">
        <f t="shared" si="17"/>
        <v>0</v>
      </c>
      <c r="M84" s="9">
        <v>0</v>
      </c>
      <c r="O84" s="9">
        <v>-2542.33</v>
      </c>
      <c r="Q84" s="9">
        <f t="shared" si="18"/>
        <v>2542.33</v>
      </c>
      <c r="S84" s="21" t="str">
        <f t="shared" si="19"/>
        <v>N.M.</v>
      </c>
      <c r="U84" s="9">
        <v>0</v>
      </c>
      <c r="W84" s="9">
        <v>-4424.58</v>
      </c>
      <c r="Y84" s="9">
        <f t="shared" si="20"/>
        <v>4424.58</v>
      </c>
      <c r="AA84" s="21" t="str">
        <f t="shared" si="21"/>
        <v>N.M.</v>
      </c>
      <c r="AC84" s="9">
        <v>-1199.4</v>
      </c>
      <c r="AE84" s="9">
        <v>-7682.12</v>
      </c>
      <c r="AG84" s="9">
        <f t="shared" si="22"/>
        <v>6482.719999999999</v>
      </c>
      <c r="AI84" s="21">
        <f t="shared" si="23"/>
        <v>0.8438712230478045</v>
      </c>
    </row>
    <row r="85" spans="1:35" ht="12.75" outlineLevel="1">
      <c r="A85" s="1" t="s">
        <v>245</v>
      </c>
      <c r="B85" s="16" t="s">
        <v>246</v>
      </c>
      <c r="C85" s="1" t="s">
        <v>1074</v>
      </c>
      <c r="E85" s="5">
        <v>317446.12</v>
      </c>
      <c r="G85" s="5">
        <v>0</v>
      </c>
      <c r="I85" s="9">
        <f t="shared" si="16"/>
        <v>317446.12</v>
      </c>
      <c r="K85" s="21" t="str">
        <f t="shared" si="17"/>
        <v>N.M.</v>
      </c>
      <c r="M85" s="9">
        <v>1021790.25</v>
      </c>
      <c r="O85" s="9">
        <v>0</v>
      </c>
      <c r="Q85" s="9">
        <f t="shared" si="18"/>
        <v>1021790.25</v>
      </c>
      <c r="S85" s="21" t="str">
        <f t="shared" si="19"/>
        <v>N.M.</v>
      </c>
      <c r="U85" s="9">
        <v>1387474.8</v>
      </c>
      <c r="W85" s="9">
        <v>0</v>
      </c>
      <c r="Y85" s="9">
        <f t="shared" si="20"/>
        <v>1387474.8</v>
      </c>
      <c r="AA85" s="21" t="str">
        <f t="shared" si="21"/>
        <v>N.M.</v>
      </c>
      <c r="AC85" s="9">
        <v>3675281.92</v>
      </c>
      <c r="AE85" s="9">
        <v>0</v>
      </c>
      <c r="AG85" s="9">
        <f t="shared" si="22"/>
        <v>3675281.92</v>
      </c>
      <c r="AI85" s="21" t="str">
        <f t="shared" si="23"/>
        <v>N.M.</v>
      </c>
    </row>
    <row r="86" spans="1:35" ht="12.75" outlineLevel="1">
      <c r="A86" s="1" t="s">
        <v>247</v>
      </c>
      <c r="B86" s="16" t="s">
        <v>248</v>
      </c>
      <c r="C86" s="1" t="s">
        <v>1075</v>
      </c>
      <c r="E86" s="5">
        <v>-1683990.36</v>
      </c>
      <c r="G86" s="5">
        <v>0</v>
      </c>
      <c r="I86" s="9">
        <f t="shared" si="16"/>
        <v>-1683990.36</v>
      </c>
      <c r="K86" s="21" t="str">
        <f t="shared" si="17"/>
        <v>N.M.</v>
      </c>
      <c r="M86" s="9">
        <v>-5661089.45</v>
      </c>
      <c r="O86" s="9">
        <v>0</v>
      </c>
      <c r="Q86" s="9">
        <f t="shared" si="18"/>
        <v>-5661089.45</v>
      </c>
      <c r="S86" s="21" t="str">
        <f t="shared" si="19"/>
        <v>N.M.</v>
      </c>
      <c r="U86" s="9">
        <v>-8058415.99</v>
      </c>
      <c r="W86" s="9">
        <v>0</v>
      </c>
      <c r="Y86" s="9">
        <f t="shared" si="20"/>
        <v>-8058415.99</v>
      </c>
      <c r="AA86" s="21" t="str">
        <f t="shared" si="21"/>
        <v>N.M.</v>
      </c>
      <c r="AC86" s="9">
        <v>-20510686.03</v>
      </c>
      <c r="AE86" s="9">
        <v>0</v>
      </c>
      <c r="AG86" s="9">
        <f t="shared" si="22"/>
        <v>-20510686.03</v>
      </c>
      <c r="AI86" s="21" t="str">
        <f t="shared" si="23"/>
        <v>N.M.</v>
      </c>
    </row>
    <row r="87" spans="1:35" ht="12.75" outlineLevel="1">
      <c r="A87" s="1" t="s">
        <v>249</v>
      </c>
      <c r="B87" s="16" t="s">
        <v>250</v>
      </c>
      <c r="C87" s="1" t="s">
        <v>1076</v>
      </c>
      <c r="E87" s="5">
        <v>813499.68</v>
      </c>
      <c r="G87" s="5">
        <v>0</v>
      </c>
      <c r="I87" s="9">
        <f t="shared" si="16"/>
        <v>813499.68</v>
      </c>
      <c r="K87" s="21" t="str">
        <f t="shared" si="17"/>
        <v>N.M.</v>
      </c>
      <c r="M87" s="9">
        <v>2813820.07</v>
      </c>
      <c r="O87" s="9">
        <v>0</v>
      </c>
      <c r="Q87" s="9">
        <f t="shared" si="18"/>
        <v>2813820.07</v>
      </c>
      <c r="S87" s="21" t="str">
        <f t="shared" si="19"/>
        <v>N.M.</v>
      </c>
      <c r="U87" s="9">
        <v>3922994.91</v>
      </c>
      <c r="W87" s="9">
        <v>0</v>
      </c>
      <c r="Y87" s="9">
        <f t="shared" si="20"/>
        <v>3922994.91</v>
      </c>
      <c r="AA87" s="21" t="str">
        <f t="shared" si="21"/>
        <v>N.M.</v>
      </c>
      <c r="AC87" s="9">
        <v>9332766.5</v>
      </c>
      <c r="AE87" s="9">
        <v>0</v>
      </c>
      <c r="AG87" s="9">
        <f t="shared" si="22"/>
        <v>9332766.5</v>
      </c>
      <c r="AI87" s="21" t="str">
        <f t="shared" si="23"/>
        <v>N.M.</v>
      </c>
    </row>
    <row r="88" spans="1:35" ht="12.75" outlineLevel="1">
      <c r="A88" s="1" t="s">
        <v>251</v>
      </c>
      <c r="B88" s="16" t="s">
        <v>252</v>
      </c>
      <c r="C88" s="1" t="s">
        <v>1077</v>
      </c>
      <c r="E88" s="5">
        <v>-654987.68</v>
      </c>
      <c r="G88" s="5">
        <v>0</v>
      </c>
      <c r="I88" s="9">
        <f t="shared" si="16"/>
        <v>-654987.68</v>
      </c>
      <c r="K88" s="21" t="str">
        <f t="shared" si="17"/>
        <v>N.M.</v>
      </c>
      <c r="M88" s="9">
        <v>-2077170.6</v>
      </c>
      <c r="O88" s="9">
        <v>0</v>
      </c>
      <c r="Q88" s="9">
        <f t="shared" si="18"/>
        <v>-2077170.6</v>
      </c>
      <c r="S88" s="21" t="str">
        <f t="shared" si="19"/>
        <v>N.M.</v>
      </c>
      <c r="U88" s="9">
        <v>-3057552.87</v>
      </c>
      <c r="W88" s="9">
        <v>0</v>
      </c>
      <c r="Y88" s="9">
        <f t="shared" si="20"/>
        <v>-3057552.87</v>
      </c>
      <c r="AA88" s="21" t="str">
        <f t="shared" si="21"/>
        <v>N.M.</v>
      </c>
      <c r="AC88" s="9">
        <v>-8167450.7700000005</v>
      </c>
      <c r="AE88" s="9">
        <v>0</v>
      </c>
      <c r="AG88" s="9">
        <f t="shared" si="22"/>
        <v>-8167450.7700000005</v>
      </c>
      <c r="AI88" s="21" t="str">
        <f t="shared" si="23"/>
        <v>N.M.</v>
      </c>
    </row>
    <row r="89" spans="1:35" ht="12.75" outlineLevel="1">
      <c r="A89" s="1" t="s">
        <v>253</v>
      </c>
      <c r="B89" s="16" t="s">
        <v>254</v>
      </c>
      <c r="C89" s="1" t="s">
        <v>1078</v>
      </c>
      <c r="E89" s="5">
        <v>942356.75</v>
      </c>
      <c r="G89" s="5">
        <v>0</v>
      </c>
      <c r="I89" s="9">
        <f t="shared" si="16"/>
        <v>942356.75</v>
      </c>
      <c r="K89" s="21" t="str">
        <f t="shared" si="17"/>
        <v>N.M.</v>
      </c>
      <c r="M89" s="9">
        <v>3186077.81</v>
      </c>
      <c r="O89" s="9">
        <v>0</v>
      </c>
      <c r="Q89" s="9">
        <f t="shared" si="18"/>
        <v>3186077.81</v>
      </c>
      <c r="S89" s="21" t="str">
        <f t="shared" si="19"/>
        <v>N.M.</v>
      </c>
      <c r="U89" s="9">
        <v>4356174.2</v>
      </c>
      <c r="W89" s="9">
        <v>0</v>
      </c>
      <c r="Y89" s="9">
        <f t="shared" si="20"/>
        <v>4356174.2</v>
      </c>
      <c r="AA89" s="21" t="str">
        <f t="shared" si="21"/>
        <v>N.M.</v>
      </c>
      <c r="AC89" s="9">
        <v>11357268.172</v>
      </c>
      <c r="AE89" s="9">
        <v>0</v>
      </c>
      <c r="AG89" s="9">
        <f t="shared" si="22"/>
        <v>11357268.172</v>
      </c>
      <c r="AI89" s="21" t="str">
        <f t="shared" si="23"/>
        <v>N.M.</v>
      </c>
    </row>
    <row r="90" spans="1:35" ht="12.75" outlineLevel="1">
      <c r="A90" s="1" t="s">
        <v>255</v>
      </c>
      <c r="B90" s="16" t="s">
        <v>256</v>
      </c>
      <c r="C90" s="1" t="s">
        <v>1079</v>
      </c>
      <c r="E90" s="5">
        <v>-340863.8</v>
      </c>
      <c r="G90" s="5">
        <v>0</v>
      </c>
      <c r="I90" s="9">
        <f t="shared" si="16"/>
        <v>-340863.8</v>
      </c>
      <c r="K90" s="21" t="str">
        <f t="shared" si="17"/>
        <v>N.M.</v>
      </c>
      <c r="M90" s="9">
        <v>-1146785</v>
      </c>
      <c r="O90" s="9">
        <v>0</v>
      </c>
      <c r="Q90" s="9">
        <f t="shared" si="18"/>
        <v>-1146785</v>
      </c>
      <c r="S90" s="21" t="str">
        <f t="shared" si="19"/>
        <v>N.M.</v>
      </c>
      <c r="U90" s="9">
        <v>-1575476.22</v>
      </c>
      <c r="W90" s="9">
        <v>0</v>
      </c>
      <c r="Y90" s="9">
        <f t="shared" si="20"/>
        <v>-1575476.22</v>
      </c>
      <c r="AA90" s="21" t="str">
        <f t="shared" si="21"/>
        <v>N.M.</v>
      </c>
      <c r="AC90" s="9">
        <v>-4257562.832</v>
      </c>
      <c r="AE90" s="9">
        <v>0</v>
      </c>
      <c r="AG90" s="9">
        <f t="shared" si="22"/>
        <v>-4257562.832</v>
      </c>
      <c r="AI90" s="21" t="str">
        <f t="shared" si="23"/>
        <v>N.M.</v>
      </c>
    </row>
    <row r="91" spans="1:35" ht="12.75" outlineLevel="1">
      <c r="A91" s="1" t="s">
        <v>257</v>
      </c>
      <c r="B91" s="16" t="s">
        <v>258</v>
      </c>
      <c r="C91" s="1" t="s">
        <v>1080</v>
      </c>
      <c r="E91" s="5">
        <v>-66705.28</v>
      </c>
      <c r="G91" s="5">
        <v>0</v>
      </c>
      <c r="I91" s="9">
        <f t="shared" si="16"/>
        <v>-66705.28</v>
      </c>
      <c r="K91" s="21" t="str">
        <f t="shared" si="17"/>
        <v>N.M.</v>
      </c>
      <c r="M91" s="9">
        <v>-200962.37</v>
      </c>
      <c r="O91" s="9">
        <v>0</v>
      </c>
      <c r="Q91" s="9">
        <f t="shared" si="18"/>
        <v>-200962.37</v>
      </c>
      <c r="S91" s="21" t="str">
        <f t="shared" si="19"/>
        <v>N.M.</v>
      </c>
      <c r="U91" s="9">
        <v>-259581.89</v>
      </c>
      <c r="W91" s="9">
        <v>0</v>
      </c>
      <c r="Y91" s="9">
        <f t="shared" si="20"/>
        <v>-259581.89</v>
      </c>
      <c r="AA91" s="21" t="str">
        <f t="shared" si="21"/>
        <v>N.M.</v>
      </c>
      <c r="AC91" s="9">
        <v>-706212.2930000001</v>
      </c>
      <c r="AE91" s="9">
        <v>0</v>
      </c>
      <c r="AG91" s="9">
        <f t="shared" si="22"/>
        <v>-706212.2930000001</v>
      </c>
      <c r="AI91" s="21" t="str">
        <f t="shared" si="23"/>
        <v>N.M.</v>
      </c>
    </row>
    <row r="92" spans="1:35" ht="12.75" outlineLevel="1">
      <c r="A92" s="1" t="s">
        <v>259</v>
      </c>
      <c r="B92" s="16" t="s">
        <v>260</v>
      </c>
      <c r="C92" s="1" t="s">
        <v>1081</v>
      </c>
      <c r="E92" s="5">
        <v>-2037.3</v>
      </c>
      <c r="G92" s="5">
        <v>0</v>
      </c>
      <c r="I92" s="9">
        <f t="shared" si="16"/>
        <v>-2037.3</v>
      </c>
      <c r="K92" s="21" t="str">
        <f t="shared" si="17"/>
        <v>N.M.</v>
      </c>
      <c r="M92" s="9">
        <v>-8374.73</v>
      </c>
      <c r="O92" s="9">
        <v>0</v>
      </c>
      <c r="Q92" s="9">
        <f t="shared" si="18"/>
        <v>-8374.73</v>
      </c>
      <c r="S92" s="21" t="str">
        <f t="shared" si="19"/>
        <v>N.M.</v>
      </c>
      <c r="U92" s="9">
        <v>-7208.26</v>
      </c>
      <c r="W92" s="9">
        <v>0</v>
      </c>
      <c r="Y92" s="9">
        <f t="shared" si="20"/>
        <v>-7208.26</v>
      </c>
      <c r="AA92" s="21" t="str">
        <f t="shared" si="21"/>
        <v>N.M.</v>
      </c>
      <c r="AC92" s="9">
        <v>-45006.35</v>
      </c>
      <c r="AE92" s="9">
        <v>0</v>
      </c>
      <c r="AG92" s="9">
        <f t="shared" si="22"/>
        <v>-45006.35</v>
      </c>
      <c r="AI92" s="21" t="str">
        <f t="shared" si="23"/>
        <v>N.M.</v>
      </c>
    </row>
    <row r="93" spans="1:35" ht="12.75" outlineLevel="1">
      <c r="A93" s="1" t="s">
        <v>261</v>
      </c>
      <c r="B93" s="16" t="s">
        <v>262</v>
      </c>
      <c r="C93" s="1" t="s">
        <v>1082</v>
      </c>
      <c r="E93" s="5">
        <v>131504.97</v>
      </c>
      <c r="G93" s="5">
        <v>134352.23</v>
      </c>
      <c r="I93" s="9">
        <f t="shared" si="16"/>
        <v>-2847.2600000000093</v>
      </c>
      <c r="K93" s="21">
        <f t="shared" si="17"/>
        <v>-0.021192502722135756</v>
      </c>
      <c r="M93" s="9">
        <v>426508.78</v>
      </c>
      <c r="O93" s="9">
        <v>494400.22</v>
      </c>
      <c r="Q93" s="9">
        <f t="shared" si="18"/>
        <v>-67891.43999999994</v>
      </c>
      <c r="S93" s="21">
        <f t="shared" si="19"/>
        <v>-0.13732081268086804</v>
      </c>
      <c r="U93" s="9">
        <v>654977.11</v>
      </c>
      <c r="W93" s="9">
        <v>695970.9</v>
      </c>
      <c r="Y93" s="9">
        <f t="shared" si="20"/>
        <v>-40993.79000000004</v>
      </c>
      <c r="AA93" s="21">
        <f t="shared" si="21"/>
        <v>-0.058901586258850815</v>
      </c>
      <c r="AC93" s="9">
        <v>1628394.28</v>
      </c>
      <c r="AE93" s="9">
        <v>1844977.71</v>
      </c>
      <c r="AG93" s="9">
        <f t="shared" si="22"/>
        <v>-216583.42999999993</v>
      </c>
      <c r="AI93" s="21">
        <f t="shared" si="23"/>
        <v>-0.11739081118763214</v>
      </c>
    </row>
    <row r="94" spans="1:35" ht="12.75" outlineLevel="1">
      <c r="A94" s="1" t="s">
        <v>263</v>
      </c>
      <c r="B94" s="16" t="s">
        <v>264</v>
      </c>
      <c r="C94" s="1" t="s">
        <v>1083</v>
      </c>
      <c r="E94" s="5">
        <v>53880.236</v>
      </c>
      <c r="G94" s="5">
        <v>41222.148</v>
      </c>
      <c r="I94" s="9">
        <f t="shared" si="16"/>
        <v>12658.087999999996</v>
      </c>
      <c r="K94" s="21">
        <f t="shared" si="17"/>
        <v>0.30707007310730133</v>
      </c>
      <c r="M94" s="9">
        <v>128992.457</v>
      </c>
      <c r="O94" s="9">
        <v>115904.35800000001</v>
      </c>
      <c r="Q94" s="9">
        <f t="shared" si="18"/>
        <v>13088.098999999987</v>
      </c>
      <c r="S94" s="21">
        <f t="shared" si="19"/>
        <v>0.11292154346776147</v>
      </c>
      <c r="U94" s="9">
        <v>160750.256</v>
      </c>
      <c r="W94" s="9">
        <v>143647.315</v>
      </c>
      <c r="Y94" s="9">
        <f t="shared" si="20"/>
        <v>17102.94099999999</v>
      </c>
      <c r="AA94" s="21">
        <f t="shared" si="21"/>
        <v>0.11906203050157944</v>
      </c>
      <c r="AC94" s="9">
        <v>422781.893</v>
      </c>
      <c r="AE94" s="9">
        <v>322019.46</v>
      </c>
      <c r="AG94" s="9">
        <f t="shared" si="22"/>
        <v>100762.43299999996</v>
      </c>
      <c r="AI94" s="21">
        <f t="shared" si="23"/>
        <v>0.3129079000380907</v>
      </c>
    </row>
    <row r="95" spans="1:35" ht="12.75" outlineLevel="1">
      <c r="A95" s="1" t="s">
        <v>265</v>
      </c>
      <c r="B95" s="16" t="s">
        <v>266</v>
      </c>
      <c r="C95" s="1" t="s">
        <v>1084</v>
      </c>
      <c r="E95" s="5">
        <v>257085.26</v>
      </c>
      <c r="G95" s="5">
        <v>228826.43</v>
      </c>
      <c r="I95" s="9">
        <f t="shared" si="16"/>
        <v>28258.830000000016</v>
      </c>
      <c r="K95" s="21">
        <f t="shared" si="17"/>
        <v>0.12349460680743923</v>
      </c>
      <c r="M95" s="9">
        <v>762289.21</v>
      </c>
      <c r="O95" s="9">
        <v>749774.43</v>
      </c>
      <c r="Q95" s="9">
        <f t="shared" si="18"/>
        <v>12514.779999999912</v>
      </c>
      <c r="S95" s="21">
        <f t="shared" si="19"/>
        <v>0.016691393436823274</v>
      </c>
      <c r="U95" s="9">
        <v>1010250.05</v>
      </c>
      <c r="W95" s="9">
        <v>976654.95</v>
      </c>
      <c r="Y95" s="9">
        <f t="shared" si="20"/>
        <v>33595.10000000009</v>
      </c>
      <c r="AA95" s="21">
        <f t="shared" si="21"/>
        <v>0.0343981259706922</v>
      </c>
      <c r="AC95" s="9">
        <v>3228565.53</v>
      </c>
      <c r="AE95" s="9">
        <v>2901467.24</v>
      </c>
      <c r="AG95" s="9">
        <f t="shared" si="22"/>
        <v>327098.2899999996</v>
      </c>
      <c r="AI95" s="21">
        <f t="shared" si="23"/>
        <v>0.11273547586220534</v>
      </c>
    </row>
    <row r="96" spans="1:35" ht="12.75" outlineLevel="1">
      <c r="A96" s="1" t="s">
        <v>267</v>
      </c>
      <c r="B96" s="16" t="s">
        <v>268</v>
      </c>
      <c r="C96" s="1" t="s">
        <v>1085</v>
      </c>
      <c r="E96" s="5">
        <v>2300</v>
      </c>
      <c r="G96" s="5">
        <v>19096.2</v>
      </c>
      <c r="I96" s="9">
        <f t="shared" si="16"/>
        <v>-16796.2</v>
      </c>
      <c r="K96" s="21">
        <f t="shared" si="17"/>
        <v>-0.8795571893884647</v>
      </c>
      <c r="M96" s="9">
        <v>19523.89</v>
      </c>
      <c r="O96" s="9">
        <v>35250.4</v>
      </c>
      <c r="Q96" s="9">
        <f t="shared" si="18"/>
        <v>-15726.510000000002</v>
      </c>
      <c r="S96" s="21">
        <f t="shared" si="19"/>
        <v>-0.4461370651113179</v>
      </c>
      <c r="U96" s="9">
        <v>21823.89</v>
      </c>
      <c r="W96" s="9">
        <v>37550.4</v>
      </c>
      <c r="Y96" s="9">
        <f t="shared" si="20"/>
        <v>-15726.510000000002</v>
      </c>
      <c r="AA96" s="21">
        <f t="shared" si="21"/>
        <v>-0.41881071839447787</v>
      </c>
      <c r="AC96" s="9">
        <v>80015.56</v>
      </c>
      <c r="AE96" s="9">
        <v>82765.8</v>
      </c>
      <c r="AG96" s="9">
        <f t="shared" si="22"/>
        <v>-2750.2400000000052</v>
      </c>
      <c r="AI96" s="21">
        <f t="shared" si="23"/>
        <v>-0.033229184034951696</v>
      </c>
    </row>
    <row r="97" spans="1:35" ht="12.75" outlineLevel="1">
      <c r="A97" s="1" t="s">
        <v>269</v>
      </c>
      <c r="B97" s="16" t="s">
        <v>270</v>
      </c>
      <c r="C97" s="1" t="s">
        <v>1086</v>
      </c>
      <c r="E97" s="5">
        <v>57858.37</v>
      </c>
      <c r="G97" s="5">
        <v>69599.59</v>
      </c>
      <c r="I97" s="9">
        <f t="shared" si="16"/>
        <v>-11741.219999999994</v>
      </c>
      <c r="K97" s="21">
        <f t="shared" si="17"/>
        <v>-0.1686966834143706</v>
      </c>
      <c r="M97" s="9">
        <v>292407.02</v>
      </c>
      <c r="O97" s="9">
        <v>357272.28</v>
      </c>
      <c r="Q97" s="9">
        <f t="shared" si="18"/>
        <v>-64865.26000000001</v>
      </c>
      <c r="S97" s="21">
        <f t="shared" si="19"/>
        <v>-0.1815569346717859</v>
      </c>
      <c r="U97" s="9">
        <v>445684.62</v>
      </c>
      <c r="W97" s="9">
        <v>492523.97</v>
      </c>
      <c r="Y97" s="9">
        <f t="shared" si="20"/>
        <v>-46839.34999999998</v>
      </c>
      <c r="AA97" s="21">
        <f t="shared" si="21"/>
        <v>-0.0951006506343234</v>
      </c>
      <c r="AC97" s="9">
        <v>956414.72</v>
      </c>
      <c r="AE97" s="9">
        <v>1047428.48</v>
      </c>
      <c r="AG97" s="9">
        <f t="shared" si="22"/>
        <v>-91013.76000000001</v>
      </c>
      <c r="AI97" s="21">
        <f t="shared" si="23"/>
        <v>-0.08689257714283272</v>
      </c>
    </row>
    <row r="98" spans="1:35" ht="12.75" outlineLevel="1">
      <c r="A98" s="1" t="s">
        <v>271</v>
      </c>
      <c r="B98" s="16" t="s">
        <v>272</v>
      </c>
      <c r="C98" s="1" t="s">
        <v>1087</v>
      </c>
      <c r="E98" s="5">
        <v>-780.59</v>
      </c>
      <c r="G98" s="5">
        <v>4191.8</v>
      </c>
      <c r="I98" s="9">
        <f t="shared" si="16"/>
        <v>-4972.39</v>
      </c>
      <c r="K98" s="21">
        <f t="shared" si="17"/>
        <v>-1.1862183310272436</v>
      </c>
      <c r="M98" s="9">
        <v>-780.59</v>
      </c>
      <c r="O98" s="9">
        <v>4191.8</v>
      </c>
      <c r="Q98" s="9">
        <f t="shared" si="18"/>
        <v>-4972.39</v>
      </c>
      <c r="S98" s="21">
        <f t="shared" si="19"/>
        <v>-1.1862183310272436</v>
      </c>
      <c r="U98" s="9">
        <v>-780.59</v>
      </c>
      <c r="W98" s="9">
        <v>4191.8</v>
      </c>
      <c r="Y98" s="9">
        <f t="shared" si="20"/>
        <v>-4972.39</v>
      </c>
      <c r="AA98" s="21">
        <f t="shared" si="21"/>
        <v>-1.1862183310272436</v>
      </c>
      <c r="AC98" s="9">
        <v>-5483.61</v>
      </c>
      <c r="AE98" s="9">
        <v>17047.95</v>
      </c>
      <c r="AG98" s="9">
        <f t="shared" si="22"/>
        <v>-22531.56</v>
      </c>
      <c r="AI98" s="21">
        <f t="shared" si="23"/>
        <v>-1.3216580292645157</v>
      </c>
    </row>
    <row r="99" spans="1:35" ht="12.75" outlineLevel="1">
      <c r="A99" s="1" t="s">
        <v>273</v>
      </c>
      <c r="B99" s="16" t="s">
        <v>274</v>
      </c>
      <c r="C99" s="1" t="s">
        <v>1088</v>
      </c>
      <c r="E99" s="5">
        <v>6312</v>
      </c>
      <c r="G99" s="5">
        <v>8604</v>
      </c>
      <c r="I99" s="9">
        <f t="shared" si="16"/>
        <v>-2292</v>
      </c>
      <c r="K99" s="21">
        <f t="shared" si="17"/>
        <v>-0.26638772663877264</v>
      </c>
      <c r="M99" s="9">
        <v>23136</v>
      </c>
      <c r="O99" s="9">
        <v>27756</v>
      </c>
      <c r="Q99" s="9">
        <f t="shared" si="18"/>
        <v>-4620</v>
      </c>
      <c r="S99" s="21">
        <f t="shared" si="19"/>
        <v>-0.1664504971897968</v>
      </c>
      <c r="U99" s="9">
        <v>28848</v>
      </c>
      <c r="W99" s="9">
        <v>32976</v>
      </c>
      <c r="Y99" s="9">
        <f t="shared" si="20"/>
        <v>-4128</v>
      </c>
      <c r="AA99" s="21">
        <f t="shared" si="21"/>
        <v>-0.12518195050946143</v>
      </c>
      <c r="AC99" s="9">
        <v>66588</v>
      </c>
      <c r="AE99" s="9">
        <v>43781.48</v>
      </c>
      <c r="AG99" s="9">
        <f t="shared" si="22"/>
        <v>22806.519999999997</v>
      </c>
      <c r="AI99" s="21">
        <f t="shared" si="23"/>
        <v>0.5209170635620357</v>
      </c>
    </row>
    <row r="100" spans="1:35" ht="12.75" outlineLevel="1">
      <c r="A100" s="1" t="s">
        <v>275</v>
      </c>
      <c r="B100" s="16" t="s">
        <v>276</v>
      </c>
      <c r="C100" s="1" t="s">
        <v>1089</v>
      </c>
      <c r="E100" s="5">
        <v>40541.41</v>
      </c>
      <c r="G100" s="5">
        <v>3654.01</v>
      </c>
      <c r="I100" s="9">
        <f t="shared" si="16"/>
        <v>36887.4</v>
      </c>
      <c r="K100" s="21" t="str">
        <f t="shared" si="17"/>
        <v>N.M.</v>
      </c>
      <c r="M100" s="9">
        <v>113607.85</v>
      </c>
      <c r="O100" s="9">
        <v>84991.77</v>
      </c>
      <c r="Q100" s="9">
        <f t="shared" si="18"/>
        <v>28616.08</v>
      </c>
      <c r="S100" s="21">
        <f t="shared" si="19"/>
        <v>0.3366923644489343</v>
      </c>
      <c r="U100" s="9">
        <v>154626.9</v>
      </c>
      <c r="W100" s="9">
        <v>89029.94</v>
      </c>
      <c r="Y100" s="9">
        <f t="shared" si="20"/>
        <v>65596.95999999999</v>
      </c>
      <c r="AA100" s="21">
        <f t="shared" si="21"/>
        <v>0.7367966326833422</v>
      </c>
      <c r="AC100" s="9">
        <v>495433.47</v>
      </c>
      <c r="AE100" s="9">
        <v>801393.32</v>
      </c>
      <c r="AG100" s="9">
        <f t="shared" si="22"/>
        <v>-305959.85</v>
      </c>
      <c r="AI100" s="21">
        <f t="shared" si="23"/>
        <v>-0.38178487686920076</v>
      </c>
    </row>
    <row r="101" spans="1:35" ht="12.75" outlineLevel="1">
      <c r="A101" s="1" t="s">
        <v>277</v>
      </c>
      <c r="B101" s="16" t="s">
        <v>278</v>
      </c>
      <c r="C101" s="1" t="s">
        <v>1090</v>
      </c>
      <c r="E101" s="5">
        <v>-2.78</v>
      </c>
      <c r="G101" s="5">
        <v>0</v>
      </c>
      <c r="I101" s="9">
        <f t="shared" si="16"/>
        <v>-2.78</v>
      </c>
      <c r="K101" s="21" t="str">
        <f t="shared" si="17"/>
        <v>N.M.</v>
      </c>
      <c r="M101" s="9">
        <v>-3.17</v>
      </c>
      <c r="O101" s="9">
        <v>0</v>
      </c>
      <c r="Q101" s="9">
        <f t="shared" si="18"/>
        <v>-3.17</v>
      </c>
      <c r="S101" s="21" t="str">
        <f t="shared" si="19"/>
        <v>N.M.</v>
      </c>
      <c r="U101" s="9">
        <v>-3.17</v>
      </c>
      <c r="W101" s="9">
        <v>0</v>
      </c>
      <c r="Y101" s="9">
        <f t="shared" si="20"/>
        <v>-3.17</v>
      </c>
      <c r="AA101" s="21" t="str">
        <f t="shared" si="21"/>
        <v>N.M.</v>
      </c>
      <c r="AC101" s="9">
        <v>-5.3</v>
      </c>
      <c r="AE101" s="9">
        <v>1671.42</v>
      </c>
      <c r="AG101" s="9">
        <f t="shared" si="22"/>
        <v>-1676.72</v>
      </c>
      <c r="AI101" s="21">
        <f t="shared" si="23"/>
        <v>-1.0031709564322553</v>
      </c>
    </row>
    <row r="102" spans="1:35" ht="12.75" outlineLevel="1">
      <c r="A102" s="1" t="s">
        <v>279</v>
      </c>
      <c r="B102" s="16" t="s">
        <v>280</v>
      </c>
      <c r="C102" s="1" t="s">
        <v>1091</v>
      </c>
      <c r="E102" s="5">
        <v>450.91</v>
      </c>
      <c r="G102" s="5">
        <v>-41252.05</v>
      </c>
      <c r="I102" s="9">
        <f t="shared" si="16"/>
        <v>41702.96000000001</v>
      </c>
      <c r="K102" s="21">
        <f t="shared" si="17"/>
        <v>1.0109306082970424</v>
      </c>
      <c r="M102" s="9">
        <v>1937.59</v>
      </c>
      <c r="O102" s="9">
        <v>-38268.88</v>
      </c>
      <c r="Q102" s="9">
        <f t="shared" si="18"/>
        <v>40206.469999999994</v>
      </c>
      <c r="S102" s="21">
        <f t="shared" si="19"/>
        <v>1.0506309565370087</v>
      </c>
      <c r="U102" s="9">
        <v>15888.99</v>
      </c>
      <c r="W102" s="9">
        <v>-58292.52</v>
      </c>
      <c r="Y102" s="9">
        <f t="shared" si="20"/>
        <v>74181.51</v>
      </c>
      <c r="AA102" s="21">
        <f t="shared" si="21"/>
        <v>1.272573393636096</v>
      </c>
      <c r="AC102" s="9">
        <v>-53394.843</v>
      </c>
      <c r="AE102" s="9">
        <v>-36562.263000000006</v>
      </c>
      <c r="AG102" s="9">
        <f t="shared" si="22"/>
        <v>-16832.579999999994</v>
      </c>
      <c r="AI102" s="21">
        <f t="shared" si="23"/>
        <v>-0.4603812406250672</v>
      </c>
    </row>
    <row r="103" spans="1:35" ht="12.75" outlineLevel="1">
      <c r="A103" s="1" t="s">
        <v>281</v>
      </c>
      <c r="B103" s="16" t="s">
        <v>282</v>
      </c>
      <c r="C103" s="1" t="s">
        <v>1092</v>
      </c>
      <c r="E103" s="5">
        <v>-70941.99</v>
      </c>
      <c r="G103" s="5">
        <v>-76224.66</v>
      </c>
      <c r="I103" s="9">
        <f t="shared" si="16"/>
        <v>5282.669999999998</v>
      </c>
      <c r="K103" s="21">
        <f t="shared" si="17"/>
        <v>0.06930394966668264</v>
      </c>
      <c r="M103" s="9">
        <v>-1325.77</v>
      </c>
      <c r="O103" s="9">
        <v>-307205.52</v>
      </c>
      <c r="Q103" s="9">
        <f t="shared" si="18"/>
        <v>305879.75</v>
      </c>
      <c r="S103" s="21">
        <f t="shared" si="19"/>
        <v>0.9956844199934949</v>
      </c>
      <c r="U103" s="9">
        <v>16715.7</v>
      </c>
      <c r="W103" s="9">
        <v>-455531.73</v>
      </c>
      <c r="Y103" s="9">
        <f t="shared" si="20"/>
        <v>472247.43</v>
      </c>
      <c r="AA103" s="21">
        <f t="shared" si="21"/>
        <v>1.0366949191442714</v>
      </c>
      <c r="AC103" s="9">
        <v>-471935.84</v>
      </c>
      <c r="AE103" s="9">
        <v>-507074.36</v>
      </c>
      <c r="AG103" s="9">
        <f t="shared" si="22"/>
        <v>35138.51999999996</v>
      </c>
      <c r="AI103" s="21">
        <f t="shared" si="23"/>
        <v>0.06929658206342747</v>
      </c>
    </row>
    <row r="104" spans="1:35" ht="12.75" outlineLevel="1">
      <c r="A104" s="1" t="s">
        <v>283</v>
      </c>
      <c r="B104" s="16" t="s">
        <v>284</v>
      </c>
      <c r="C104" s="1" t="s">
        <v>1093</v>
      </c>
      <c r="E104" s="5">
        <v>0</v>
      </c>
      <c r="G104" s="5">
        <v>355399.73</v>
      </c>
      <c r="I104" s="9">
        <f t="shared" si="16"/>
        <v>-355399.73</v>
      </c>
      <c r="K104" s="21" t="str">
        <f t="shared" si="17"/>
        <v>N.M.</v>
      </c>
      <c r="M104" s="9">
        <v>0</v>
      </c>
      <c r="O104" s="9">
        <v>1056018.77</v>
      </c>
      <c r="Q104" s="9">
        <f t="shared" si="18"/>
        <v>-1056018.77</v>
      </c>
      <c r="S104" s="21" t="str">
        <f t="shared" si="19"/>
        <v>N.M.</v>
      </c>
      <c r="U104" s="9">
        <v>0</v>
      </c>
      <c r="W104" s="9">
        <v>1390153.62</v>
      </c>
      <c r="Y104" s="9">
        <f t="shared" si="20"/>
        <v>-1390153.62</v>
      </c>
      <c r="AA104" s="21" t="str">
        <f t="shared" si="21"/>
        <v>N.M.</v>
      </c>
      <c r="AC104" s="9">
        <v>-1389477.64</v>
      </c>
      <c r="AE104" s="9">
        <v>4258432.15</v>
      </c>
      <c r="AG104" s="9">
        <f t="shared" si="22"/>
        <v>-5647909.79</v>
      </c>
      <c r="AI104" s="21">
        <f t="shared" si="23"/>
        <v>-1.3262885473002075</v>
      </c>
    </row>
    <row r="105" spans="1:35" ht="12.75" outlineLevel="1">
      <c r="A105" s="1" t="s">
        <v>285</v>
      </c>
      <c r="B105" s="16" t="s">
        <v>286</v>
      </c>
      <c r="C105" s="1" t="s">
        <v>1094</v>
      </c>
      <c r="E105" s="5">
        <v>0</v>
      </c>
      <c r="G105" s="5">
        <v>63250.86</v>
      </c>
      <c r="I105" s="9">
        <f t="shared" si="16"/>
        <v>-63250.86</v>
      </c>
      <c r="K105" s="21" t="str">
        <f t="shared" si="17"/>
        <v>N.M.</v>
      </c>
      <c r="M105" s="9">
        <v>0</v>
      </c>
      <c r="O105" s="9">
        <v>220070.99</v>
      </c>
      <c r="Q105" s="9">
        <f t="shared" si="18"/>
        <v>-220070.99</v>
      </c>
      <c r="S105" s="21" t="str">
        <f t="shared" si="19"/>
        <v>N.M.</v>
      </c>
      <c r="U105" s="9">
        <v>0</v>
      </c>
      <c r="W105" s="9">
        <v>256016.38</v>
      </c>
      <c r="Y105" s="9">
        <f t="shared" si="20"/>
        <v>-256016.38</v>
      </c>
      <c r="AA105" s="21" t="str">
        <f t="shared" si="21"/>
        <v>N.M.</v>
      </c>
      <c r="AC105" s="9">
        <v>-256016.38</v>
      </c>
      <c r="AE105" s="9">
        <v>716695.86</v>
      </c>
      <c r="AG105" s="9">
        <f t="shared" si="22"/>
        <v>-972712.24</v>
      </c>
      <c r="AI105" s="21">
        <f t="shared" si="23"/>
        <v>-1.3572176069218538</v>
      </c>
    </row>
    <row r="106" spans="1:35" ht="12.75" outlineLevel="1">
      <c r="A106" s="1" t="s">
        <v>287</v>
      </c>
      <c r="B106" s="16" t="s">
        <v>288</v>
      </c>
      <c r="C106" s="1" t="s">
        <v>1095</v>
      </c>
      <c r="E106" s="5">
        <v>0</v>
      </c>
      <c r="G106" s="5">
        <v>16401.02</v>
      </c>
      <c r="I106" s="9">
        <f aca="true" t="shared" si="24" ref="I106:I118">+E106-G106</f>
        <v>-16401.02</v>
      </c>
      <c r="K106" s="21" t="str">
        <f aca="true" t="shared" si="25" ref="K106:K118">IF(G106&lt;0,IF(I106=0,0,IF(OR(G106=0,E106=0),"N.M.",IF(ABS(I106/G106)&gt;=10,"N.M.",I106/(-G106)))),IF(I106=0,0,IF(OR(G106=0,E106=0),"N.M.",IF(ABS(I106/G106)&gt;=10,"N.M.",I106/G106))))</f>
        <v>N.M.</v>
      </c>
      <c r="M106" s="9">
        <v>0</v>
      </c>
      <c r="O106" s="9">
        <v>47613.3</v>
      </c>
      <c r="Q106" s="9">
        <f aca="true" t="shared" si="26" ref="Q106:Q118">+M106-O106</f>
        <v>-47613.3</v>
      </c>
      <c r="S106" s="21" t="str">
        <f aca="true" t="shared" si="27" ref="S106:S118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57530.71</v>
      </c>
      <c r="Y106" s="9">
        <f aca="true" t="shared" si="28" ref="Y106:Y118">+U106-W106</f>
        <v>-57530.71</v>
      </c>
      <c r="AA106" s="21" t="str">
        <f aca="true" t="shared" si="29" ref="AA106:AA118">IF(W106&lt;0,IF(Y106=0,0,IF(OR(W106=0,U106=0),"N.M.",IF(ABS(Y106/W106)&gt;=10,"N.M.",Y106/(-W106)))),IF(Y106=0,0,IF(OR(W106=0,U106=0),"N.M.",IF(ABS(Y106/W106)&gt;=10,"N.M.",Y106/W106))))</f>
        <v>N.M.</v>
      </c>
      <c r="AC106" s="9">
        <v>-57551.61</v>
      </c>
      <c r="AE106" s="9">
        <v>187232.72</v>
      </c>
      <c r="AG106" s="9">
        <f aca="true" t="shared" si="30" ref="AG106:AG118">+AC106-AE106</f>
        <v>-244784.33000000002</v>
      </c>
      <c r="AI106" s="21">
        <f aca="true" t="shared" si="31" ref="AI106:AI118">IF(AE106&lt;0,IF(AG106=0,0,IF(OR(AE106=0,AC106=0),"N.M.",IF(ABS(AG106/AE106)&gt;=10,"N.M.",AG106/(-AE106)))),IF(AG106=0,0,IF(OR(AE106=0,AC106=0),"N.M.",IF(ABS(AG106/AE106)&gt;=10,"N.M.",AG106/AE106))))</f>
        <v>-1.3073800882666236</v>
      </c>
    </row>
    <row r="107" spans="1:35" ht="12.75" outlineLevel="1">
      <c r="A107" s="1" t="s">
        <v>289</v>
      </c>
      <c r="B107" s="16" t="s">
        <v>290</v>
      </c>
      <c r="C107" s="1" t="s">
        <v>1096</v>
      </c>
      <c r="E107" s="5">
        <v>0</v>
      </c>
      <c r="G107" s="5">
        <v>748.8</v>
      </c>
      <c r="I107" s="9">
        <f t="shared" si="24"/>
        <v>-748.8</v>
      </c>
      <c r="K107" s="21" t="str">
        <f t="shared" si="25"/>
        <v>N.M.</v>
      </c>
      <c r="M107" s="9">
        <v>0</v>
      </c>
      <c r="O107" s="9">
        <v>2218.4</v>
      </c>
      <c r="Q107" s="9">
        <f t="shared" si="26"/>
        <v>-2218.4</v>
      </c>
      <c r="S107" s="21" t="str">
        <f t="shared" si="27"/>
        <v>N.M.</v>
      </c>
      <c r="U107" s="9">
        <v>0</v>
      </c>
      <c r="W107" s="9">
        <v>2930.9</v>
      </c>
      <c r="Y107" s="9">
        <f t="shared" si="28"/>
        <v>-2930.9</v>
      </c>
      <c r="AA107" s="21" t="str">
        <f t="shared" si="29"/>
        <v>N.M.</v>
      </c>
      <c r="AC107" s="9">
        <v>748.8</v>
      </c>
      <c r="AE107" s="9">
        <v>16679.53</v>
      </c>
      <c r="AG107" s="9">
        <f t="shared" si="30"/>
        <v>-15930.73</v>
      </c>
      <c r="AI107" s="21">
        <f t="shared" si="31"/>
        <v>-0.9551066486885422</v>
      </c>
    </row>
    <row r="108" spans="1:35" ht="12.75" outlineLevel="1">
      <c r="A108" s="1" t="s">
        <v>291</v>
      </c>
      <c r="B108" s="16" t="s">
        <v>292</v>
      </c>
      <c r="C108" s="1" t="s">
        <v>1097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0</v>
      </c>
      <c r="Q108" s="9">
        <f t="shared" si="26"/>
        <v>0</v>
      </c>
      <c r="S108" s="21">
        <f t="shared" si="27"/>
        <v>0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-409216.25</v>
      </c>
      <c r="AE108" s="9">
        <v>-2526159.2</v>
      </c>
      <c r="AG108" s="9">
        <f t="shared" si="30"/>
        <v>2116942.95</v>
      </c>
      <c r="AI108" s="21">
        <f t="shared" si="31"/>
        <v>0.8380085269368613</v>
      </c>
    </row>
    <row r="109" spans="1:35" ht="12.75" outlineLevel="1">
      <c r="A109" s="1" t="s">
        <v>293</v>
      </c>
      <c r="B109" s="16" t="s">
        <v>294</v>
      </c>
      <c r="C109" s="1" t="s">
        <v>1098</v>
      </c>
      <c r="E109" s="5">
        <v>0</v>
      </c>
      <c r="G109" s="5">
        <v>7894.81</v>
      </c>
      <c r="I109" s="9">
        <f t="shared" si="24"/>
        <v>-7894.81</v>
      </c>
      <c r="K109" s="21" t="str">
        <f t="shared" si="25"/>
        <v>N.M.</v>
      </c>
      <c r="M109" s="9">
        <v>0</v>
      </c>
      <c r="O109" s="9">
        <v>20957.61</v>
      </c>
      <c r="Q109" s="9">
        <f t="shared" si="26"/>
        <v>-20957.61</v>
      </c>
      <c r="S109" s="21" t="str">
        <f t="shared" si="27"/>
        <v>N.M.</v>
      </c>
      <c r="U109" s="9">
        <v>0</v>
      </c>
      <c r="W109" s="9">
        <v>27963.52</v>
      </c>
      <c r="Y109" s="9">
        <f t="shared" si="28"/>
        <v>-27963.52</v>
      </c>
      <c r="AA109" s="21" t="str">
        <f t="shared" si="29"/>
        <v>N.M.</v>
      </c>
      <c r="AC109" s="9">
        <v>-27963.52</v>
      </c>
      <c r="AE109" s="9">
        <v>58690.85</v>
      </c>
      <c r="AG109" s="9">
        <f t="shared" si="30"/>
        <v>-86654.37</v>
      </c>
      <c r="AI109" s="21">
        <f t="shared" si="31"/>
        <v>-1.4764545069631807</v>
      </c>
    </row>
    <row r="110" spans="1:35" ht="12.75" outlineLevel="1">
      <c r="A110" s="1" t="s">
        <v>295</v>
      </c>
      <c r="B110" s="16" t="s">
        <v>296</v>
      </c>
      <c r="C110" s="1" t="s">
        <v>1099</v>
      </c>
      <c r="E110" s="5">
        <v>0</v>
      </c>
      <c r="G110" s="5">
        <v>1299.65</v>
      </c>
      <c r="I110" s="9">
        <f t="shared" si="24"/>
        <v>-1299.65</v>
      </c>
      <c r="K110" s="21" t="str">
        <f t="shared" si="25"/>
        <v>N.M.</v>
      </c>
      <c r="M110" s="9">
        <v>0</v>
      </c>
      <c r="O110" s="9">
        <v>5056.31</v>
      </c>
      <c r="Q110" s="9">
        <f t="shared" si="26"/>
        <v>-5056.31</v>
      </c>
      <c r="S110" s="21" t="str">
        <f t="shared" si="27"/>
        <v>N.M.</v>
      </c>
      <c r="U110" s="9">
        <v>0</v>
      </c>
      <c r="W110" s="9">
        <v>5186.25</v>
      </c>
      <c r="Y110" s="9">
        <f t="shared" si="28"/>
        <v>-5186.25</v>
      </c>
      <c r="AA110" s="21" t="str">
        <f t="shared" si="29"/>
        <v>N.M.</v>
      </c>
      <c r="AC110" s="9">
        <v>-5186.25</v>
      </c>
      <c r="AE110" s="9">
        <v>18876.59</v>
      </c>
      <c r="AG110" s="9">
        <f t="shared" si="30"/>
        <v>-24062.84</v>
      </c>
      <c r="AI110" s="21">
        <f t="shared" si="31"/>
        <v>-1.2747450678326964</v>
      </c>
    </row>
    <row r="111" spans="1:35" ht="12.75" outlineLevel="1">
      <c r="A111" s="1" t="s">
        <v>297</v>
      </c>
      <c r="B111" s="16" t="s">
        <v>298</v>
      </c>
      <c r="C111" s="1" t="s">
        <v>1100</v>
      </c>
      <c r="E111" s="5">
        <v>0</v>
      </c>
      <c r="G111" s="5">
        <v>0</v>
      </c>
      <c r="I111" s="9">
        <f t="shared" si="24"/>
        <v>0</v>
      </c>
      <c r="K111" s="21">
        <f t="shared" si="25"/>
        <v>0</v>
      </c>
      <c r="M111" s="9">
        <v>0</v>
      </c>
      <c r="O111" s="9">
        <v>0</v>
      </c>
      <c r="Q111" s="9">
        <f t="shared" si="26"/>
        <v>0</v>
      </c>
      <c r="S111" s="21">
        <f t="shared" si="27"/>
        <v>0</v>
      </c>
      <c r="U111" s="9">
        <v>0</v>
      </c>
      <c r="W111" s="9">
        <v>0</v>
      </c>
      <c r="Y111" s="9">
        <f t="shared" si="28"/>
        <v>0</v>
      </c>
      <c r="AA111" s="21">
        <f t="shared" si="29"/>
        <v>0</v>
      </c>
      <c r="AC111" s="9">
        <v>0</v>
      </c>
      <c r="AE111" s="9">
        <v>355.59</v>
      </c>
      <c r="AG111" s="9">
        <f t="shared" si="30"/>
        <v>-355.59</v>
      </c>
      <c r="AI111" s="21" t="str">
        <f t="shared" si="31"/>
        <v>N.M.</v>
      </c>
    </row>
    <row r="112" spans="1:35" ht="12.75" outlineLevel="1">
      <c r="A112" s="1" t="s">
        <v>299</v>
      </c>
      <c r="B112" s="16" t="s">
        <v>300</v>
      </c>
      <c r="C112" s="1" t="s">
        <v>1101</v>
      </c>
      <c r="E112" s="5">
        <v>0</v>
      </c>
      <c r="G112" s="5">
        <v>3369.6</v>
      </c>
      <c r="I112" s="9">
        <f t="shared" si="24"/>
        <v>-3369.6</v>
      </c>
      <c r="K112" s="21" t="str">
        <f t="shared" si="25"/>
        <v>N.M.</v>
      </c>
      <c r="M112" s="9">
        <v>0</v>
      </c>
      <c r="O112" s="9">
        <v>3369.6</v>
      </c>
      <c r="Q112" s="9">
        <f t="shared" si="26"/>
        <v>-3369.6</v>
      </c>
      <c r="S112" s="21" t="str">
        <f t="shared" si="27"/>
        <v>N.M.</v>
      </c>
      <c r="U112" s="9">
        <v>0</v>
      </c>
      <c r="W112" s="9">
        <v>3369.6</v>
      </c>
      <c r="Y112" s="9">
        <f t="shared" si="28"/>
        <v>-3369.6</v>
      </c>
      <c r="AA112" s="21" t="str">
        <f t="shared" si="29"/>
        <v>N.M.</v>
      </c>
      <c r="AC112" s="9">
        <v>-3369.6</v>
      </c>
      <c r="AE112" s="9">
        <v>3369.6</v>
      </c>
      <c r="AG112" s="9">
        <f t="shared" si="30"/>
        <v>-6739.2</v>
      </c>
      <c r="AI112" s="21">
        <f t="shared" si="31"/>
        <v>-2</v>
      </c>
    </row>
    <row r="113" spans="1:35" ht="12.75" outlineLevel="1">
      <c r="A113" s="1" t="s">
        <v>301</v>
      </c>
      <c r="B113" s="16" t="s">
        <v>302</v>
      </c>
      <c r="C113" s="1" t="s">
        <v>1102</v>
      </c>
      <c r="E113" s="5">
        <v>6.72</v>
      </c>
      <c r="G113" s="5">
        <v>0</v>
      </c>
      <c r="I113" s="9">
        <f t="shared" si="24"/>
        <v>6.72</v>
      </c>
      <c r="K113" s="21" t="str">
        <f t="shared" si="25"/>
        <v>N.M.</v>
      </c>
      <c r="M113" s="9">
        <v>89.27</v>
      </c>
      <c r="O113" s="9">
        <v>0</v>
      </c>
      <c r="Q113" s="9">
        <f t="shared" si="26"/>
        <v>89.27</v>
      </c>
      <c r="S113" s="21" t="str">
        <f t="shared" si="27"/>
        <v>N.M.</v>
      </c>
      <c r="U113" s="9">
        <v>89.27</v>
      </c>
      <c r="W113" s="9">
        <v>0</v>
      </c>
      <c r="Y113" s="9">
        <f t="shared" si="28"/>
        <v>89.27</v>
      </c>
      <c r="AA113" s="21" t="str">
        <f t="shared" si="29"/>
        <v>N.M.</v>
      </c>
      <c r="AC113" s="9">
        <v>89.27</v>
      </c>
      <c r="AE113" s="9">
        <v>0</v>
      </c>
      <c r="AG113" s="9">
        <f t="shared" si="30"/>
        <v>89.27</v>
      </c>
      <c r="AI113" s="21" t="str">
        <f t="shared" si="31"/>
        <v>N.M.</v>
      </c>
    </row>
    <row r="114" spans="1:35" ht="12.75" outlineLevel="1">
      <c r="A114" s="1" t="s">
        <v>303</v>
      </c>
      <c r="B114" s="16" t="s">
        <v>304</v>
      </c>
      <c r="C114" s="1" t="s">
        <v>1103</v>
      </c>
      <c r="E114" s="5">
        <v>2054.6</v>
      </c>
      <c r="G114" s="5">
        <v>0</v>
      </c>
      <c r="I114" s="9">
        <f t="shared" si="24"/>
        <v>2054.6</v>
      </c>
      <c r="K114" s="21" t="str">
        <f t="shared" si="25"/>
        <v>N.M.</v>
      </c>
      <c r="M114" s="9">
        <v>3978.19</v>
      </c>
      <c r="O114" s="9">
        <v>0</v>
      </c>
      <c r="Q114" s="9">
        <f t="shared" si="26"/>
        <v>3978.19</v>
      </c>
      <c r="S114" s="21" t="str">
        <f t="shared" si="27"/>
        <v>N.M.</v>
      </c>
      <c r="U114" s="9">
        <v>5361.57</v>
      </c>
      <c r="W114" s="9">
        <v>0</v>
      </c>
      <c r="Y114" s="9">
        <f t="shared" si="28"/>
        <v>5361.57</v>
      </c>
      <c r="AA114" s="21" t="str">
        <f t="shared" si="29"/>
        <v>N.M.</v>
      </c>
      <c r="AC114" s="9">
        <v>21144.04</v>
      </c>
      <c r="AE114" s="9">
        <v>0</v>
      </c>
      <c r="AG114" s="9">
        <f t="shared" si="30"/>
        <v>21144.04</v>
      </c>
      <c r="AI114" s="21" t="str">
        <f t="shared" si="31"/>
        <v>N.M.</v>
      </c>
    </row>
    <row r="115" spans="1:35" ht="12.75" outlineLevel="1">
      <c r="A115" s="1" t="s">
        <v>305</v>
      </c>
      <c r="B115" s="16" t="s">
        <v>306</v>
      </c>
      <c r="C115" s="1" t="s">
        <v>1098</v>
      </c>
      <c r="E115" s="5">
        <v>6395.46</v>
      </c>
      <c r="G115" s="5">
        <v>0</v>
      </c>
      <c r="I115" s="9">
        <f t="shared" si="24"/>
        <v>6395.46</v>
      </c>
      <c r="K115" s="21" t="str">
        <f t="shared" si="25"/>
        <v>N.M.</v>
      </c>
      <c r="M115" s="9">
        <v>19273.44</v>
      </c>
      <c r="O115" s="9">
        <v>0</v>
      </c>
      <c r="Q115" s="9">
        <f t="shared" si="26"/>
        <v>19273.44</v>
      </c>
      <c r="S115" s="21" t="str">
        <f t="shared" si="27"/>
        <v>N.M.</v>
      </c>
      <c r="U115" s="9">
        <v>26253.11</v>
      </c>
      <c r="W115" s="9">
        <v>0</v>
      </c>
      <c r="Y115" s="9">
        <f t="shared" si="28"/>
        <v>26253.11</v>
      </c>
      <c r="AA115" s="21" t="str">
        <f t="shared" si="29"/>
        <v>N.M.</v>
      </c>
      <c r="AC115" s="9">
        <v>108339.06</v>
      </c>
      <c r="AE115" s="9">
        <v>0</v>
      </c>
      <c r="AG115" s="9">
        <f t="shared" si="30"/>
        <v>108339.06</v>
      </c>
      <c r="AI115" s="21" t="str">
        <f t="shared" si="31"/>
        <v>N.M.</v>
      </c>
    </row>
    <row r="116" spans="1:35" ht="12.75" outlineLevel="1">
      <c r="A116" s="1" t="s">
        <v>307</v>
      </c>
      <c r="B116" s="16" t="s">
        <v>308</v>
      </c>
      <c r="C116" s="1" t="s">
        <v>1104</v>
      </c>
      <c r="E116" s="5">
        <v>113925.61</v>
      </c>
      <c r="G116" s="5">
        <v>0</v>
      </c>
      <c r="I116" s="9">
        <f t="shared" si="24"/>
        <v>113925.61</v>
      </c>
      <c r="K116" s="21" t="str">
        <f t="shared" si="25"/>
        <v>N.M.</v>
      </c>
      <c r="M116" s="9">
        <v>315380.3</v>
      </c>
      <c r="O116" s="9">
        <v>0</v>
      </c>
      <c r="Q116" s="9">
        <f t="shared" si="26"/>
        <v>315380.3</v>
      </c>
      <c r="S116" s="21" t="str">
        <f t="shared" si="27"/>
        <v>N.M.</v>
      </c>
      <c r="U116" s="9">
        <v>400624.69</v>
      </c>
      <c r="W116" s="9">
        <v>0</v>
      </c>
      <c r="Y116" s="9">
        <f t="shared" si="28"/>
        <v>400624.69</v>
      </c>
      <c r="AA116" s="21" t="str">
        <f t="shared" si="29"/>
        <v>N.M.</v>
      </c>
      <c r="AC116" s="9">
        <v>1390255.92</v>
      </c>
      <c r="AE116" s="9">
        <v>0</v>
      </c>
      <c r="AG116" s="9">
        <f t="shared" si="30"/>
        <v>1390255.92</v>
      </c>
      <c r="AI116" s="21" t="str">
        <f t="shared" si="31"/>
        <v>N.M.</v>
      </c>
    </row>
    <row r="117" spans="1:35" ht="12.75" outlineLevel="1">
      <c r="A117" s="1" t="s">
        <v>309</v>
      </c>
      <c r="B117" s="16" t="s">
        <v>310</v>
      </c>
      <c r="C117" s="1" t="s">
        <v>1105</v>
      </c>
      <c r="E117" s="5">
        <v>15366.84</v>
      </c>
      <c r="G117" s="5">
        <v>0</v>
      </c>
      <c r="I117" s="9">
        <f t="shared" si="24"/>
        <v>15366.84</v>
      </c>
      <c r="K117" s="21" t="str">
        <f t="shared" si="25"/>
        <v>N.M.</v>
      </c>
      <c r="M117" s="9">
        <v>50666.73</v>
      </c>
      <c r="O117" s="9">
        <v>0</v>
      </c>
      <c r="Q117" s="9">
        <f t="shared" si="26"/>
        <v>50666.73</v>
      </c>
      <c r="S117" s="21" t="str">
        <f t="shared" si="27"/>
        <v>N.M.</v>
      </c>
      <c r="U117" s="9">
        <v>69056.86</v>
      </c>
      <c r="W117" s="9">
        <v>0</v>
      </c>
      <c r="Y117" s="9">
        <f t="shared" si="28"/>
        <v>69056.86</v>
      </c>
      <c r="AA117" s="21" t="str">
        <f t="shared" si="29"/>
        <v>N.M.</v>
      </c>
      <c r="AC117" s="9">
        <v>261674.07</v>
      </c>
      <c r="AE117" s="9">
        <v>0</v>
      </c>
      <c r="AG117" s="9">
        <f t="shared" si="30"/>
        <v>261674.07</v>
      </c>
      <c r="AI117" s="21" t="str">
        <f t="shared" si="31"/>
        <v>N.M.</v>
      </c>
    </row>
    <row r="118" spans="1:35" ht="12.75" outlineLevel="1">
      <c r="A118" s="1" t="s">
        <v>311</v>
      </c>
      <c r="B118" s="16" t="s">
        <v>312</v>
      </c>
      <c r="C118" s="1" t="s">
        <v>1106</v>
      </c>
      <c r="E118" s="5">
        <v>295225.4</v>
      </c>
      <c r="G118" s="5">
        <v>0</v>
      </c>
      <c r="I118" s="9">
        <f t="shared" si="24"/>
        <v>295225.4</v>
      </c>
      <c r="K118" s="21" t="str">
        <f t="shared" si="25"/>
        <v>N.M.</v>
      </c>
      <c r="M118" s="9">
        <v>851719.15</v>
      </c>
      <c r="O118" s="9">
        <v>0</v>
      </c>
      <c r="Q118" s="9">
        <f t="shared" si="26"/>
        <v>851719.15</v>
      </c>
      <c r="S118" s="21" t="str">
        <f t="shared" si="27"/>
        <v>N.M.</v>
      </c>
      <c r="U118" s="9">
        <v>1164888.32</v>
      </c>
      <c r="W118" s="9">
        <v>0</v>
      </c>
      <c r="Y118" s="9">
        <f t="shared" si="28"/>
        <v>1164888.32</v>
      </c>
      <c r="AA118" s="21" t="str">
        <f t="shared" si="29"/>
        <v>N.M.</v>
      </c>
      <c r="AC118" s="9">
        <v>5124036.07</v>
      </c>
      <c r="AE118" s="9">
        <v>0</v>
      </c>
      <c r="AG118" s="9">
        <f t="shared" si="30"/>
        <v>5124036.07</v>
      </c>
      <c r="AI118" s="21" t="str">
        <f t="shared" si="31"/>
        <v>N.M.</v>
      </c>
    </row>
    <row r="119" spans="1:68" s="17" customFormat="1" ht="12.75">
      <c r="A119" s="17" t="s">
        <v>88</v>
      </c>
      <c r="B119" s="98"/>
      <c r="C119" s="17" t="s">
        <v>89</v>
      </c>
      <c r="D119" s="18"/>
      <c r="E119" s="18">
        <v>40753641.53599999</v>
      </c>
      <c r="F119" s="99"/>
      <c r="G119" s="99">
        <v>40293044.268</v>
      </c>
      <c r="H119" s="100"/>
      <c r="I119" s="18">
        <f aca="true" t="shared" si="32" ref="I119:I128">+E119-G119</f>
        <v>460597.2679999918</v>
      </c>
      <c r="J119" s="37" t="str">
        <f>IF((+E119-G119)=(I119),"  ",$AO$522)</f>
        <v>  </v>
      </c>
      <c r="K119" s="40">
        <f aca="true" t="shared" si="33" ref="K119:K128">IF(G119&lt;0,IF(I119=0,0,IF(OR(G119=0,E119=0),"N.M.",IF(ABS(I119/G119)&gt;=10,"N.M.",I119/(-G119)))),IF(I119=0,0,IF(OR(G119=0,E119=0),"N.M.",IF(ABS(I119/G119)&gt;=10,"N.M.",I119/G119))))</f>
        <v>0.011431185614480605</v>
      </c>
      <c r="L119" s="39"/>
      <c r="M119" s="8">
        <v>140077544.11700004</v>
      </c>
      <c r="N119" s="18"/>
      <c r="O119" s="8">
        <v>135427845.03800002</v>
      </c>
      <c r="P119" s="18"/>
      <c r="Q119" s="18">
        <f aca="true" t="shared" si="34" ref="Q119:Q128">+M119-O119</f>
        <v>4649699.079000026</v>
      </c>
      <c r="R119" s="37" t="str">
        <f>IF((+M119-O119)=(Q119),"  ",$AO$522)</f>
        <v>  </v>
      </c>
      <c r="S119" s="40">
        <f aca="true" t="shared" si="35" ref="S119:S128">IF(O119&lt;0,IF(Q119=0,0,IF(OR(O119=0,M119=0),"N.M.",IF(ABS(Q119/O119)&gt;=10,"N.M.",Q119/(-O119)))),IF(Q119=0,0,IF(OR(O119=0,M119=0),"N.M.",IF(ABS(Q119/O119)&gt;=10,"N.M.",Q119/O119))))</f>
        <v>0.034333405199612796</v>
      </c>
      <c r="T119" s="39"/>
      <c r="U119" s="18">
        <v>198021006.82600006</v>
      </c>
      <c r="V119" s="18"/>
      <c r="W119" s="18">
        <v>184133681.30499995</v>
      </c>
      <c r="X119" s="18"/>
      <c r="Y119" s="18">
        <f aca="true" t="shared" si="36" ref="Y119:Y128">+U119-W119</f>
        <v>13887325.521000117</v>
      </c>
      <c r="Z119" s="37" t="str">
        <f>IF((+U119-W119)=(Y119),"  ",$AO$522)</f>
        <v>  </v>
      </c>
      <c r="AA119" s="40">
        <f aca="true" t="shared" si="37" ref="AA119:AA128">IF(W119&lt;0,IF(Y119=0,0,IF(OR(W119=0,U119=0),"N.M.",IF(ABS(Y119/W119)&gt;=10,"N.M.",Y119/(-W119)))),IF(Y119=0,0,IF(OR(W119=0,U119=0),"N.M.",IF(ABS(Y119/W119)&gt;=10,"N.M.",Y119/W119))))</f>
        <v>0.07541980056324993</v>
      </c>
      <c r="AB119" s="39"/>
      <c r="AC119" s="18">
        <v>564184845.0600005</v>
      </c>
      <c r="AD119" s="18"/>
      <c r="AE119" s="18">
        <v>538598300.2170004</v>
      </c>
      <c r="AF119" s="18"/>
      <c r="AG119" s="18">
        <f aca="true" t="shared" si="38" ref="AG119:AG128">+AC119-AE119</f>
        <v>25586544.843000174</v>
      </c>
      <c r="AH119" s="37" t="str">
        <f>IF((+AC119-AE119)=(AG119),"  ",$AO$522)</f>
        <v>  </v>
      </c>
      <c r="AI119" s="40">
        <f aca="true" t="shared" si="39" ref="AI119:AI128">IF(AE119&lt;0,IF(AG119=0,0,IF(OR(AE119=0,AC119=0),"N.M.",IF(ABS(AG119/AE119)&gt;=10,"N.M.",AG119/(-AE119)))),IF(AG119=0,0,IF(OR(AE119=0,AC119=0),"N.M.",IF(ABS(AG119/AE119)&gt;=10,"N.M.",AG119/AE119))))</f>
        <v>0.047505803179645006</v>
      </c>
      <c r="AJ119" s="39"/>
      <c r="AK119" s="99"/>
      <c r="AL119" s="101"/>
      <c r="AM119" s="100"/>
      <c r="AN119" s="101"/>
      <c r="AO119" s="100"/>
      <c r="AP119" s="100"/>
      <c r="AQ119" s="102"/>
      <c r="AR119" s="100"/>
      <c r="AS119" s="99"/>
      <c r="AT119" s="99"/>
      <c r="AU119" s="99"/>
      <c r="AV119" s="99"/>
      <c r="AW119" s="100"/>
      <c r="AX119" s="100"/>
      <c r="AY119" s="102"/>
      <c r="AZ119" s="100"/>
      <c r="BA119" s="99"/>
      <c r="BB119" s="99"/>
      <c r="BC119" s="100"/>
      <c r="BD119" s="100"/>
      <c r="BE119" s="102"/>
      <c r="BF119" s="103"/>
      <c r="BG119" s="18"/>
      <c r="BH119" s="104"/>
      <c r="BI119" s="18"/>
      <c r="BJ119" s="104"/>
      <c r="BK119" s="18"/>
      <c r="BL119" s="104"/>
      <c r="BM119" s="18"/>
      <c r="BN119" s="104"/>
      <c r="BO119" s="104"/>
      <c r="BP119" s="104"/>
    </row>
    <row r="120" spans="1:35" ht="12.75" outlineLevel="1">
      <c r="A120" s="1" t="s">
        <v>313</v>
      </c>
      <c r="B120" s="16" t="s">
        <v>314</v>
      </c>
      <c r="C120" s="1" t="s">
        <v>1107</v>
      </c>
      <c r="E120" s="5">
        <v>222780.82</v>
      </c>
      <c r="G120" s="5">
        <v>80669.82</v>
      </c>
      <c r="I120" s="9">
        <f t="shared" si="32"/>
        <v>142111</v>
      </c>
      <c r="K120" s="21">
        <f t="shared" si="33"/>
        <v>1.7616377475492073</v>
      </c>
      <c r="M120" s="9">
        <v>512480.15</v>
      </c>
      <c r="O120" s="9">
        <v>258321.75</v>
      </c>
      <c r="Q120" s="9">
        <f t="shared" si="34"/>
        <v>254158.40000000002</v>
      </c>
      <c r="S120" s="21">
        <f t="shared" si="35"/>
        <v>0.9838830837898862</v>
      </c>
      <c r="U120" s="9">
        <v>644297.26</v>
      </c>
      <c r="W120" s="9">
        <v>335912.02</v>
      </c>
      <c r="Y120" s="9">
        <f t="shared" si="36"/>
        <v>308385.24</v>
      </c>
      <c r="AA120" s="21">
        <f t="shared" si="37"/>
        <v>0.9180536022497795</v>
      </c>
      <c r="AC120" s="9">
        <v>1454933.74</v>
      </c>
      <c r="AE120" s="9">
        <v>1078456.34</v>
      </c>
      <c r="AG120" s="9">
        <f t="shared" si="38"/>
        <v>376477.3999999999</v>
      </c>
      <c r="AI120" s="21">
        <f t="shared" si="39"/>
        <v>0.34908914346963726</v>
      </c>
    </row>
    <row r="121" spans="1:35" ht="12.75" outlineLevel="1">
      <c r="A121" s="1" t="s">
        <v>315</v>
      </c>
      <c r="B121" s="16" t="s">
        <v>316</v>
      </c>
      <c r="C121" s="1" t="s">
        <v>1108</v>
      </c>
      <c r="E121" s="5">
        <v>316394.8</v>
      </c>
      <c r="G121" s="5">
        <v>211328</v>
      </c>
      <c r="I121" s="9">
        <f t="shared" si="32"/>
        <v>105066.79999999999</v>
      </c>
      <c r="K121" s="21">
        <f t="shared" si="33"/>
        <v>0.49717406117504537</v>
      </c>
      <c r="M121" s="9">
        <v>712695.88</v>
      </c>
      <c r="O121" s="9">
        <v>749859.08</v>
      </c>
      <c r="Q121" s="9">
        <f t="shared" si="34"/>
        <v>-37163.19999999995</v>
      </c>
      <c r="S121" s="21">
        <f t="shared" si="35"/>
        <v>-0.04956024537303723</v>
      </c>
      <c r="U121" s="9">
        <v>927581.35</v>
      </c>
      <c r="W121" s="9">
        <v>1041045.92</v>
      </c>
      <c r="Y121" s="9">
        <f t="shared" si="36"/>
        <v>-113464.57000000007</v>
      </c>
      <c r="AA121" s="21">
        <f t="shared" si="37"/>
        <v>-0.10899093673024535</v>
      </c>
      <c r="AC121" s="9">
        <v>2478181.18</v>
      </c>
      <c r="AE121" s="9">
        <v>3138064.25</v>
      </c>
      <c r="AG121" s="9">
        <f t="shared" si="38"/>
        <v>-659883.0699999998</v>
      </c>
      <c r="AI121" s="21">
        <f t="shared" si="39"/>
        <v>-0.21028347969612152</v>
      </c>
    </row>
    <row r="122" spans="1:35" ht="12.75" outlineLevel="1">
      <c r="A122" s="1" t="s">
        <v>317</v>
      </c>
      <c r="B122" s="16" t="s">
        <v>318</v>
      </c>
      <c r="C122" s="1" t="s">
        <v>1109</v>
      </c>
      <c r="E122" s="5">
        <v>0</v>
      </c>
      <c r="G122" s="5">
        <v>0</v>
      </c>
      <c r="I122" s="9">
        <f t="shared" si="32"/>
        <v>0</v>
      </c>
      <c r="K122" s="21">
        <f t="shared" si="33"/>
        <v>0</v>
      </c>
      <c r="M122" s="9">
        <v>0</v>
      </c>
      <c r="O122" s="9">
        <v>0</v>
      </c>
      <c r="Q122" s="9">
        <f t="shared" si="34"/>
        <v>0</v>
      </c>
      <c r="S122" s="21">
        <f t="shared" si="35"/>
        <v>0</v>
      </c>
      <c r="U122" s="9">
        <v>0</v>
      </c>
      <c r="W122" s="9">
        <v>0</v>
      </c>
      <c r="Y122" s="9">
        <f t="shared" si="36"/>
        <v>0</v>
      </c>
      <c r="AA122" s="21">
        <f t="shared" si="37"/>
        <v>0</v>
      </c>
      <c r="AC122" s="9">
        <v>0</v>
      </c>
      <c r="AE122" s="9">
        <v>21309.93</v>
      </c>
      <c r="AG122" s="9">
        <f t="shared" si="38"/>
        <v>-21309.93</v>
      </c>
      <c r="AI122" s="21" t="str">
        <f t="shared" si="39"/>
        <v>N.M.</v>
      </c>
    </row>
    <row r="123" spans="1:35" ht="12.75" outlineLevel="1">
      <c r="A123" s="1" t="s">
        <v>319</v>
      </c>
      <c r="B123" s="16" t="s">
        <v>320</v>
      </c>
      <c r="C123" s="1" t="s">
        <v>1110</v>
      </c>
      <c r="E123" s="5">
        <v>7441930.01</v>
      </c>
      <c r="G123" s="5">
        <v>3503682</v>
      </c>
      <c r="I123" s="9">
        <f t="shared" si="32"/>
        <v>3938248.01</v>
      </c>
      <c r="K123" s="21">
        <f t="shared" si="33"/>
        <v>1.1240312362822882</v>
      </c>
      <c r="M123" s="9">
        <v>18243390.01</v>
      </c>
      <c r="O123" s="9">
        <v>10825627</v>
      </c>
      <c r="Q123" s="9">
        <f t="shared" si="34"/>
        <v>7417763.010000002</v>
      </c>
      <c r="S123" s="21">
        <f t="shared" si="35"/>
        <v>0.6852040080449845</v>
      </c>
      <c r="U123" s="9">
        <v>23487737.01</v>
      </c>
      <c r="W123" s="9">
        <v>14380275</v>
      </c>
      <c r="Y123" s="9">
        <f t="shared" si="36"/>
        <v>9107462.010000002</v>
      </c>
      <c r="AA123" s="21">
        <f t="shared" si="37"/>
        <v>0.6333301699724102</v>
      </c>
      <c r="AC123" s="9">
        <v>64881768.72</v>
      </c>
      <c r="AE123" s="9">
        <v>52434936</v>
      </c>
      <c r="AG123" s="9">
        <f t="shared" si="38"/>
        <v>12446832.719999999</v>
      </c>
      <c r="AI123" s="21">
        <f t="shared" si="39"/>
        <v>0.23737671235071212</v>
      </c>
    </row>
    <row r="124" spans="1:35" ht="12.75" outlineLevel="1">
      <c r="A124" s="1" t="s">
        <v>321</v>
      </c>
      <c r="B124" s="16" t="s">
        <v>322</v>
      </c>
      <c r="C124" s="1" t="s">
        <v>1111</v>
      </c>
      <c r="E124" s="5">
        <v>21241.6</v>
      </c>
      <c r="G124" s="5">
        <v>25147.37</v>
      </c>
      <c r="I124" s="9">
        <f t="shared" si="32"/>
        <v>-3905.7700000000004</v>
      </c>
      <c r="K124" s="21">
        <f t="shared" si="33"/>
        <v>-0.15531524767798782</v>
      </c>
      <c r="M124" s="9">
        <v>63724.8</v>
      </c>
      <c r="O124" s="9">
        <v>75442.11</v>
      </c>
      <c r="Q124" s="9">
        <f t="shared" si="34"/>
        <v>-11717.309999999998</v>
      </c>
      <c r="S124" s="21">
        <f t="shared" si="35"/>
        <v>-0.15531524767798777</v>
      </c>
      <c r="U124" s="9">
        <v>84966.4</v>
      </c>
      <c r="W124" s="9">
        <v>100589.48</v>
      </c>
      <c r="Y124" s="9">
        <f t="shared" si="36"/>
        <v>-15623.080000000002</v>
      </c>
      <c r="AA124" s="21">
        <f t="shared" si="37"/>
        <v>-0.15531524767798782</v>
      </c>
      <c r="AC124" s="9">
        <v>286145.36</v>
      </c>
      <c r="AE124" s="9">
        <v>276093</v>
      </c>
      <c r="AG124" s="9">
        <f t="shared" si="38"/>
        <v>10052.359999999986</v>
      </c>
      <c r="AI124" s="21">
        <f t="shared" si="39"/>
        <v>0.036409325843103545</v>
      </c>
    </row>
    <row r="125" spans="1:68" s="17" customFormat="1" ht="12.75">
      <c r="A125" s="17" t="s">
        <v>90</v>
      </c>
      <c r="B125" s="98"/>
      <c r="C125" s="17" t="s">
        <v>1112</v>
      </c>
      <c r="D125" s="18"/>
      <c r="E125" s="18">
        <v>8002347.2299999995</v>
      </c>
      <c r="F125" s="18"/>
      <c r="G125" s="18">
        <v>3820827.19</v>
      </c>
      <c r="H125" s="18"/>
      <c r="I125" s="18">
        <f t="shared" si="32"/>
        <v>4181520.0399999996</v>
      </c>
      <c r="J125" s="37" t="str">
        <f>IF((+E125-G125)=(I125),"  ",$AO$522)</f>
        <v>  </v>
      </c>
      <c r="K125" s="40">
        <f t="shared" si="33"/>
        <v>1.0944017701046562</v>
      </c>
      <c r="L125" s="39"/>
      <c r="M125" s="8">
        <v>19532290.840000004</v>
      </c>
      <c r="N125" s="18"/>
      <c r="O125" s="8">
        <v>11909249.94</v>
      </c>
      <c r="P125" s="18"/>
      <c r="Q125" s="18">
        <f t="shared" si="34"/>
        <v>7623040.900000004</v>
      </c>
      <c r="R125" s="37" t="str">
        <f>IF((+M125-O125)=(Q125),"  ",$AO$522)</f>
        <v>  </v>
      </c>
      <c r="S125" s="40">
        <f t="shared" si="35"/>
        <v>0.640094123341575</v>
      </c>
      <c r="T125" s="39"/>
      <c r="U125" s="18">
        <v>25144582.02</v>
      </c>
      <c r="V125" s="18"/>
      <c r="W125" s="18">
        <v>15857822.42</v>
      </c>
      <c r="X125" s="18"/>
      <c r="Y125" s="18">
        <f t="shared" si="36"/>
        <v>9286759.6</v>
      </c>
      <c r="Z125" s="37" t="str">
        <f>IF((+U125-W125)=(Y125),"  ",$AO$522)</f>
        <v>  </v>
      </c>
      <c r="AA125" s="40">
        <f t="shared" si="37"/>
        <v>0.5856264091018872</v>
      </c>
      <c r="AB125" s="39"/>
      <c r="AC125" s="18">
        <v>69101029.00000001</v>
      </c>
      <c r="AD125" s="18"/>
      <c r="AE125" s="18">
        <v>56948859.52</v>
      </c>
      <c r="AF125" s="18"/>
      <c r="AG125" s="18">
        <f t="shared" si="38"/>
        <v>12152169.480000012</v>
      </c>
      <c r="AH125" s="37" t="str">
        <f>IF((+AC125-AE125)=(AG125),"  ",$AO$522)</f>
        <v>  </v>
      </c>
      <c r="AI125" s="40">
        <f t="shared" si="39"/>
        <v>0.2133874072707683</v>
      </c>
      <c r="AJ125" s="39"/>
      <c r="AK125" s="18"/>
      <c r="AL125" s="18"/>
      <c r="AM125" s="18"/>
      <c r="AN125" s="18"/>
      <c r="AO125" s="18"/>
      <c r="AP125" s="85"/>
      <c r="AQ125" s="117"/>
      <c r="AR125" s="39"/>
      <c r="AS125" s="18"/>
      <c r="AT125" s="18"/>
      <c r="AU125" s="18"/>
      <c r="AV125" s="18"/>
      <c r="AW125" s="18"/>
      <c r="AX125" s="85"/>
      <c r="AY125" s="117"/>
      <c r="AZ125" s="39"/>
      <c r="BA125" s="18"/>
      <c r="BB125" s="18"/>
      <c r="BC125" s="18"/>
      <c r="BD125" s="85"/>
      <c r="BE125" s="117"/>
      <c r="BF125" s="39"/>
      <c r="BG125" s="18"/>
      <c r="BH125" s="104"/>
      <c r="BI125" s="18"/>
      <c r="BJ125" s="104"/>
      <c r="BK125" s="18"/>
      <c r="BL125" s="104"/>
      <c r="BM125" s="18"/>
      <c r="BN125" s="104"/>
      <c r="BO125" s="104"/>
      <c r="BP125" s="104"/>
    </row>
    <row r="126" spans="1:68" s="17" customFormat="1" ht="12.75">
      <c r="A126" s="17" t="s">
        <v>91</v>
      </c>
      <c r="B126" s="98"/>
      <c r="C126" s="17" t="s">
        <v>1113</v>
      </c>
      <c r="D126" s="18"/>
      <c r="E126" s="18">
        <v>48755988.765999995</v>
      </c>
      <c r="F126" s="18"/>
      <c r="G126" s="18">
        <v>44113871.458000004</v>
      </c>
      <c r="H126" s="18"/>
      <c r="I126" s="18">
        <f t="shared" si="32"/>
        <v>4642117.307999991</v>
      </c>
      <c r="J126" s="37" t="str">
        <f>IF((+E126-G126)=(I126),"  ",$AO$522)</f>
        <v>  </v>
      </c>
      <c r="K126" s="40">
        <f t="shared" si="33"/>
        <v>0.10523033128977728</v>
      </c>
      <c r="L126" s="39"/>
      <c r="M126" s="8">
        <v>159609834.95700002</v>
      </c>
      <c r="N126" s="18"/>
      <c r="O126" s="8">
        <v>147337094.97800004</v>
      </c>
      <c r="P126" s="18"/>
      <c r="Q126" s="18">
        <f t="shared" si="34"/>
        <v>12272739.978999972</v>
      </c>
      <c r="R126" s="37" t="str">
        <f>IF((+M126-O126)=(Q126),"  ",$AO$522)</f>
        <v>  </v>
      </c>
      <c r="S126" s="40">
        <f t="shared" si="35"/>
        <v>0.08329701342918769</v>
      </c>
      <c r="T126" s="39"/>
      <c r="U126" s="18">
        <v>223165588.84600005</v>
      </c>
      <c r="V126" s="18"/>
      <c r="W126" s="18">
        <v>199991503.72500002</v>
      </c>
      <c r="X126" s="18"/>
      <c r="Y126" s="18">
        <f t="shared" si="36"/>
        <v>23174085.12100002</v>
      </c>
      <c r="Z126" s="37" t="str">
        <f>IF((+U126-W126)=(Y126),"  ",$AO$522)</f>
        <v>  </v>
      </c>
      <c r="AA126" s="40">
        <f t="shared" si="37"/>
        <v>0.11587534814911807</v>
      </c>
      <c r="AB126" s="39"/>
      <c r="AC126" s="18">
        <v>633285874.0600002</v>
      </c>
      <c r="AD126" s="18"/>
      <c r="AE126" s="18">
        <v>595547159.7370001</v>
      </c>
      <c r="AF126" s="18"/>
      <c r="AG126" s="18">
        <f t="shared" si="38"/>
        <v>37738714.32300007</v>
      </c>
      <c r="AH126" s="37" t="str">
        <f>IF((+AC126-AE126)=(AG126),"  ",$AO$522)</f>
        <v>  </v>
      </c>
      <c r="AI126" s="40">
        <f t="shared" si="39"/>
        <v>0.06336813752863146</v>
      </c>
      <c r="AJ126" s="39"/>
      <c r="AK126" s="18"/>
      <c r="AL126" s="18"/>
      <c r="AM126" s="18"/>
      <c r="AN126" s="18"/>
      <c r="AO126" s="18"/>
      <c r="AP126" s="85"/>
      <c r="AQ126" s="117"/>
      <c r="AR126" s="39"/>
      <c r="AS126" s="18"/>
      <c r="AT126" s="18"/>
      <c r="AU126" s="18"/>
      <c r="AV126" s="18"/>
      <c r="AW126" s="18"/>
      <c r="AX126" s="85"/>
      <c r="AY126" s="117"/>
      <c r="AZ126" s="39"/>
      <c r="BA126" s="18"/>
      <c r="BB126" s="18"/>
      <c r="BC126" s="18"/>
      <c r="BD126" s="85"/>
      <c r="BE126" s="117"/>
      <c r="BF126" s="39"/>
      <c r="BG126" s="18"/>
      <c r="BH126" s="104"/>
      <c r="BI126" s="18"/>
      <c r="BJ126" s="104"/>
      <c r="BK126" s="18"/>
      <c r="BL126" s="104"/>
      <c r="BM126" s="18"/>
      <c r="BN126" s="104"/>
      <c r="BO126" s="104"/>
      <c r="BP126" s="104"/>
    </row>
    <row r="127" spans="1:68" s="90" customFormat="1" ht="12.75">
      <c r="A127" s="90" t="s">
        <v>27</v>
      </c>
      <c r="B127" s="91"/>
      <c r="C127" s="77" t="s">
        <v>1114</v>
      </c>
      <c r="D127" s="105"/>
      <c r="E127" s="105">
        <v>0</v>
      </c>
      <c r="F127" s="105"/>
      <c r="G127" s="105">
        <v>0</v>
      </c>
      <c r="H127" s="105"/>
      <c r="I127" s="9">
        <f t="shared" si="32"/>
        <v>0</v>
      </c>
      <c r="J127" s="37" t="str">
        <f>IF((+E127-G127)=(I127),"  ",$AO$522)</f>
        <v>  </v>
      </c>
      <c r="K127" s="38">
        <f t="shared" si="33"/>
        <v>0</v>
      </c>
      <c r="L127" s="39"/>
      <c r="M127" s="5">
        <v>0</v>
      </c>
      <c r="N127" s="9"/>
      <c r="O127" s="5">
        <v>0</v>
      </c>
      <c r="P127" s="9"/>
      <c r="Q127" s="9">
        <f t="shared" si="34"/>
        <v>0</v>
      </c>
      <c r="R127" s="37" t="str">
        <f>IF((+M127-O127)=(Q127),"  ",$AO$522)</f>
        <v>  </v>
      </c>
      <c r="S127" s="38">
        <f t="shared" si="35"/>
        <v>0</v>
      </c>
      <c r="T127" s="39"/>
      <c r="U127" s="9">
        <v>0</v>
      </c>
      <c r="V127" s="9"/>
      <c r="W127" s="9">
        <v>0</v>
      </c>
      <c r="X127" s="9"/>
      <c r="Y127" s="9">
        <f t="shared" si="36"/>
        <v>0</v>
      </c>
      <c r="Z127" s="37" t="str">
        <f>IF((+U127-W127)=(Y127),"  ",$AO$522)</f>
        <v>  </v>
      </c>
      <c r="AA127" s="38">
        <f t="shared" si="37"/>
        <v>0</v>
      </c>
      <c r="AB127" s="39"/>
      <c r="AC127" s="9">
        <v>0</v>
      </c>
      <c r="AD127" s="9"/>
      <c r="AE127" s="9">
        <v>0</v>
      </c>
      <c r="AF127" s="9"/>
      <c r="AG127" s="9">
        <f t="shared" si="38"/>
        <v>0</v>
      </c>
      <c r="AH127" s="37" t="str">
        <f>IF((+AC127-AE127)=(AG127),"  ",$AO$522)</f>
        <v>  </v>
      </c>
      <c r="AI127" s="38">
        <f t="shared" si="39"/>
        <v>0</v>
      </c>
      <c r="AJ127" s="39"/>
      <c r="AK127" s="105"/>
      <c r="AL127" s="105"/>
      <c r="AM127" s="105"/>
      <c r="AN127" s="105"/>
      <c r="AO127" s="105"/>
      <c r="AP127" s="106"/>
      <c r="AQ127" s="107"/>
      <c r="AR127" s="108"/>
      <c r="AS127" s="105"/>
      <c r="AT127" s="105"/>
      <c r="AU127" s="105"/>
      <c r="AV127" s="105"/>
      <c r="AW127" s="105"/>
      <c r="AX127" s="106"/>
      <c r="AY127" s="107"/>
      <c r="AZ127" s="108"/>
      <c r="BA127" s="105"/>
      <c r="BB127" s="105"/>
      <c r="BC127" s="105"/>
      <c r="BD127" s="106"/>
      <c r="BE127" s="107"/>
      <c r="BF127" s="108"/>
      <c r="BG127" s="105"/>
      <c r="BH127" s="109"/>
      <c r="BI127" s="105"/>
      <c r="BJ127" s="109"/>
      <c r="BK127" s="105"/>
      <c r="BL127" s="109"/>
      <c r="BM127" s="105"/>
      <c r="BN127" s="97"/>
      <c r="BO127" s="97"/>
      <c r="BP127" s="97"/>
    </row>
    <row r="128" spans="1:68" s="77" customFormat="1" ht="12.75">
      <c r="A128" s="77" t="s">
        <v>28</v>
      </c>
      <c r="B128" s="110"/>
      <c r="C128" s="77" t="s">
        <v>29</v>
      </c>
      <c r="D128" s="105"/>
      <c r="E128" s="105">
        <v>48755988.765999995</v>
      </c>
      <c r="F128" s="105"/>
      <c r="G128" s="105">
        <v>44113871.458000004</v>
      </c>
      <c r="H128" s="105"/>
      <c r="I128" s="9">
        <f t="shared" si="32"/>
        <v>4642117.307999991</v>
      </c>
      <c r="J128" s="37" t="str">
        <f>IF((+E128-G128)=(I128),"  ",$AO$522)</f>
        <v>  </v>
      </c>
      <c r="K128" s="38">
        <f t="shared" si="33"/>
        <v>0.10523033128977728</v>
      </c>
      <c r="L128" s="39"/>
      <c r="M128" s="5">
        <v>159609834.95700002</v>
      </c>
      <c r="N128" s="9"/>
      <c r="O128" s="5">
        <v>147337094.97800004</v>
      </c>
      <c r="P128" s="9"/>
      <c r="Q128" s="9">
        <f t="shared" si="34"/>
        <v>12272739.978999972</v>
      </c>
      <c r="R128" s="37" t="str">
        <f>IF((+M128-O128)=(Q128),"  ",$AO$522)</f>
        <v>  </v>
      </c>
      <c r="S128" s="38">
        <f t="shared" si="35"/>
        <v>0.08329701342918769</v>
      </c>
      <c r="T128" s="39"/>
      <c r="U128" s="9">
        <v>223165588.84600005</v>
      </c>
      <c r="V128" s="9"/>
      <c r="W128" s="9">
        <v>199991503.72500002</v>
      </c>
      <c r="X128" s="9"/>
      <c r="Y128" s="9">
        <f t="shared" si="36"/>
        <v>23174085.12100002</v>
      </c>
      <c r="Z128" s="37" t="str">
        <f>IF((+U128-W128)=(Y128),"  ",$AO$522)</f>
        <v>  </v>
      </c>
      <c r="AA128" s="38">
        <f t="shared" si="37"/>
        <v>0.11587534814911807</v>
      </c>
      <c r="AB128" s="39"/>
      <c r="AC128" s="9">
        <v>633285874.0600002</v>
      </c>
      <c r="AD128" s="9"/>
      <c r="AE128" s="9">
        <v>595547159.7370001</v>
      </c>
      <c r="AF128" s="9"/>
      <c r="AG128" s="9">
        <f t="shared" si="38"/>
        <v>37738714.32300007</v>
      </c>
      <c r="AH128" s="37" t="str">
        <f>IF((+AC128-AE128)=(AG128),"  ",$AO$522)</f>
        <v>  </v>
      </c>
      <c r="AI128" s="38">
        <f t="shared" si="39"/>
        <v>0.06336813752863146</v>
      </c>
      <c r="AJ128" s="39"/>
      <c r="AK128" s="105"/>
      <c r="AL128" s="105"/>
      <c r="AM128" s="105"/>
      <c r="AN128" s="105"/>
      <c r="AO128" s="105"/>
      <c r="AP128" s="106"/>
      <c r="AQ128" s="107"/>
      <c r="AR128" s="108"/>
      <c r="AS128" s="105"/>
      <c r="AT128" s="105"/>
      <c r="AU128" s="105"/>
      <c r="AV128" s="105"/>
      <c r="AW128" s="105"/>
      <c r="AX128" s="106"/>
      <c r="AY128" s="107"/>
      <c r="AZ128" s="108"/>
      <c r="BA128" s="105"/>
      <c r="BB128" s="105"/>
      <c r="BC128" s="105"/>
      <c r="BD128" s="106"/>
      <c r="BE128" s="107"/>
      <c r="BF128" s="108"/>
      <c r="BG128" s="105"/>
      <c r="BH128" s="109"/>
      <c r="BI128" s="105"/>
      <c r="BJ128" s="109"/>
      <c r="BK128" s="105"/>
      <c r="BL128" s="109"/>
      <c r="BM128" s="105"/>
      <c r="BN128" s="109"/>
      <c r="BO128" s="109"/>
      <c r="BP128" s="109"/>
    </row>
    <row r="129" spans="2:68" s="90" customFormat="1" ht="12.75">
      <c r="B129" s="91"/>
      <c r="D129" s="71"/>
      <c r="E129" s="41" t="str">
        <f>IF(ABS(E119+E125+E127-E128)&gt;$AO$518,$AO$521," ")</f>
        <v> </v>
      </c>
      <c r="F129" s="111"/>
      <c r="G129" s="41" t="str">
        <f>IF(ABS(G119+G125+G127-G128)&gt;$AO$518,$AO$521," ")</f>
        <v> </v>
      </c>
      <c r="H129" s="111"/>
      <c r="I129" s="41" t="str">
        <f>IF(ABS(I119+I125+I127-I128)&gt;$AO$518,$AO$521," ")</f>
        <v> </v>
      </c>
      <c r="J129" s="111"/>
      <c r="K129" s="111"/>
      <c r="L129" s="111"/>
      <c r="M129" s="41" t="str">
        <f>IF(ABS(M119+M125+M127-M128)&gt;$AO$518,$AO$521," ")</f>
        <v> </v>
      </c>
      <c r="N129" s="111"/>
      <c r="O129" s="41" t="str">
        <f>IF(ABS(O119+O125+O127-O128)&gt;$AO$518,$AO$521," ")</f>
        <v> </v>
      </c>
      <c r="P129" s="111"/>
      <c r="Q129" s="41" t="str">
        <f>IF(ABS(Q119+Q125+Q127-Q128)&gt;$AO$518,$AO$521," ")</f>
        <v> </v>
      </c>
      <c r="R129" s="111"/>
      <c r="S129" s="111"/>
      <c r="T129" s="111"/>
      <c r="U129" s="41" t="str">
        <f>IF(ABS(U119+U125+U127-U128)&gt;$AO$518,$AO$521," ")</f>
        <v> </v>
      </c>
      <c r="V129" s="111"/>
      <c r="W129" s="41" t="str">
        <f>IF(ABS(W119+W125+W127-W128)&gt;$AO$518,$AO$521," ")</f>
        <v> </v>
      </c>
      <c r="X129" s="111"/>
      <c r="Y129" s="41" t="str">
        <f>IF(ABS(Y119+Y125+Y127-Y128)&gt;$AO$518,$AO$521," ")</f>
        <v> </v>
      </c>
      <c r="Z129" s="111"/>
      <c r="AA129" s="111"/>
      <c r="AB129" s="111"/>
      <c r="AC129" s="41" t="str">
        <f>IF(ABS(AC119+AC125+AC127-AC128)&gt;$AO$518,$AO$521," ")</f>
        <v> </v>
      </c>
      <c r="AD129" s="111"/>
      <c r="AE129" s="41" t="str">
        <f>IF(ABS(AE119+AE125+AE127-AE128)&gt;$AO$518,$AO$521," ")</f>
        <v> </v>
      </c>
      <c r="AF129" s="111"/>
      <c r="AG129" s="41" t="str">
        <f>IF(ABS(AG119+AG125+AG127-AG128)&gt;$AO$518,$AO$521," ")</f>
        <v> </v>
      </c>
      <c r="AH129" s="111"/>
      <c r="AI129" s="111"/>
      <c r="AJ129" s="112"/>
      <c r="AK129" s="111"/>
      <c r="AL129" s="112"/>
      <c r="AM129" s="111"/>
      <c r="AN129" s="112"/>
      <c r="AO129" s="111"/>
      <c r="AP129" s="71"/>
      <c r="AQ129" s="113"/>
      <c r="AR129" s="71"/>
      <c r="AS129" s="111"/>
      <c r="AT129" s="112"/>
      <c r="AU129" s="111"/>
      <c r="AV129" s="112"/>
      <c r="AW129" s="111"/>
      <c r="AX129" s="71"/>
      <c r="AY129" s="113"/>
      <c r="AZ129" s="71"/>
      <c r="BA129" s="111"/>
      <c r="BB129" s="112"/>
      <c r="BC129" s="111"/>
      <c r="BD129" s="71"/>
      <c r="BE129" s="113"/>
      <c r="BG129" s="71"/>
      <c r="BH129" s="97"/>
      <c r="BI129" s="71"/>
      <c r="BJ129" s="97"/>
      <c r="BK129" s="71"/>
      <c r="BL129" s="97"/>
      <c r="BM129" s="71"/>
      <c r="BN129" s="97"/>
      <c r="BO129" s="97"/>
      <c r="BP129" s="97"/>
    </row>
    <row r="130" spans="2:68" s="90" customFormat="1" ht="12.75">
      <c r="B130" s="91"/>
      <c r="C130" s="77" t="s">
        <v>30</v>
      </c>
      <c r="D130" s="71"/>
      <c r="E130" s="71"/>
      <c r="F130" s="97"/>
      <c r="G130" s="71"/>
      <c r="H130" s="97"/>
      <c r="I130" s="71"/>
      <c r="J130" s="97"/>
      <c r="K130" s="71"/>
      <c r="L130" s="97"/>
      <c r="M130" s="71"/>
      <c r="N130" s="97"/>
      <c r="O130" s="71"/>
      <c r="P130" s="97"/>
      <c r="Q130" s="71"/>
      <c r="R130" s="97"/>
      <c r="S130" s="71"/>
      <c r="T130" s="97"/>
      <c r="U130" s="71"/>
      <c r="V130" s="97"/>
      <c r="W130" s="71"/>
      <c r="X130" s="97"/>
      <c r="Y130" s="71"/>
      <c r="Z130" s="97"/>
      <c r="AA130" s="71"/>
      <c r="AB130" s="97"/>
      <c r="AC130" s="71"/>
      <c r="AD130" s="97"/>
      <c r="AE130" s="71"/>
      <c r="AF130" s="97"/>
      <c r="AG130" s="71"/>
      <c r="AH130" s="97"/>
      <c r="AI130" s="71"/>
      <c r="AJ130" s="71"/>
      <c r="AK130" s="71"/>
      <c r="AL130" s="71"/>
      <c r="AM130" s="71"/>
      <c r="AN130" s="71"/>
      <c r="AO130" s="71"/>
      <c r="AP130" s="71"/>
      <c r="AQ130" s="113"/>
      <c r="AR130" s="71"/>
      <c r="AS130" s="71"/>
      <c r="AT130" s="97"/>
      <c r="AU130" s="71"/>
      <c r="AV130" s="71"/>
      <c r="AW130" s="71"/>
      <c r="AX130" s="71"/>
      <c r="AY130" s="113"/>
      <c r="AZ130" s="71"/>
      <c r="BA130" s="71"/>
      <c r="BB130" s="71"/>
      <c r="BC130" s="71"/>
      <c r="BD130" s="71"/>
      <c r="BE130" s="113"/>
      <c r="BG130" s="71"/>
      <c r="BH130" s="97"/>
      <c r="BI130" s="71"/>
      <c r="BJ130" s="97"/>
      <c r="BK130" s="71"/>
      <c r="BL130" s="97"/>
      <c r="BM130" s="71"/>
      <c r="BN130" s="97"/>
      <c r="BO130" s="97"/>
      <c r="BP130" s="97"/>
    </row>
    <row r="131" spans="2:68" s="90" customFormat="1" ht="12.75">
      <c r="B131" s="91"/>
      <c r="C131" s="77" t="s">
        <v>31</v>
      </c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113"/>
      <c r="AR131" s="71"/>
      <c r="AS131" s="71"/>
      <c r="AT131" s="71"/>
      <c r="AU131" s="71"/>
      <c r="AV131" s="71"/>
      <c r="AW131" s="71"/>
      <c r="AX131" s="71"/>
      <c r="AY131" s="113"/>
      <c r="AZ131" s="71"/>
      <c r="BA131" s="71"/>
      <c r="BB131" s="71"/>
      <c r="BC131" s="71"/>
      <c r="BD131" s="71"/>
      <c r="BE131" s="113"/>
      <c r="BG131" s="71"/>
      <c r="BH131" s="97"/>
      <c r="BI131" s="71"/>
      <c r="BJ131" s="97"/>
      <c r="BK131" s="71"/>
      <c r="BL131" s="97"/>
      <c r="BM131" s="71"/>
      <c r="BN131" s="97"/>
      <c r="BO131" s="97"/>
      <c r="BP131" s="97"/>
    </row>
    <row r="132" spans="1:35" ht="12.75" outlineLevel="1">
      <c r="A132" s="1" t="s">
        <v>323</v>
      </c>
      <c r="B132" s="16" t="s">
        <v>324</v>
      </c>
      <c r="C132" s="1" t="s">
        <v>1115</v>
      </c>
      <c r="E132" s="5">
        <v>28996.776</v>
      </c>
      <c r="G132" s="5">
        <v>24899.866</v>
      </c>
      <c r="I132" s="9">
        <f aca="true" t="shared" si="40" ref="I132:I139">+E132-G132</f>
        <v>4096.91</v>
      </c>
      <c r="K132" s="21">
        <f aca="true" t="shared" si="41" ref="K132:K139">IF(G132&lt;0,IF(I132=0,0,IF(OR(G132=0,E132=0),"N.M.",IF(ABS(I132/G132)&gt;=10,"N.M.",I132/(-G132)))),IF(I132=0,0,IF(OR(G132=0,E132=0),"N.M.",IF(ABS(I132/G132)&gt;=10,"N.M.",I132/G132))))</f>
        <v>0.16453542360428766</v>
      </c>
      <c r="M132" s="9">
        <v>90256.235</v>
      </c>
      <c r="O132" s="9">
        <v>79437.135</v>
      </c>
      <c r="Q132" s="9">
        <f aca="true" t="shared" si="42" ref="Q132:Q139">(+M132-O132)</f>
        <v>10819.100000000006</v>
      </c>
      <c r="S132" s="21">
        <f aca="true" t="shared" si="43" ref="S132:S139">IF(O132&lt;0,IF(Q132=0,0,IF(OR(O132=0,M132=0),"N.M.",IF(ABS(Q132/O132)&gt;=10,"N.M.",Q132/(-O132)))),IF(Q132=0,0,IF(OR(O132=0,M132=0),"N.M.",IF(ABS(Q132/O132)&gt;=10,"N.M.",Q132/O132))))</f>
        <v>0.13619700660150957</v>
      </c>
      <c r="U132" s="9">
        <v>111309.698</v>
      </c>
      <c r="W132" s="9">
        <v>108860.024</v>
      </c>
      <c r="Y132" s="9">
        <f aca="true" t="shared" si="44" ref="Y132:Y139">(+U132-W132)</f>
        <v>2449.673999999999</v>
      </c>
      <c r="AA132" s="21">
        <f aca="true" t="shared" si="45" ref="AA132:AA139">IF(W132&lt;0,IF(Y132=0,0,IF(OR(W132=0,U132=0),"N.M.",IF(ABS(Y132/W132)&gt;=10,"N.M.",Y132/(-W132)))),IF(Y132=0,0,IF(OR(W132=0,U132=0),"N.M.",IF(ABS(Y132/W132)&gt;=10,"N.M.",Y132/W132))))</f>
        <v>0.022502971338679834</v>
      </c>
      <c r="AC132" s="9">
        <v>371700.04</v>
      </c>
      <c r="AE132" s="9">
        <v>530426.226</v>
      </c>
      <c r="AG132" s="9">
        <f aca="true" t="shared" si="46" ref="AG132:AG139">(+AC132-AE132)</f>
        <v>-158726.18600000005</v>
      </c>
      <c r="AI132" s="21">
        <f aca="true" t="shared" si="47" ref="AI132:AI139">IF(AE132&lt;0,IF(AG132=0,0,IF(OR(AE132=0,AC132=0),"N.M.",IF(ABS(AG132/AE132)&gt;=10,"N.M.",AG132/(-AE132)))),IF(AG132=0,0,IF(OR(AE132=0,AC132=0),"N.M.",IF(ABS(AG132/AE132)&gt;=10,"N.M.",AG132/AE132))))</f>
        <v>-0.29924271881684833</v>
      </c>
    </row>
    <row r="133" spans="1:35" ht="12.75" outlineLevel="1">
      <c r="A133" s="1" t="s">
        <v>325</v>
      </c>
      <c r="B133" s="16" t="s">
        <v>326</v>
      </c>
      <c r="C133" s="1" t="s">
        <v>1116</v>
      </c>
      <c r="E133" s="5">
        <v>12849202.06</v>
      </c>
      <c r="G133" s="5">
        <v>9772163.91</v>
      </c>
      <c r="I133" s="9">
        <f t="shared" si="40"/>
        <v>3077038.1500000004</v>
      </c>
      <c r="K133" s="21">
        <f t="shared" si="41"/>
        <v>0.31487786925587913</v>
      </c>
      <c r="M133" s="9">
        <v>39773438.03</v>
      </c>
      <c r="O133" s="9">
        <v>33963952.23</v>
      </c>
      <c r="Q133" s="9">
        <f t="shared" si="42"/>
        <v>5809485.8000000045</v>
      </c>
      <c r="S133" s="21">
        <f t="shared" si="43"/>
        <v>0.1710485799961922</v>
      </c>
      <c r="U133" s="9">
        <v>54591310.69</v>
      </c>
      <c r="W133" s="9">
        <v>46311215.32</v>
      </c>
      <c r="Y133" s="9">
        <f t="shared" si="44"/>
        <v>8280095.369999997</v>
      </c>
      <c r="AA133" s="21">
        <f t="shared" si="45"/>
        <v>0.17879244396387386</v>
      </c>
      <c r="AC133" s="9">
        <v>151317184.73000002</v>
      </c>
      <c r="AE133" s="9">
        <v>136215939.2</v>
      </c>
      <c r="AG133" s="9">
        <f t="shared" si="46"/>
        <v>15101245.530000031</v>
      </c>
      <c r="AI133" s="21">
        <f t="shared" si="47"/>
        <v>0.11086254383070049</v>
      </c>
    </row>
    <row r="134" spans="1:35" ht="12.75" outlineLevel="1">
      <c r="A134" s="1" t="s">
        <v>327</v>
      </c>
      <c r="B134" s="16" t="s">
        <v>328</v>
      </c>
      <c r="C134" s="1" t="s">
        <v>1117</v>
      </c>
      <c r="E134" s="5">
        <v>258628.28</v>
      </c>
      <c r="G134" s="5">
        <v>182903.15</v>
      </c>
      <c r="I134" s="9">
        <f t="shared" si="40"/>
        <v>75725.13</v>
      </c>
      <c r="K134" s="21">
        <f t="shared" si="41"/>
        <v>0.41401763720307716</v>
      </c>
      <c r="M134" s="9">
        <v>671872.06</v>
      </c>
      <c r="O134" s="9">
        <v>684386.69</v>
      </c>
      <c r="Q134" s="9">
        <f t="shared" si="42"/>
        <v>-12514.629999999888</v>
      </c>
      <c r="S134" s="21">
        <f t="shared" si="43"/>
        <v>-0.018285905004961286</v>
      </c>
      <c r="U134" s="9">
        <v>879829.74</v>
      </c>
      <c r="W134" s="9">
        <v>940264.26</v>
      </c>
      <c r="Y134" s="9">
        <f t="shared" si="44"/>
        <v>-60434.52000000002</v>
      </c>
      <c r="AA134" s="21">
        <f t="shared" si="45"/>
        <v>-0.06427397336148884</v>
      </c>
      <c r="AC134" s="9">
        <v>2648187.28</v>
      </c>
      <c r="AE134" s="9">
        <v>2955023.06</v>
      </c>
      <c r="AG134" s="9">
        <f t="shared" si="46"/>
        <v>-306835.78000000026</v>
      </c>
      <c r="AI134" s="21">
        <f t="shared" si="47"/>
        <v>-0.10383532506172735</v>
      </c>
    </row>
    <row r="135" spans="1:35" ht="12.75" outlineLevel="1">
      <c r="A135" s="1" t="s">
        <v>329</v>
      </c>
      <c r="B135" s="16" t="s">
        <v>330</v>
      </c>
      <c r="C135" s="1" t="s">
        <v>1118</v>
      </c>
      <c r="E135" s="5">
        <v>-3393080</v>
      </c>
      <c r="G135" s="5">
        <v>-666434</v>
      </c>
      <c r="I135" s="9">
        <f t="shared" si="40"/>
        <v>-2726646</v>
      </c>
      <c r="K135" s="21">
        <f t="shared" si="41"/>
        <v>-4.0913968975172335</v>
      </c>
      <c r="M135" s="9">
        <v>-575141</v>
      </c>
      <c r="O135" s="9">
        <v>-288342</v>
      </c>
      <c r="Q135" s="9">
        <f t="shared" si="42"/>
        <v>-286799</v>
      </c>
      <c r="S135" s="21">
        <f t="shared" si="43"/>
        <v>-0.9946487157611448</v>
      </c>
      <c r="U135" s="9">
        <v>2331188</v>
      </c>
      <c r="W135" s="9">
        <v>-655669</v>
      </c>
      <c r="Y135" s="9">
        <f t="shared" si="44"/>
        <v>2986857</v>
      </c>
      <c r="AA135" s="21">
        <f t="shared" si="45"/>
        <v>4.555434220620466</v>
      </c>
      <c r="AC135" s="9">
        <v>-591428</v>
      </c>
      <c r="AE135" s="9">
        <v>358931</v>
      </c>
      <c r="AG135" s="9">
        <f t="shared" si="46"/>
        <v>-950359</v>
      </c>
      <c r="AI135" s="21">
        <f t="shared" si="47"/>
        <v>-2.647748453045293</v>
      </c>
    </row>
    <row r="136" spans="1:35" ht="12.75" outlineLevel="1">
      <c r="A136" s="1" t="s">
        <v>331</v>
      </c>
      <c r="B136" s="16" t="s">
        <v>332</v>
      </c>
      <c r="C136" s="1" t="s">
        <v>1119</v>
      </c>
      <c r="E136" s="5">
        <v>0</v>
      </c>
      <c r="G136" s="5">
        <v>0</v>
      </c>
      <c r="I136" s="9">
        <f t="shared" si="40"/>
        <v>0</v>
      </c>
      <c r="K136" s="21">
        <f t="shared" si="41"/>
        <v>0</v>
      </c>
      <c r="M136" s="9">
        <v>0</v>
      </c>
      <c r="O136" s="9">
        <v>0</v>
      </c>
      <c r="Q136" s="9">
        <f t="shared" si="42"/>
        <v>0</v>
      </c>
      <c r="S136" s="21">
        <f t="shared" si="43"/>
        <v>0</v>
      </c>
      <c r="U136" s="9">
        <v>0</v>
      </c>
      <c r="W136" s="9">
        <v>0</v>
      </c>
      <c r="Y136" s="9">
        <f t="shared" si="44"/>
        <v>0</v>
      </c>
      <c r="AA136" s="21">
        <f t="shared" si="45"/>
        <v>0</v>
      </c>
      <c r="AC136" s="9">
        <v>-1</v>
      </c>
      <c r="AE136" s="9">
        <v>1</v>
      </c>
      <c r="AG136" s="9">
        <f t="shared" si="46"/>
        <v>-2</v>
      </c>
      <c r="AI136" s="21">
        <f t="shared" si="47"/>
        <v>-2</v>
      </c>
    </row>
    <row r="137" spans="1:35" ht="12.75" outlineLevel="1">
      <c r="A137" s="1" t="s">
        <v>333</v>
      </c>
      <c r="B137" s="16" t="s">
        <v>334</v>
      </c>
      <c r="C137" s="1" t="s">
        <v>1120</v>
      </c>
      <c r="E137" s="5">
        <v>21464.84</v>
      </c>
      <c r="G137" s="5">
        <v>95616.44</v>
      </c>
      <c r="I137" s="9">
        <f t="shared" si="40"/>
        <v>-74151.6</v>
      </c>
      <c r="K137" s="21">
        <f t="shared" si="41"/>
        <v>-0.7755109895327624</v>
      </c>
      <c r="M137" s="9">
        <v>472500.51</v>
      </c>
      <c r="O137" s="9">
        <v>373656.34</v>
      </c>
      <c r="Q137" s="9">
        <f t="shared" si="42"/>
        <v>98844.16999999998</v>
      </c>
      <c r="S137" s="21">
        <f t="shared" si="43"/>
        <v>0.26453229724403976</v>
      </c>
      <c r="U137" s="9">
        <v>485182.64</v>
      </c>
      <c r="W137" s="9">
        <v>429800.32</v>
      </c>
      <c r="Y137" s="9">
        <f t="shared" si="44"/>
        <v>55382.32000000001</v>
      </c>
      <c r="AA137" s="21">
        <f t="shared" si="45"/>
        <v>0.12885593012122468</v>
      </c>
      <c r="AC137" s="9">
        <v>1633409.42</v>
      </c>
      <c r="AE137" s="9">
        <v>2149362.41</v>
      </c>
      <c r="AG137" s="9">
        <f t="shared" si="46"/>
        <v>-515952.9900000002</v>
      </c>
      <c r="AI137" s="21">
        <f t="shared" si="47"/>
        <v>-0.24004932234764456</v>
      </c>
    </row>
    <row r="138" spans="1:35" ht="12.75" outlineLevel="1">
      <c r="A138" s="1" t="s">
        <v>335</v>
      </c>
      <c r="B138" s="16" t="s">
        <v>336</v>
      </c>
      <c r="C138" s="1" t="s">
        <v>1121</v>
      </c>
      <c r="E138" s="5">
        <v>288769.18</v>
      </c>
      <c r="G138" s="5">
        <v>0</v>
      </c>
      <c r="I138" s="9">
        <f t="shared" si="40"/>
        <v>288769.18</v>
      </c>
      <c r="K138" s="21" t="str">
        <f t="shared" si="41"/>
        <v>N.M.</v>
      </c>
      <c r="M138" s="9">
        <v>1020945.82</v>
      </c>
      <c r="O138" s="9">
        <v>0</v>
      </c>
      <c r="Q138" s="9">
        <f t="shared" si="42"/>
        <v>1020945.82</v>
      </c>
      <c r="S138" s="21" t="str">
        <f t="shared" si="43"/>
        <v>N.M.</v>
      </c>
      <c r="U138" s="9">
        <v>1443696.36</v>
      </c>
      <c r="W138" s="9">
        <v>0</v>
      </c>
      <c r="Y138" s="9">
        <f t="shared" si="44"/>
        <v>1443696.36</v>
      </c>
      <c r="AA138" s="21" t="str">
        <f t="shared" si="45"/>
        <v>N.M.</v>
      </c>
      <c r="AC138" s="9">
        <v>3687592.44</v>
      </c>
      <c r="AE138" s="9">
        <v>0</v>
      </c>
      <c r="AG138" s="9">
        <f t="shared" si="46"/>
        <v>3687592.44</v>
      </c>
      <c r="AI138" s="21" t="str">
        <f t="shared" si="47"/>
        <v>N.M.</v>
      </c>
    </row>
    <row r="139" spans="1:35" ht="12.75" outlineLevel="1">
      <c r="A139" s="1" t="s">
        <v>337</v>
      </c>
      <c r="B139" s="16" t="s">
        <v>338</v>
      </c>
      <c r="C139" s="1" t="s">
        <v>1122</v>
      </c>
      <c r="E139" s="5">
        <v>-288769.18</v>
      </c>
      <c r="G139" s="5">
        <v>0</v>
      </c>
      <c r="I139" s="9">
        <f t="shared" si="40"/>
        <v>-288769.18</v>
      </c>
      <c r="K139" s="21" t="str">
        <f t="shared" si="41"/>
        <v>N.M.</v>
      </c>
      <c r="M139" s="9">
        <v>-1020945.82</v>
      </c>
      <c r="O139" s="9">
        <v>0</v>
      </c>
      <c r="Q139" s="9">
        <f t="shared" si="42"/>
        <v>-1020945.82</v>
      </c>
      <c r="S139" s="21" t="str">
        <f t="shared" si="43"/>
        <v>N.M.</v>
      </c>
      <c r="U139" s="9">
        <v>-1443696.36</v>
      </c>
      <c r="W139" s="9">
        <v>0</v>
      </c>
      <c r="Y139" s="9">
        <f t="shared" si="44"/>
        <v>-1443696.36</v>
      </c>
      <c r="AA139" s="21" t="str">
        <f t="shared" si="45"/>
        <v>N.M.</v>
      </c>
      <c r="AC139" s="9">
        <v>-3687592.44</v>
      </c>
      <c r="AE139" s="9">
        <v>0</v>
      </c>
      <c r="AG139" s="9">
        <f t="shared" si="46"/>
        <v>-3687592.44</v>
      </c>
      <c r="AI139" s="21" t="str">
        <f t="shared" si="47"/>
        <v>N.M.</v>
      </c>
    </row>
    <row r="140" spans="1:68" s="90" customFormat="1" ht="12.75">
      <c r="A140" s="90" t="s">
        <v>32</v>
      </c>
      <c r="B140" s="91"/>
      <c r="C140" s="77" t="s">
        <v>1123</v>
      </c>
      <c r="D140" s="105"/>
      <c r="E140" s="105">
        <v>9765211.956</v>
      </c>
      <c r="F140" s="105"/>
      <c r="G140" s="105">
        <v>9409149.366</v>
      </c>
      <c r="H140" s="105"/>
      <c r="I140" s="9">
        <f>+E140-G140</f>
        <v>356062.58999999985</v>
      </c>
      <c r="J140" s="37" t="str">
        <f>IF((+E140-G140)=(I140),"  ",$AO$522)</f>
        <v>  </v>
      </c>
      <c r="K140" s="38">
        <f>IF(G140&lt;0,IF(I140=0,0,IF(OR(G140=0,E140=0),"N.M.",IF(ABS(I140/G140)&gt;=10,"N.M.",I140/(-G140)))),IF(I140=0,0,IF(OR(G140=0,E140=0),"N.M.",IF(ABS(I140/G140)&gt;=10,"N.M.",I140/G140))))</f>
        <v>0.037842165763318995</v>
      </c>
      <c r="L140" s="39"/>
      <c r="M140" s="5">
        <v>40432925.835</v>
      </c>
      <c r="N140" s="9"/>
      <c r="O140" s="5">
        <v>34813090.394999996</v>
      </c>
      <c r="P140" s="9"/>
      <c r="Q140" s="9">
        <f>(+M140-O140)</f>
        <v>5619835.440000005</v>
      </c>
      <c r="R140" s="37" t="str">
        <f>IF((+M140-O140)=(Q140),"  ",$AO$522)</f>
        <v>  </v>
      </c>
      <c r="S140" s="38">
        <f>IF(O140&lt;0,IF(Q140=0,0,IF(OR(O140=0,M140=0),"N.M.",IF(ABS(Q140/O140)&gt;=10,"N.M.",Q140/(-O140)))),IF(Q140=0,0,IF(OR(O140=0,M140=0),"N.M.",IF(ABS(Q140/O140)&gt;=10,"N.M.",Q140/O140))))</f>
        <v>0.16142880095491752</v>
      </c>
      <c r="T140" s="39"/>
      <c r="U140" s="9">
        <v>58398820.768</v>
      </c>
      <c r="V140" s="9"/>
      <c r="W140" s="9">
        <v>47134470.923999995</v>
      </c>
      <c r="X140" s="9"/>
      <c r="Y140" s="9">
        <f>(+U140-W140)</f>
        <v>11264349.844000004</v>
      </c>
      <c r="Z140" s="37" t="str">
        <f>IF((+U140-W140)=(Y140),"  ",$AO$522)</f>
        <v>  </v>
      </c>
      <c r="AA140" s="38">
        <f>IF(W140&lt;0,IF(Y140=0,0,IF(OR(W140=0,U140=0),"N.M.",IF(ABS(Y140/W140)&gt;=10,"N.M.",Y140/(-W140)))),IF(Y140=0,0,IF(OR(W140=0,U140=0),"N.M.",IF(ABS(Y140/W140)&gt;=10,"N.M.",Y140/W140))))</f>
        <v>0.23898326687834756</v>
      </c>
      <c r="AB140" s="39"/>
      <c r="AC140" s="9">
        <v>155379052.47</v>
      </c>
      <c r="AD140" s="9"/>
      <c r="AE140" s="9">
        <v>142209682.896</v>
      </c>
      <c r="AF140" s="9"/>
      <c r="AG140" s="9">
        <f>(+AC140-AE140)</f>
        <v>13169369.574000001</v>
      </c>
      <c r="AH140" s="37" t="str">
        <f>IF((+AC140-AE140)=(AG140),"  ",$AO$522)</f>
        <v>  </v>
      </c>
      <c r="AI140" s="38">
        <f>IF(AE140&lt;0,IF(AG140=0,0,IF(OR(AE140=0,AC140=0),"N.M.",IF(ABS(AG140/AE140)&gt;=10,"N.M.",AG140/(-AE140)))),IF(AG140=0,0,IF(OR(AE140=0,AC140=0),"N.M.",IF(ABS(AG140/AE140)&gt;=10,"N.M.",AG140/AE140))))</f>
        <v>0.0926052945609263</v>
      </c>
      <c r="AJ140" s="105"/>
      <c r="AK140" s="105"/>
      <c r="AL140" s="105"/>
      <c r="AM140" s="105"/>
      <c r="AN140" s="105"/>
      <c r="AO140" s="105"/>
      <c r="AP140" s="106"/>
      <c r="AQ140" s="107"/>
      <c r="AR140" s="108"/>
      <c r="AS140" s="105"/>
      <c r="AT140" s="105"/>
      <c r="AU140" s="105"/>
      <c r="AV140" s="105"/>
      <c r="AW140" s="105"/>
      <c r="AX140" s="106"/>
      <c r="AY140" s="107"/>
      <c r="AZ140" s="108"/>
      <c r="BA140" s="105"/>
      <c r="BB140" s="105"/>
      <c r="BC140" s="105"/>
      <c r="BD140" s="106"/>
      <c r="BE140" s="107"/>
      <c r="BF140" s="108"/>
      <c r="BG140" s="105"/>
      <c r="BH140" s="109"/>
      <c r="BI140" s="105"/>
      <c r="BJ140" s="109"/>
      <c r="BK140" s="105"/>
      <c r="BL140" s="109"/>
      <c r="BM140" s="105"/>
      <c r="BN140" s="97"/>
      <c r="BO140" s="97"/>
      <c r="BP140" s="97"/>
    </row>
    <row r="141" spans="1:35" ht="12.75" outlineLevel="1">
      <c r="A141" s="1" t="s">
        <v>339</v>
      </c>
      <c r="B141" s="16" t="s">
        <v>340</v>
      </c>
      <c r="C141" s="1" t="s">
        <v>1124</v>
      </c>
      <c r="E141" s="5">
        <v>0</v>
      </c>
      <c r="G141" s="5">
        <v>0</v>
      </c>
      <c r="I141" s="9">
        <f aca="true" t="shared" si="48" ref="I141:I162">+E141-G141</f>
        <v>0</v>
      </c>
      <c r="K141" s="21">
        <f aca="true" t="shared" si="49" ref="K141:K162">IF(G141&lt;0,IF(I141=0,0,IF(OR(G141=0,E141=0),"N.M.",IF(ABS(I141/G141)&gt;=10,"N.M.",I141/(-G141)))),IF(I141=0,0,IF(OR(G141=0,E141=0),"N.M.",IF(ABS(I141/G141)&gt;=10,"N.M.",I141/G141))))</f>
        <v>0</v>
      </c>
      <c r="M141" s="9">
        <v>0</v>
      </c>
      <c r="O141" s="9">
        <v>0</v>
      </c>
      <c r="Q141" s="9">
        <f aca="true" t="shared" si="50" ref="Q141:Q162">(+M141-O141)</f>
        <v>0</v>
      </c>
      <c r="S141" s="21">
        <f aca="true" t="shared" si="51" ref="S141:S162">IF(O141&lt;0,IF(Q141=0,0,IF(OR(O141=0,M141=0),"N.M.",IF(ABS(Q141/O141)&gt;=10,"N.M.",Q141/(-O141)))),IF(Q141=0,0,IF(OR(O141=0,M141=0),"N.M.",IF(ABS(Q141/O141)&gt;=10,"N.M.",Q141/O141))))</f>
        <v>0</v>
      </c>
      <c r="U141" s="9">
        <v>0</v>
      </c>
      <c r="W141" s="9">
        <v>0</v>
      </c>
      <c r="Y141" s="9">
        <f aca="true" t="shared" si="52" ref="Y141:Y162">(+U141-W141)</f>
        <v>0</v>
      </c>
      <c r="AA141" s="21">
        <f aca="true" t="shared" si="53" ref="AA141:AA162">IF(W141&lt;0,IF(Y141=0,0,IF(OR(W141=0,U141=0),"N.M.",IF(ABS(Y141/W141)&gt;=10,"N.M.",Y141/(-W141)))),IF(Y141=0,0,IF(OR(W141=0,U141=0),"N.M.",IF(ABS(Y141/W141)&gt;=10,"N.M.",Y141/W141))))</f>
        <v>0</v>
      </c>
      <c r="AC141" s="9">
        <v>0</v>
      </c>
      <c r="AE141" s="9">
        <v>12103.02</v>
      </c>
      <c r="AG141" s="9">
        <f aca="true" t="shared" si="54" ref="AG141:AG162">(+AC141-AE141)</f>
        <v>-12103.02</v>
      </c>
      <c r="AI141" s="21" t="str">
        <f aca="true" t="shared" si="55" ref="AI141:AI162">IF(AE141&lt;0,IF(AG141=0,0,IF(OR(AE141=0,AC141=0),"N.M.",IF(ABS(AG141/AE141)&gt;=10,"N.M.",AG141/(-AE141)))),IF(AG141=0,0,IF(OR(AE141=0,AC141=0),"N.M.",IF(ABS(AG141/AE141)&gt;=10,"N.M.",AG141/AE141))))</f>
        <v>N.M.</v>
      </c>
    </row>
    <row r="142" spans="1:35" ht="12.75" outlineLevel="1">
      <c r="A142" s="1" t="s">
        <v>341</v>
      </c>
      <c r="B142" s="16" t="s">
        <v>342</v>
      </c>
      <c r="C142" s="1" t="s">
        <v>1125</v>
      </c>
      <c r="E142" s="5">
        <v>5885.31</v>
      </c>
      <c r="G142" s="5">
        <v>52787.01</v>
      </c>
      <c r="I142" s="9">
        <f t="shared" si="48"/>
        <v>-46901.700000000004</v>
      </c>
      <c r="K142" s="21">
        <f t="shared" si="49"/>
        <v>-0.8885083659786754</v>
      </c>
      <c r="M142" s="9">
        <v>47937.7</v>
      </c>
      <c r="O142" s="9">
        <v>265912.45</v>
      </c>
      <c r="Q142" s="9">
        <f t="shared" si="50"/>
        <v>-217974.75</v>
      </c>
      <c r="S142" s="21">
        <f t="shared" si="51"/>
        <v>-0.8197237474213787</v>
      </c>
      <c r="U142" s="9">
        <v>54471.98</v>
      </c>
      <c r="W142" s="9">
        <v>296564.87</v>
      </c>
      <c r="Y142" s="9">
        <f t="shared" si="52"/>
        <v>-242092.88999999998</v>
      </c>
      <c r="AA142" s="21">
        <f t="shared" si="53"/>
        <v>-0.8163235584848603</v>
      </c>
      <c r="AC142" s="9">
        <v>794510.95</v>
      </c>
      <c r="AE142" s="9">
        <v>842532.61</v>
      </c>
      <c r="AG142" s="9">
        <f t="shared" si="54"/>
        <v>-48021.66000000003</v>
      </c>
      <c r="AI142" s="21">
        <f t="shared" si="55"/>
        <v>-0.05699679683614861</v>
      </c>
    </row>
    <row r="143" spans="1:35" ht="12.75" outlineLevel="1">
      <c r="A143" s="1" t="s">
        <v>343</v>
      </c>
      <c r="B143" s="16" t="s">
        <v>344</v>
      </c>
      <c r="C143" s="1" t="s">
        <v>1126</v>
      </c>
      <c r="E143" s="5">
        <v>786396.74</v>
      </c>
      <c r="G143" s="5">
        <v>904872.82</v>
      </c>
      <c r="I143" s="9">
        <f t="shared" si="48"/>
        <v>-118476.07999999996</v>
      </c>
      <c r="K143" s="21">
        <f t="shared" si="49"/>
        <v>-0.13093119539163522</v>
      </c>
      <c r="M143" s="9">
        <v>2294728.55</v>
      </c>
      <c r="O143" s="9">
        <v>2166962.4</v>
      </c>
      <c r="Q143" s="9">
        <f t="shared" si="50"/>
        <v>127766.1499999999</v>
      </c>
      <c r="S143" s="21">
        <f t="shared" si="51"/>
        <v>0.05896094459230115</v>
      </c>
      <c r="U143" s="9">
        <v>3113582.54</v>
      </c>
      <c r="W143" s="9">
        <v>2663140.83</v>
      </c>
      <c r="Y143" s="9">
        <f t="shared" si="52"/>
        <v>450441.70999999996</v>
      </c>
      <c r="AA143" s="21">
        <f t="shared" si="53"/>
        <v>0.1691392752969808</v>
      </c>
      <c r="AC143" s="9">
        <v>11423409.92</v>
      </c>
      <c r="AE143" s="9">
        <v>7246926.9</v>
      </c>
      <c r="AG143" s="9">
        <f t="shared" si="54"/>
        <v>4176483.0199999996</v>
      </c>
      <c r="AI143" s="21">
        <f t="shared" si="55"/>
        <v>0.57631090773111</v>
      </c>
    </row>
    <row r="144" spans="1:35" ht="12.75" outlineLevel="1">
      <c r="A144" s="1" t="s">
        <v>345</v>
      </c>
      <c r="B144" s="16" t="s">
        <v>346</v>
      </c>
      <c r="C144" s="1" t="s">
        <v>1127</v>
      </c>
      <c r="E144" s="5">
        <v>-4.86</v>
      </c>
      <c r="G144" s="5">
        <v>8.34</v>
      </c>
      <c r="I144" s="9">
        <f t="shared" si="48"/>
        <v>-13.2</v>
      </c>
      <c r="K144" s="21">
        <f t="shared" si="49"/>
        <v>-1.5827338129496402</v>
      </c>
      <c r="M144" s="9">
        <v>2899.22</v>
      </c>
      <c r="O144" s="9">
        <v>7.43</v>
      </c>
      <c r="Q144" s="9">
        <f t="shared" si="50"/>
        <v>2891.79</v>
      </c>
      <c r="S144" s="21" t="str">
        <f t="shared" si="51"/>
        <v>N.M.</v>
      </c>
      <c r="U144" s="9">
        <v>2899.22</v>
      </c>
      <c r="W144" s="9">
        <v>11.83</v>
      </c>
      <c r="Y144" s="9">
        <f t="shared" si="52"/>
        <v>2887.39</v>
      </c>
      <c r="AA144" s="21" t="str">
        <f t="shared" si="53"/>
        <v>N.M.</v>
      </c>
      <c r="AC144" s="9">
        <v>4807.59</v>
      </c>
      <c r="AE144" s="9">
        <v>1655.57</v>
      </c>
      <c r="AG144" s="9">
        <f t="shared" si="54"/>
        <v>3152.0200000000004</v>
      </c>
      <c r="AI144" s="21">
        <f t="shared" si="55"/>
        <v>1.9038880868824637</v>
      </c>
    </row>
    <row r="145" spans="1:35" ht="12.75" outlineLevel="1">
      <c r="A145" s="1" t="s">
        <v>347</v>
      </c>
      <c r="B145" s="16" t="s">
        <v>348</v>
      </c>
      <c r="C145" s="1" t="s">
        <v>1128</v>
      </c>
      <c r="E145" s="5">
        <v>0</v>
      </c>
      <c r="G145" s="5">
        <v>0</v>
      </c>
      <c r="I145" s="9">
        <f t="shared" si="48"/>
        <v>0</v>
      </c>
      <c r="K145" s="21">
        <f t="shared" si="49"/>
        <v>0</v>
      </c>
      <c r="M145" s="9">
        <v>0</v>
      </c>
      <c r="O145" s="9">
        <v>0</v>
      </c>
      <c r="Q145" s="9">
        <f t="shared" si="50"/>
        <v>0</v>
      </c>
      <c r="S145" s="21">
        <f t="shared" si="51"/>
        <v>0</v>
      </c>
      <c r="U145" s="9">
        <v>0</v>
      </c>
      <c r="W145" s="9">
        <v>0</v>
      </c>
      <c r="Y145" s="9">
        <f t="shared" si="52"/>
        <v>0</v>
      </c>
      <c r="AA145" s="21">
        <f t="shared" si="53"/>
        <v>0</v>
      </c>
      <c r="AC145" s="9">
        <v>0</v>
      </c>
      <c r="AE145" s="9">
        <v>135551.47</v>
      </c>
      <c r="AG145" s="9">
        <f t="shared" si="54"/>
        <v>-135551.47</v>
      </c>
      <c r="AI145" s="21" t="str">
        <f t="shared" si="55"/>
        <v>N.M.</v>
      </c>
    </row>
    <row r="146" spans="1:35" ht="12.75" outlineLevel="1">
      <c r="A146" s="1" t="s">
        <v>349</v>
      </c>
      <c r="B146" s="16" t="s">
        <v>350</v>
      </c>
      <c r="C146" s="1" t="s">
        <v>1129</v>
      </c>
      <c r="E146" s="5">
        <v>-2253.23</v>
      </c>
      <c r="G146" s="5">
        <v>3854.44</v>
      </c>
      <c r="I146" s="9">
        <f t="shared" si="48"/>
        <v>-6107.67</v>
      </c>
      <c r="K146" s="21">
        <f t="shared" si="49"/>
        <v>-1.584580380029265</v>
      </c>
      <c r="M146" s="9">
        <v>-13775.8</v>
      </c>
      <c r="O146" s="9">
        <v>-5913.84</v>
      </c>
      <c r="Q146" s="9">
        <f t="shared" si="50"/>
        <v>-7861.959999999999</v>
      </c>
      <c r="S146" s="21">
        <f t="shared" si="51"/>
        <v>-1.3294170961676337</v>
      </c>
      <c r="U146" s="9">
        <v>-12891.52</v>
      </c>
      <c r="W146" s="9">
        <v>-23075.27</v>
      </c>
      <c r="Y146" s="9">
        <f t="shared" si="52"/>
        <v>10183.75</v>
      </c>
      <c r="AA146" s="21">
        <f t="shared" si="53"/>
        <v>0.4413274470894598</v>
      </c>
      <c r="AC146" s="9">
        <v>42518.22</v>
      </c>
      <c r="AE146" s="9">
        <v>-18130.91</v>
      </c>
      <c r="AG146" s="9">
        <f t="shared" si="54"/>
        <v>60649.130000000005</v>
      </c>
      <c r="AI146" s="21">
        <f t="shared" si="55"/>
        <v>3.345068173632763</v>
      </c>
    </row>
    <row r="147" spans="1:35" ht="12.75" outlineLevel="1">
      <c r="A147" s="1" t="s">
        <v>351</v>
      </c>
      <c r="B147" s="16" t="s">
        <v>352</v>
      </c>
      <c r="C147" s="1" t="s">
        <v>1130</v>
      </c>
      <c r="E147" s="5">
        <v>-21454.22</v>
      </c>
      <c r="G147" s="5">
        <v>1188.51</v>
      </c>
      <c r="I147" s="9">
        <f t="shared" si="48"/>
        <v>-22642.73</v>
      </c>
      <c r="K147" s="21" t="str">
        <f t="shared" si="49"/>
        <v>N.M.</v>
      </c>
      <c r="M147" s="9">
        <v>-121012.16</v>
      </c>
      <c r="O147" s="9">
        <v>6240.04</v>
      </c>
      <c r="Q147" s="9">
        <f t="shared" si="50"/>
        <v>-127252.2</v>
      </c>
      <c r="S147" s="21" t="str">
        <f t="shared" si="51"/>
        <v>N.M.</v>
      </c>
      <c r="U147" s="9">
        <v>-136691.48</v>
      </c>
      <c r="W147" s="9">
        <v>2347.12</v>
      </c>
      <c r="Y147" s="9">
        <f t="shared" si="52"/>
        <v>-139038.6</v>
      </c>
      <c r="AA147" s="21" t="str">
        <f t="shared" si="53"/>
        <v>N.M.</v>
      </c>
      <c r="AC147" s="9">
        <v>-148116.22</v>
      </c>
      <c r="AE147" s="9">
        <v>7958.38</v>
      </c>
      <c r="AG147" s="9">
        <f t="shared" si="54"/>
        <v>-156074.6</v>
      </c>
      <c r="AI147" s="21" t="str">
        <f t="shared" si="55"/>
        <v>N.M.</v>
      </c>
    </row>
    <row r="148" spans="1:35" ht="12.75" outlineLevel="1">
      <c r="A148" s="1" t="s">
        <v>353</v>
      </c>
      <c r="B148" s="16" t="s">
        <v>354</v>
      </c>
      <c r="C148" s="1" t="s">
        <v>1131</v>
      </c>
      <c r="E148" s="5">
        <v>1823.2</v>
      </c>
      <c r="G148" s="5">
        <v>-6332.23</v>
      </c>
      <c r="I148" s="9">
        <f t="shared" si="48"/>
        <v>8155.429999999999</v>
      </c>
      <c r="K148" s="21">
        <f t="shared" si="49"/>
        <v>1.2879238435748543</v>
      </c>
      <c r="M148" s="9">
        <v>-5314.25</v>
      </c>
      <c r="O148" s="9">
        <v>57643.81</v>
      </c>
      <c r="Q148" s="9">
        <f t="shared" si="50"/>
        <v>-62958.06</v>
      </c>
      <c r="S148" s="21">
        <f t="shared" si="51"/>
        <v>-1.0921911650184122</v>
      </c>
      <c r="U148" s="9">
        <v>-21983.78</v>
      </c>
      <c r="W148" s="9">
        <v>119191.97</v>
      </c>
      <c r="Y148" s="9">
        <f t="shared" si="52"/>
        <v>-141175.75</v>
      </c>
      <c r="AA148" s="21">
        <f t="shared" si="53"/>
        <v>-1.1844401095140888</v>
      </c>
      <c r="AC148" s="9">
        <v>364724</v>
      </c>
      <c r="AE148" s="9">
        <v>240055.44</v>
      </c>
      <c r="AG148" s="9">
        <f t="shared" si="54"/>
        <v>124668.56</v>
      </c>
      <c r="AI148" s="21">
        <f t="shared" si="55"/>
        <v>0.5193323675564278</v>
      </c>
    </row>
    <row r="149" spans="1:35" ht="12.75" outlineLevel="1">
      <c r="A149" s="1" t="s">
        <v>355</v>
      </c>
      <c r="B149" s="16" t="s">
        <v>356</v>
      </c>
      <c r="C149" s="1" t="s">
        <v>1132</v>
      </c>
      <c r="E149" s="5">
        <v>0</v>
      </c>
      <c r="G149" s="5">
        <v>0</v>
      </c>
      <c r="I149" s="9">
        <f t="shared" si="48"/>
        <v>0</v>
      </c>
      <c r="K149" s="21">
        <f t="shared" si="49"/>
        <v>0</v>
      </c>
      <c r="M149" s="9">
        <v>0</v>
      </c>
      <c r="O149" s="9">
        <v>0</v>
      </c>
      <c r="Q149" s="9">
        <f t="shared" si="50"/>
        <v>0</v>
      </c>
      <c r="S149" s="21">
        <f t="shared" si="51"/>
        <v>0</v>
      </c>
      <c r="U149" s="9">
        <v>0</v>
      </c>
      <c r="W149" s="9">
        <v>0</v>
      </c>
      <c r="Y149" s="9">
        <f t="shared" si="52"/>
        <v>0</v>
      </c>
      <c r="AA149" s="21">
        <f t="shared" si="53"/>
        <v>0</v>
      </c>
      <c r="AC149" s="9">
        <v>0</v>
      </c>
      <c r="AE149" s="9">
        <v>63054.99</v>
      </c>
      <c r="AG149" s="9">
        <f t="shared" si="54"/>
        <v>-63054.99</v>
      </c>
      <c r="AI149" s="21" t="str">
        <f t="shared" si="55"/>
        <v>N.M.</v>
      </c>
    </row>
    <row r="150" spans="1:35" ht="12.75" outlineLevel="1">
      <c r="A150" s="1" t="s">
        <v>357</v>
      </c>
      <c r="B150" s="16" t="s">
        <v>358</v>
      </c>
      <c r="C150" s="1" t="s">
        <v>1133</v>
      </c>
      <c r="E150" s="5">
        <v>0</v>
      </c>
      <c r="G150" s="5">
        <v>0</v>
      </c>
      <c r="I150" s="9">
        <f t="shared" si="48"/>
        <v>0</v>
      </c>
      <c r="K150" s="21">
        <f t="shared" si="49"/>
        <v>0</v>
      </c>
      <c r="M150" s="9">
        <v>0</v>
      </c>
      <c r="O150" s="9">
        <v>0</v>
      </c>
      <c r="Q150" s="9">
        <f t="shared" si="50"/>
        <v>0</v>
      </c>
      <c r="S150" s="21">
        <f t="shared" si="51"/>
        <v>0</v>
      </c>
      <c r="U150" s="9">
        <v>0</v>
      </c>
      <c r="W150" s="9">
        <v>0</v>
      </c>
      <c r="Y150" s="9">
        <f t="shared" si="52"/>
        <v>0</v>
      </c>
      <c r="AA150" s="21">
        <f t="shared" si="53"/>
        <v>0</v>
      </c>
      <c r="AC150" s="9">
        <v>0</v>
      </c>
      <c r="AE150" s="9">
        <v>1099.28</v>
      </c>
      <c r="AG150" s="9">
        <f t="shared" si="54"/>
        <v>-1099.28</v>
      </c>
      <c r="AI150" s="21" t="str">
        <f t="shared" si="55"/>
        <v>N.M.</v>
      </c>
    </row>
    <row r="151" spans="1:35" ht="12.75" outlineLevel="1">
      <c r="A151" s="1" t="s">
        <v>359</v>
      </c>
      <c r="B151" s="16" t="s">
        <v>360</v>
      </c>
      <c r="C151" s="1" t="s">
        <v>1134</v>
      </c>
      <c r="E151" s="5">
        <v>0</v>
      </c>
      <c r="G151" s="5">
        <v>0</v>
      </c>
      <c r="I151" s="9">
        <f t="shared" si="48"/>
        <v>0</v>
      </c>
      <c r="K151" s="21">
        <f t="shared" si="49"/>
        <v>0</v>
      </c>
      <c r="M151" s="9">
        <v>0</v>
      </c>
      <c r="O151" s="9">
        <v>0</v>
      </c>
      <c r="Q151" s="9">
        <f t="shared" si="50"/>
        <v>0</v>
      </c>
      <c r="S151" s="21">
        <f t="shared" si="51"/>
        <v>0</v>
      </c>
      <c r="U151" s="9">
        <v>0</v>
      </c>
      <c r="W151" s="9">
        <v>0</v>
      </c>
      <c r="Y151" s="9">
        <f t="shared" si="52"/>
        <v>0</v>
      </c>
      <c r="AA151" s="21">
        <f t="shared" si="53"/>
        <v>0</v>
      </c>
      <c r="AC151" s="9">
        <v>0</v>
      </c>
      <c r="AE151" s="9">
        <v>-4581</v>
      </c>
      <c r="AG151" s="9">
        <f t="shared" si="54"/>
        <v>4581</v>
      </c>
      <c r="AI151" s="21" t="str">
        <f t="shared" si="55"/>
        <v>N.M.</v>
      </c>
    </row>
    <row r="152" spans="1:35" ht="12.75" outlineLevel="1">
      <c r="A152" s="1" t="s">
        <v>361</v>
      </c>
      <c r="B152" s="16" t="s">
        <v>362</v>
      </c>
      <c r="C152" s="1" t="s">
        <v>1135</v>
      </c>
      <c r="E152" s="5">
        <v>0</v>
      </c>
      <c r="G152" s="5">
        <v>0</v>
      </c>
      <c r="I152" s="9">
        <f t="shared" si="48"/>
        <v>0</v>
      </c>
      <c r="K152" s="21">
        <f t="shared" si="49"/>
        <v>0</v>
      </c>
      <c r="M152" s="9">
        <v>0</v>
      </c>
      <c r="O152" s="9">
        <v>0</v>
      </c>
      <c r="Q152" s="9">
        <f t="shared" si="50"/>
        <v>0</v>
      </c>
      <c r="S152" s="21">
        <f t="shared" si="51"/>
        <v>0</v>
      </c>
      <c r="U152" s="9">
        <v>0</v>
      </c>
      <c r="W152" s="9">
        <v>0</v>
      </c>
      <c r="Y152" s="9">
        <f t="shared" si="52"/>
        <v>0</v>
      </c>
      <c r="AA152" s="21">
        <f t="shared" si="53"/>
        <v>0</v>
      </c>
      <c r="AC152" s="9">
        <v>0</v>
      </c>
      <c r="AE152" s="9">
        <v>654362.45</v>
      </c>
      <c r="AG152" s="9">
        <f t="shared" si="54"/>
        <v>-654362.45</v>
      </c>
      <c r="AI152" s="21" t="str">
        <f t="shared" si="55"/>
        <v>N.M.</v>
      </c>
    </row>
    <row r="153" spans="1:35" ht="12.75" outlineLevel="1">
      <c r="A153" s="1" t="s">
        <v>363</v>
      </c>
      <c r="B153" s="16" t="s">
        <v>364</v>
      </c>
      <c r="C153" s="1" t="s">
        <v>1136</v>
      </c>
      <c r="E153" s="5">
        <v>169910.31</v>
      </c>
      <c r="G153" s="5">
        <v>176947.74</v>
      </c>
      <c r="I153" s="9">
        <f t="shared" si="48"/>
        <v>-7037.429999999993</v>
      </c>
      <c r="K153" s="21">
        <f t="shared" si="49"/>
        <v>-0.0397712341508289</v>
      </c>
      <c r="M153" s="9">
        <v>508693.38</v>
      </c>
      <c r="O153" s="9">
        <v>552206.13</v>
      </c>
      <c r="Q153" s="9">
        <f t="shared" si="50"/>
        <v>-43512.75</v>
      </c>
      <c r="S153" s="21">
        <f t="shared" si="51"/>
        <v>-0.07879802058698623</v>
      </c>
      <c r="U153" s="9">
        <v>673648.79</v>
      </c>
      <c r="W153" s="9">
        <v>729363.69</v>
      </c>
      <c r="Y153" s="9">
        <f t="shared" si="52"/>
        <v>-55714.89999999991</v>
      </c>
      <c r="AA153" s="21">
        <f t="shared" si="53"/>
        <v>-0.07638836531607422</v>
      </c>
      <c r="AC153" s="9">
        <v>2044271.63</v>
      </c>
      <c r="AE153" s="9">
        <v>1630199.67</v>
      </c>
      <c r="AG153" s="9">
        <f t="shared" si="54"/>
        <v>414071.95999999996</v>
      </c>
      <c r="AI153" s="21">
        <f t="shared" si="55"/>
        <v>0.2540007629862911</v>
      </c>
    </row>
    <row r="154" spans="1:35" ht="12.75" outlineLevel="1">
      <c r="A154" s="1" t="s">
        <v>365</v>
      </c>
      <c r="B154" s="16" t="s">
        <v>366</v>
      </c>
      <c r="C154" s="1" t="s">
        <v>1137</v>
      </c>
      <c r="E154" s="5">
        <v>-150605.18</v>
      </c>
      <c r="G154" s="5">
        <v>-170138.31</v>
      </c>
      <c r="I154" s="9">
        <f t="shared" si="48"/>
        <v>19533.130000000005</v>
      </c>
      <c r="K154" s="21">
        <f t="shared" si="49"/>
        <v>0.1148073587894461</v>
      </c>
      <c r="M154" s="9">
        <v>-455666.64</v>
      </c>
      <c r="O154" s="9">
        <v>-489667.7</v>
      </c>
      <c r="Q154" s="9">
        <f t="shared" si="50"/>
        <v>34001.06</v>
      </c>
      <c r="S154" s="21">
        <f t="shared" si="51"/>
        <v>0.0694370079954222</v>
      </c>
      <c r="U154" s="9">
        <v>-602332.94</v>
      </c>
      <c r="W154" s="9">
        <v>-639079.3</v>
      </c>
      <c r="Y154" s="9">
        <f t="shared" si="52"/>
        <v>36746.3600000001</v>
      </c>
      <c r="AA154" s="21">
        <f t="shared" si="53"/>
        <v>0.05749890506545917</v>
      </c>
      <c r="AC154" s="9">
        <v>-1798326.25</v>
      </c>
      <c r="AE154" s="9">
        <v>-1428258.89</v>
      </c>
      <c r="AG154" s="9">
        <f t="shared" si="54"/>
        <v>-370067.3600000001</v>
      </c>
      <c r="AI154" s="21">
        <f t="shared" si="55"/>
        <v>-0.2591038379603575</v>
      </c>
    </row>
    <row r="155" spans="1:35" ht="12.75" outlineLevel="1">
      <c r="A155" s="1" t="s">
        <v>367</v>
      </c>
      <c r="B155" s="16" t="s">
        <v>368</v>
      </c>
      <c r="C155" s="1" t="s">
        <v>1138</v>
      </c>
      <c r="E155" s="5">
        <v>4500.55</v>
      </c>
      <c r="G155" s="5">
        <v>1860.67</v>
      </c>
      <c r="I155" s="9">
        <f t="shared" si="48"/>
        <v>2639.88</v>
      </c>
      <c r="K155" s="21">
        <f t="shared" si="49"/>
        <v>1.41877925693433</v>
      </c>
      <c r="M155" s="9">
        <v>13303.81</v>
      </c>
      <c r="O155" s="9">
        <v>6915.41</v>
      </c>
      <c r="Q155" s="9">
        <f t="shared" si="50"/>
        <v>6388.4</v>
      </c>
      <c r="S155" s="21">
        <f t="shared" si="51"/>
        <v>0.9237919371374943</v>
      </c>
      <c r="U155" s="9">
        <v>17704.39</v>
      </c>
      <c r="W155" s="9">
        <v>9140</v>
      </c>
      <c r="Y155" s="9">
        <f t="shared" si="52"/>
        <v>8564.39</v>
      </c>
      <c r="AA155" s="21">
        <f t="shared" si="53"/>
        <v>0.9370229759299781</v>
      </c>
      <c r="AC155" s="9">
        <v>49014.22</v>
      </c>
      <c r="AE155" s="9">
        <v>20352.1</v>
      </c>
      <c r="AG155" s="9">
        <f t="shared" si="54"/>
        <v>28662.120000000003</v>
      </c>
      <c r="AI155" s="21">
        <f t="shared" si="55"/>
        <v>1.408312655696464</v>
      </c>
    </row>
    <row r="156" spans="1:35" ht="12.75" outlineLevel="1">
      <c r="A156" s="1" t="s">
        <v>369</v>
      </c>
      <c r="B156" s="16" t="s">
        <v>370</v>
      </c>
      <c r="C156" s="1" t="s">
        <v>1139</v>
      </c>
      <c r="E156" s="5">
        <v>-1921.86</v>
      </c>
      <c r="G156" s="5">
        <v>-1689.93</v>
      </c>
      <c r="I156" s="9">
        <f t="shared" si="48"/>
        <v>-231.92999999999984</v>
      </c>
      <c r="K156" s="21">
        <f t="shared" si="49"/>
        <v>-0.13724237098578038</v>
      </c>
      <c r="M156" s="9">
        <v>-5734.79</v>
      </c>
      <c r="O156" s="9">
        <v>-5936.99</v>
      </c>
      <c r="Q156" s="9">
        <f t="shared" si="50"/>
        <v>202.19999999999982</v>
      </c>
      <c r="S156" s="21">
        <f t="shared" si="51"/>
        <v>0.03405766221603874</v>
      </c>
      <c r="U156" s="9">
        <v>-7619.1</v>
      </c>
      <c r="W156" s="9">
        <v>-7823.19</v>
      </c>
      <c r="Y156" s="9">
        <f t="shared" si="52"/>
        <v>204.08999999999924</v>
      </c>
      <c r="AA156" s="21">
        <f t="shared" si="53"/>
        <v>0.026087823509335608</v>
      </c>
      <c r="AC156" s="9">
        <v>-23047.85</v>
      </c>
      <c r="AE156" s="9">
        <v>-17754.51</v>
      </c>
      <c r="AG156" s="9">
        <f t="shared" si="54"/>
        <v>-5293.34</v>
      </c>
      <c r="AI156" s="21">
        <f t="shared" si="55"/>
        <v>-0.29814058512456837</v>
      </c>
    </row>
    <row r="157" spans="1:35" ht="12.75" outlineLevel="1">
      <c r="A157" s="1" t="s">
        <v>371</v>
      </c>
      <c r="B157" s="16" t="s">
        <v>372</v>
      </c>
      <c r="C157" s="1" t="s">
        <v>1140</v>
      </c>
      <c r="E157" s="5">
        <v>343936.02</v>
      </c>
      <c r="G157" s="5">
        <v>424566.67</v>
      </c>
      <c r="I157" s="9">
        <f t="shared" si="48"/>
        <v>-80630.64999999997</v>
      </c>
      <c r="K157" s="21">
        <f t="shared" si="49"/>
        <v>-0.18991281157326825</v>
      </c>
      <c r="M157" s="9">
        <v>1090789.63</v>
      </c>
      <c r="O157" s="9">
        <v>1505225.57</v>
      </c>
      <c r="Q157" s="9">
        <f t="shared" si="50"/>
        <v>-414435.9400000002</v>
      </c>
      <c r="S157" s="21">
        <f t="shared" si="51"/>
        <v>-0.27533145082035787</v>
      </c>
      <c r="U157" s="9">
        <v>1617997.41</v>
      </c>
      <c r="W157" s="9">
        <v>1816601.82</v>
      </c>
      <c r="Y157" s="9">
        <f t="shared" si="52"/>
        <v>-198604.41000000015</v>
      </c>
      <c r="AA157" s="21">
        <f t="shared" si="53"/>
        <v>-0.10932743092814921</v>
      </c>
      <c r="AC157" s="9">
        <v>5431042.29</v>
      </c>
      <c r="AE157" s="9">
        <v>3723707.88</v>
      </c>
      <c r="AG157" s="9">
        <f t="shared" si="54"/>
        <v>1707334.4100000001</v>
      </c>
      <c r="AI157" s="21">
        <f t="shared" si="55"/>
        <v>0.45850385288547396</v>
      </c>
    </row>
    <row r="158" spans="1:35" ht="12.75" outlineLevel="1">
      <c r="A158" s="1" t="s">
        <v>373</v>
      </c>
      <c r="B158" s="16" t="s">
        <v>374</v>
      </c>
      <c r="C158" s="1" t="s">
        <v>1141</v>
      </c>
      <c r="E158" s="5">
        <v>-159985.01</v>
      </c>
      <c r="G158" s="5">
        <v>-164417.23</v>
      </c>
      <c r="I158" s="9">
        <f t="shared" si="48"/>
        <v>4432.220000000001</v>
      </c>
      <c r="K158" s="21">
        <f t="shared" si="49"/>
        <v>0.026957150415440043</v>
      </c>
      <c r="M158" s="9">
        <v>-359176.12</v>
      </c>
      <c r="O158" s="9">
        <v>-378723.84</v>
      </c>
      <c r="Q158" s="9">
        <f t="shared" si="50"/>
        <v>19547.72000000003</v>
      </c>
      <c r="S158" s="21">
        <f t="shared" si="51"/>
        <v>0.05161470690622494</v>
      </c>
      <c r="U158" s="9">
        <v>-483065.39</v>
      </c>
      <c r="W158" s="9">
        <v>-437765.69</v>
      </c>
      <c r="Y158" s="9">
        <f t="shared" si="52"/>
        <v>-45299.70000000001</v>
      </c>
      <c r="AA158" s="21">
        <f t="shared" si="53"/>
        <v>-0.1034793293188418</v>
      </c>
      <c r="AC158" s="9">
        <v>-2038657.21</v>
      </c>
      <c r="AE158" s="9">
        <v>-1205601.2</v>
      </c>
      <c r="AG158" s="9">
        <f t="shared" si="54"/>
        <v>-833056.01</v>
      </c>
      <c r="AI158" s="21">
        <f t="shared" si="55"/>
        <v>-0.690988039826105</v>
      </c>
    </row>
    <row r="159" spans="1:35" ht="12.75" outlineLevel="1">
      <c r="A159" s="1" t="s">
        <v>375</v>
      </c>
      <c r="B159" s="16" t="s">
        <v>376</v>
      </c>
      <c r="C159" s="1" t="s">
        <v>1062</v>
      </c>
      <c r="E159" s="5">
        <v>2682788.8</v>
      </c>
      <c r="G159" s="5">
        <v>488128.41</v>
      </c>
      <c r="I159" s="9">
        <f t="shared" si="48"/>
        <v>2194660.3899999997</v>
      </c>
      <c r="K159" s="21">
        <f t="shared" si="49"/>
        <v>4.496071822576358</v>
      </c>
      <c r="M159" s="9">
        <v>7124390.95</v>
      </c>
      <c r="O159" s="9">
        <v>1793869.87</v>
      </c>
      <c r="Q159" s="9">
        <f t="shared" si="50"/>
        <v>5330521.08</v>
      </c>
      <c r="S159" s="21">
        <f t="shared" si="51"/>
        <v>2.9715204927322847</v>
      </c>
      <c r="U159" s="9">
        <v>10084232.23</v>
      </c>
      <c r="W159" s="9">
        <v>2182332.53</v>
      </c>
      <c r="Y159" s="9">
        <f t="shared" si="52"/>
        <v>7901899.700000001</v>
      </c>
      <c r="AA159" s="21">
        <f t="shared" si="53"/>
        <v>3.620850439323288</v>
      </c>
      <c r="AC159" s="9">
        <v>29559394.48</v>
      </c>
      <c r="AE159" s="9">
        <v>5682652.26</v>
      </c>
      <c r="AG159" s="9">
        <f t="shared" si="54"/>
        <v>23876742.22</v>
      </c>
      <c r="AI159" s="21">
        <f t="shared" si="55"/>
        <v>4.201689832064438</v>
      </c>
    </row>
    <row r="160" spans="1:35" ht="12.75" outlineLevel="1">
      <c r="A160" s="1" t="s">
        <v>377</v>
      </c>
      <c r="B160" s="16" t="s">
        <v>378</v>
      </c>
      <c r="C160" s="1" t="s">
        <v>1142</v>
      </c>
      <c r="E160" s="5">
        <v>26759.36</v>
      </c>
      <c r="G160" s="5">
        <v>3693.08</v>
      </c>
      <c r="I160" s="9">
        <f t="shared" si="48"/>
        <v>23066.28</v>
      </c>
      <c r="K160" s="21">
        <f t="shared" si="49"/>
        <v>6.2458110845148225</v>
      </c>
      <c r="M160" s="9">
        <v>108051.85</v>
      </c>
      <c r="O160" s="9">
        <v>3874.86</v>
      </c>
      <c r="Q160" s="9">
        <f t="shared" si="50"/>
        <v>104176.99</v>
      </c>
      <c r="S160" s="21" t="str">
        <f t="shared" si="51"/>
        <v>N.M.</v>
      </c>
      <c r="U160" s="9">
        <v>143890.55</v>
      </c>
      <c r="W160" s="9">
        <v>3529.91</v>
      </c>
      <c r="Y160" s="9">
        <f t="shared" si="52"/>
        <v>140360.63999999998</v>
      </c>
      <c r="AA160" s="21" t="str">
        <f t="shared" si="53"/>
        <v>N.M.</v>
      </c>
      <c r="AC160" s="9">
        <v>178543.93</v>
      </c>
      <c r="AE160" s="9">
        <v>4543.8</v>
      </c>
      <c r="AG160" s="9">
        <f t="shared" si="54"/>
        <v>174000.13</v>
      </c>
      <c r="AI160" s="21" t="str">
        <f t="shared" si="55"/>
        <v>N.M.</v>
      </c>
    </row>
    <row r="161" spans="1:35" ht="12.75" outlineLevel="1">
      <c r="A161" s="1" t="s">
        <v>379</v>
      </c>
      <c r="B161" s="16" t="s">
        <v>380</v>
      </c>
      <c r="C161" s="1" t="s">
        <v>1143</v>
      </c>
      <c r="E161" s="5">
        <v>456.1</v>
      </c>
      <c r="G161" s="5">
        <v>-2980.55</v>
      </c>
      <c r="I161" s="9">
        <f t="shared" si="48"/>
        <v>3436.65</v>
      </c>
      <c r="K161" s="21">
        <f t="shared" si="49"/>
        <v>1.153025448323296</v>
      </c>
      <c r="M161" s="9">
        <v>943.07</v>
      </c>
      <c r="O161" s="9">
        <v>-3103.88</v>
      </c>
      <c r="Q161" s="9">
        <f t="shared" si="50"/>
        <v>4046.9500000000003</v>
      </c>
      <c r="S161" s="21">
        <f t="shared" si="51"/>
        <v>1.3038358441692335</v>
      </c>
      <c r="U161" s="9">
        <v>-1470.71</v>
      </c>
      <c r="W161" s="9">
        <v>-2402.54</v>
      </c>
      <c r="Y161" s="9">
        <f t="shared" si="52"/>
        <v>931.8299999999999</v>
      </c>
      <c r="AA161" s="21">
        <f t="shared" si="53"/>
        <v>0.3878520232753669</v>
      </c>
      <c r="AC161" s="9">
        <v>-3520.73</v>
      </c>
      <c r="AE161" s="9">
        <v>-3281.86</v>
      </c>
      <c r="AG161" s="9">
        <f t="shared" si="54"/>
        <v>-238.8699999999999</v>
      </c>
      <c r="AI161" s="21">
        <f t="shared" si="55"/>
        <v>-0.07278494512258289</v>
      </c>
    </row>
    <row r="162" spans="1:35" ht="12.75" outlineLevel="1">
      <c r="A162" s="1" t="s">
        <v>381</v>
      </c>
      <c r="B162" s="16" t="s">
        <v>382</v>
      </c>
      <c r="C162" s="1" t="s">
        <v>1144</v>
      </c>
      <c r="E162" s="5">
        <v>137276.07</v>
      </c>
      <c r="G162" s="5">
        <v>0</v>
      </c>
      <c r="I162" s="9">
        <f t="shared" si="48"/>
        <v>137276.07</v>
      </c>
      <c r="K162" s="21" t="str">
        <f t="shared" si="49"/>
        <v>N.M.</v>
      </c>
      <c r="M162" s="9">
        <v>399138.7</v>
      </c>
      <c r="O162" s="9">
        <v>0</v>
      </c>
      <c r="Q162" s="9">
        <f t="shared" si="50"/>
        <v>399138.7</v>
      </c>
      <c r="S162" s="21" t="str">
        <f t="shared" si="51"/>
        <v>N.M.</v>
      </c>
      <c r="U162" s="9">
        <v>548470.62</v>
      </c>
      <c r="W162" s="9">
        <v>0</v>
      </c>
      <c r="Y162" s="9">
        <f t="shared" si="52"/>
        <v>548470.62</v>
      </c>
      <c r="AA162" s="21" t="str">
        <f t="shared" si="53"/>
        <v>N.M.</v>
      </c>
      <c r="AC162" s="9">
        <v>1841627.51</v>
      </c>
      <c r="AE162" s="9">
        <v>0</v>
      </c>
      <c r="AG162" s="9">
        <f t="shared" si="54"/>
        <v>1841627.51</v>
      </c>
      <c r="AI162" s="21" t="str">
        <f t="shared" si="55"/>
        <v>N.M.</v>
      </c>
    </row>
    <row r="163" spans="1:68" s="90" customFormat="1" ht="12.75">
      <c r="A163" s="90" t="s">
        <v>92</v>
      </c>
      <c r="B163" s="91"/>
      <c r="C163" s="77" t="s">
        <v>1145</v>
      </c>
      <c r="D163" s="105"/>
      <c r="E163" s="105">
        <v>3823508.1</v>
      </c>
      <c r="F163" s="105"/>
      <c r="G163" s="105">
        <v>1712349.44</v>
      </c>
      <c r="H163" s="105"/>
      <c r="I163" s="9">
        <f>+E163-G163</f>
        <v>2111158.66</v>
      </c>
      <c r="J163" s="37" t="str">
        <f>IF((+E163-G163)=(I163),"  ",$AO$522)</f>
        <v>  </v>
      </c>
      <c r="K163" s="38">
        <f>IF(G163&lt;0,IF(I163=0,0,IF(OR(G163=0,E163=0),"N.M.",IF(ABS(I163/G163)&gt;=10,"N.M.",I163/(-G163)))),IF(I163=0,0,IF(OR(G163=0,E163=0),"N.M.",IF(ABS(I163/G163)&gt;=10,"N.M.",I163/G163))))</f>
        <v>1.2329017726662148</v>
      </c>
      <c r="L163" s="39"/>
      <c r="M163" s="5">
        <v>10630197.1</v>
      </c>
      <c r="N163" s="9"/>
      <c r="O163" s="5">
        <v>5475511.720000001</v>
      </c>
      <c r="P163" s="9"/>
      <c r="Q163" s="9">
        <f>(+M163-O163)</f>
        <v>5154685.379999999</v>
      </c>
      <c r="R163" s="37" t="str">
        <f>IF((+M163-O163)=(Q163),"  ",$AO$522)</f>
        <v>  </v>
      </c>
      <c r="S163" s="38">
        <f>IF(O163&lt;0,IF(Q163=0,0,IF(OR(O163=0,M163=0),"N.M.",IF(ABS(Q163/O163)&gt;=10,"N.M.",Q163/(-O163)))),IF(Q163=0,0,IF(OR(O163=0,M163=0),"N.M.",IF(ABS(Q163/O163)&gt;=10,"N.M.",Q163/O163))))</f>
        <v>0.9414070581151086</v>
      </c>
      <c r="T163" s="39"/>
      <c r="U163" s="9">
        <v>14990842.81</v>
      </c>
      <c r="V163" s="9"/>
      <c r="W163" s="9">
        <v>6712078.579999999</v>
      </c>
      <c r="X163" s="9"/>
      <c r="Y163" s="9">
        <f>(+U163-W163)</f>
        <v>8278764.230000001</v>
      </c>
      <c r="Z163" s="37" t="str">
        <f>IF((+U163-W163)=(Y163),"  ",$AO$522)</f>
        <v>  </v>
      </c>
      <c r="AA163" s="38">
        <f>IF(W163&lt;0,IF(Y163=0,0,IF(OR(W163=0,U163=0),"N.M.",IF(ABS(Y163/W163)&gt;=10,"N.M.",Y163/(-W163)))),IF(Y163=0,0,IF(OR(W163=0,U163=0),"N.M.",IF(ABS(Y163/W163)&gt;=10,"N.M.",Y163/W163))))</f>
        <v>1.2334128886196685</v>
      </c>
      <c r="AB163" s="39"/>
      <c r="AC163" s="9">
        <v>47722196.47999999</v>
      </c>
      <c r="AD163" s="9"/>
      <c r="AE163" s="9">
        <v>17589147.450000003</v>
      </c>
      <c r="AF163" s="9"/>
      <c r="AG163" s="9">
        <f>(+AC163-AE163)</f>
        <v>30133049.029999986</v>
      </c>
      <c r="AH163" s="37" t="str">
        <f>IF((+AC163-AE163)=(AG163),"  ",$AO$522)</f>
        <v>  </v>
      </c>
      <c r="AI163" s="38">
        <f>IF(AE163&lt;0,IF(AG163=0,0,IF(OR(AE163=0,AC163=0),"N.M.",IF(ABS(AG163/AE163)&gt;=10,"N.M.",AG163/(-AE163)))),IF(AG163=0,0,IF(OR(AE163=0,AC163=0),"N.M.",IF(ABS(AG163/AE163)&gt;=10,"N.M.",AG163/AE163))))</f>
        <v>1.7131614318236885</v>
      </c>
      <c r="AJ163" s="105"/>
      <c r="AK163" s="105"/>
      <c r="AL163" s="105"/>
      <c r="AM163" s="105"/>
      <c r="AN163" s="105"/>
      <c r="AO163" s="105"/>
      <c r="AP163" s="106"/>
      <c r="AQ163" s="107"/>
      <c r="AR163" s="108"/>
      <c r="AS163" s="105"/>
      <c r="AT163" s="105"/>
      <c r="AU163" s="105"/>
      <c r="AV163" s="105"/>
      <c r="AW163" s="105"/>
      <c r="AX163" s="106"/>
      <c r="AY163" s="107"/>
      <c r="AZ163" s="108"/>
      <c r="BA163" s="105"/>
      <c r="BB163" s="105"/>
      <c r="BC163" s="105"/>
      <c r="BD163" s="106"/>
      <c r="BE163" s="107"/>
      <c r="BF163" s="108"/>
      <c r="BG163" s="105"/>
      <c r="BH163" s="109"/>
      <c r="BI163" s="105"/>
      <c r="BJ163" s="109"/>
      <c r="BK163" s="105"/>
      <c r="BL163" s="109"/>
      <c r="BM163" s="105"/>
      <c r="BN163" s="97"/>
      <c r="BO163" s="97"/>
      <c r="BP163" s="97"/>
    </row>
    <row r="164" spans="1:35" ht="12.75" outlineLevel="1">
      <c r="A164" s="1" t="s">
        <v>383</v>
      </c>
      <c r="B164" s="16" t="s">
        <v>384</v>
      </c>
      <c r="C164" s="1" t="s">
        <v>1146</v>
      </c>
      <c r="E164" s="5">
        <v>1138.71</v>
      </c>
      <c r="G164" s="5">
        <v>76752.71</v>
      </c>
      <c r="I164" s="9">
        <f aca="true" t="shared" si="56" ref="I164:I169">+E164-G164</f>
        <v>-75614</v>
      </c>
      <c r="K164" s="21">
        <f aca="true" t="shared" si="57" ref="K164:K169">IF(G164&lt;0,IF(I164=0,0,IF(OR(G164=0,E164=0),"N.M.",IF(ABS(I164/G164)&gt;=10,"N.M.",I164/(-G164)))),IF(I164=0,0,IF(OR(G164=0,E164=0),"N.M.",IF(ABS(I164/G164)&gt;=10,"N.M.",I164/G164))))</f>
        <v>-0.9851639114762201</v>
      </c>
      <c r="M164" s="9">
        <v>59825.6</v>
      </c>
      <c r="O164" s="9">
        <v>112240.83</v>
      </c>
      <c r="Q164" s="9">
        <f aca="true" t="shared" si="58" ref="Q164:Q169">(+M164-O164)</f>
        <v>-52415.23</v>
      </c>
      <c r="S164" s="21">
        <f aca="true" t="shared" si="59" ref="S164:S169">IF(O164&lt;0,IF(Q164=0,0,IF(OR(O164=0,M164=0),"N.M.",IF(ABS(Q164/O164)&gt;=10,"N.M.",Q164/(-O164)))),IF(Q164=0,0,IF(OR(O164=0,M164=0),"N.M.",IF(ABS(Q164/O164)&gt;=10,"N.M.",Q164/O164))))</f>
        <v>-0.466988973620384</v>
      </c>
      <c r="U164" s="9">
        <v>126444.94</v>
      </c>
      <c r="W164" s="9">
        <v>125952.93</v>
      </c>
      <c r="Y164" s="9">
        <f aca="true" t="shared" si="60" ref="Y164:Y169">(+U164-W164)</f>
        <v>492.0100000000093</v>
      </c>
      <c r="AA164" s="21">
        <f aca="true" t="shared" si="61" ref="AA164:AA169">IF(W164&lt;0,IF(Y164=0,0,IF(OR(W164=0,U164=0),"N.M.",IF(ABS(Y164/W164)&gt;=10,"N.M.",Y164/(-W164)))),IF(Y164=0,0,IF(OR(W164=0,U164=0),"N.M.",IF(ABS(Y164/W164)&gt;=10,"N.M.",Y164/W164))))</f>
        <v>0.003906300552119028</v>
      </c>
      <c r="AC164" s="9">
        <v>352078.06</v>
      </c>
      <c r="AE164" s="9">
        <v>158842.94</v>
      </c>
      <c r="AG164" s="9">
        <f aca="true" t="shared" si="62" ref="AG164:AG169">(+AC164-AE164)</f>
        <v>193235.12</v>
      </c>
      <c r="AI164" s="21">
        <f aca="true" t="shared" si="63" ref="AI164:AI169">IF(AE164&lt;0,IF(AG164=0,0,IF(OR(AE164=0,AC164=0),"N.M.",IF(ABS(AG164/AE164)&gt;=10,"N.M.",AG164/(-AE164)))),IF(AG164=0,0,IF(OR(AE164=0,AC164=0),"N.M.",IF(ABS(AG164/AE164)&gt;=10,"N.M.",AG164/AE164))))</f>
        <v>1.216516893983453</v>
      </c>
    </row>
    <row r="165" spans="1:35" ht="12.75" outlineLevel="1">
      <c r="A165" s="1" t="s">
        <v>385</v>
      </c>
      <c r="B165" s="16" t="s">
        <v>386</v>
      </c>
      <c r="C165" s="1" t="s">
        <v>1147</v>
      </c>
      <c r="E165" s="5">
        <v>3866974</v>
      </c>
      <c r="G165" s="5">
        <v>4057126</v>
      </c>
      <c r="I165" s="9">
        <f t="shared" si="56"/>
        <v>-190152</v>
      </c>
      <c r="K165" s="21">
        <f t="shared" si="57"/>
        <v>-0.046868645440146545</v>
      </c>
      <c r="M165" s="9">
        <v>11532167</v>
      </c>
      <c r="O165" s="9">
        <v>10923023</v>
      </c>
      <c r="Q165" s="9">
        <f t="shared" si="58"/>
        <v>609144</v>
      </c>
      <c r="S165" s="21">
        <f t="shared" si="59"/>
        <v>0.05576697952572287</v>
      </c>
      <c r="U165" s="9">
        <v>15263518</v>
      </c>
      <c r="W165" s="9">
        <v>13575227</v>
      </c>
      <c r="Y165" s="9">
        <f t="shared" si="60"/>
        <v>1688291</v>
      </c>
      <c r="AA165" s="21">
        <f t="shared" si="61"/>
        <v>0.12436558151108633</v>
      </c>
      <c r="AC165" s="9">
        <v>41552424</v>
      </c>
      <c r="AE165" s="9">
        <v>38597626</v>
      </c>
      <c r="AG165" s="9">
        <f t="shared" si="62"/>
        <v>2954798</v>
      </c>
      <c r="AI165" s="21">
        <f t="shared" si="63"/>
        <v>0.07655387924635572</v>
      </c>
    </row>
    <row r="166" spans="1:35" ht="12.75" outlineLevel="1">
      <c r="A166" s="1" t="s">
        <v>387</v>
      </c>
      <c r="B166" s="16" t="s">
        <v>388</v>
      </c>
      <c r="C166" s="1" t="s">
        <v>1148</v>
      </c>
      <c r="E166" s="5">
        <v>4483552</v>
      </c>
      <c r="G166" s="5">
        <v>3910579</v>
      </c>
      <c r="I166" s="9">
        <f t="shared" si="56"/>
        <v>572973</v>
      </c>
      <c r="K166" s="21">
        <f t="shared" si="57"/>
        <v>0.1465187124464178</v>
      </c>
      <c r="M166" s="9">
        <v>15252864</v>
      </c>
      <c r="O166" s="9">
        <v>11333161</v>
      </c>
      <c r="Q166" s="9">
        <f t="shared" si="58"/>
        <v>3919703</v>
      </c>
      <c r="S166" s="21">
        <f t="shared" si="59"/>
        <v>0.34586140618667643</v>
      </c>
      <c r="U166" s="9">
        <v>21669216</v>
      </c>
      <c r="W166" s="9">
        <v>14470986</v>
      </c>
      <c r="Y166" s="9">
        <f t="shared" si="60"/>
        <v>7198230</v>
      </c>
      <c r="AA166" s="21">
        <f t="shared" si="61"/>
        <v>0.4974249854156448</v>
      </c>
      <c r="AC166" s="9">
        <v>64330960.06</v>
      </c>
      <c r="AE166" s="9">
        <v>52938896</v>
      </c>
      <c r="AG166" s="9">
        <f t="shared" si="62"/>
        <v>11392064.060000002</v>
      </c>
      <c r="AI166" s="21">
        <f t="shared" si="63"/>
        <v>0.21519270178962557</v>
      </c>
    </row>
    <row r="167" spans="1:35" ht="12.75" outlineLevel="1">
      <c r="A167" s="1" t="s">
        <v>389</v>
      </c>
      <c r="B167" s="16" t="s">
        <v>390</v>
      </c>
      <c r="C167" s="1" t="s">
        <v>1149</v>
      </c>
      <c r="E167" s="5">
        <v>3427457</v>
      </c>
      <c r="G167" s="5">
        <v>3427267</v>
      </c>
      <c r="I167" s="9">
        <f t="shared" si="56"/>
        <v>190</v>
      </c>
      <c r="K167" s="21">
        <f t="shared" si="57"/>
        <v>5.5437758423840336E-05</v>
      </c>
      <c r="M167" s="9">
        <v>10331455</v>
      </c>
      <c r="O167" s="9">
        <v>10281740</v>
      </c>
      <c r="Q167" s="9">
        <f t="shared" si="58"/>
        <v>49715</v>
      </c>
      <c r="S167" s="21">
        <f t="shared" si="59"/>
        <v>0.0048352710727950715</v>
      </c>
      <c r="U167" s="9">
        <v>13770231</v>
      </c>
      <c r="W167" s="9">
        <v>13461987</v>
      </c>
      <c r="Y167" s="9">
        <f t="shared" si="60"/>
        <v>308244</v>
      </c>
      <c r="AA167" s="21">
        <f t="shared" si="61"/>
        <v>0.02289736277415808</v>
      </c>
      <c r="AC167" s="9">
        <v>42586896</v>
      </c>
      <c r="AE167" s="9">
        <v>39313541.5</v>
      </c>
      <c r="AG167" s="9">
        <f t="shared" si="62"/>
        <v>3273354.5</v>
      </c>
      <c r="AI167" s="21">
        <f t="shared" si="63"/>
        <v>0.08326277346445626</v>
      </c>
    </row>
    <row r="168" spans="1:35" ht="12.75" outlineLevel="1">
      <c r="A168" s="1" t="s">
        <v>391</v>
      </c>
      <c r="B168" s="16" t="s">
        <v>392</v>
      </c>
      <c r="C168" s="1" t="s">
        <v>1150</v>
      </c>
      <c r="E168" s="5">
        <v>0</v>
      </c>
      <c r="G168" s="5">
        <v>0</v>
      </c>
      <c r="I168" s="9">
        <f t="shared" si="56"/>
        <v>0</v>
      </c>
      <c r="K168" s="21">
        <f t="shared" si="57"/>
        <v>0</v>
      </c>
      <c r="M168" s="9">
        <v>0</v>
      </c>
      <c r="O168" s="9">
        <v>0</v>
      </c>
      <c r="Q168" s="9">
        <f t="shared" si="58"/>
        <v>0</v>
      </c>
      <c r="S168" s="21">
        <f t="shared" si="59"/>
        <v>0</v>
      </c>
      <c r="U168" s="9">
        <v>0</v>
      </c>
      <c r="W168" s="9">
        <v>0</v>
      </c>
      <c r="Y168" s="9">
        <f t="shared" si="60"/>
        <v>0</v>
      </c>
      <c r="AA168" s="21">
        <f t="shared" si="61"/>
        <v>0</v>
      </c>
      <c r="AC168" s="9">
        <v>0</v>
      </c>
      <c r="AE168" s="9">
        <v>1039124.03</v>
      </c>
      <c r="AG168" s="9">
        <f t="shared" si="62"/>
        <v>-1039124.03</v>
      </c>
      <c r="AI168" s="21" t="str">
        <f t="shared" si="63"/>
        <v>N.M.</v>
      </c>
    </row>
    <row r="169" spans="1:35" ht="12.75" outlineLevel="1">
      <c r="A169" s="1" t="s">
        <v>393</v>
      </c>
      <c r="B169" s="16" t="s">
        <v>394</v>
      </c>
      <c r="C169" s="1" t="s">
        <v>1151</v>
      </c>
      <c r="E169" s="5">
        <v>4965096</v>
      </c>
      <c r="G169" s="5">
        <v>3900499</v>
      </c>
      <c r="I169" s="9">
        <f t="shared" si="56"/>
        <v>1064597</v>
      </c>
      <c r="K169" s="21">
        <f t="shared" si="57"/>
        <v>0.27293866759099283</v>
      </c>
      <c r="M169" s="9">
        <v>14626429</v>
      </c>
      <c r="O169" s="9">
        <v>12103747</v>
      </c>
      <c r="Q169" s="9">
        <f t="shared" si="58"/>
        <v>2522682</v>
      </c>
      <c r="S169" s="21">
        <f t="shared" si="59"/>
        <v>0.20842157391425978</v>
      </c>
      <c r="U169" s="9">
        <v>20104630</v>
      </c>
      <c r="W169" s="9">
        <v>16995319</v>
      </c>
      <c r="Y169" s="9">
        <f t="shared" si="60"/>
        <v>3109311</v>
      </c>
      <c r="AA169" s="21">
        <f t="shared" si="61"/>
        <v>0.1829510231611422</v>
      </c>
      <c r="AC169" s="9">
        <v>48880887</v>
      </c>
      <c r="AE169" s="9">
        <v>52458679</v>
      </c>
      <c r="AG169" s="9">
        <f t="shared" si="62"/>
        <v>-3577792</v>
      </c>
      <c r="AI169" s="21">
        <f t="shared" si="63"/>
        <v>-0.06820209864606007</v>
      </c>
    </row>
    <row r="170" spans="1:68" s="90" customFormat="1" ht="12.75">
      <c r="A170" s="90" t="s">
        <v>93</v>
      </c>
      <c r="B170" s="91"/>
      <c r="C170" s="77" t="s">
        <v>1152</v>
      </c>
      <c r="D170" s="105"/>
      <c r="E170" s="105">
        <v>16744217.71</v>
      </c>
      <c r="F170" s="105"/>
      <c r="G170" s="105">
        <v>15372223.71</v>
      </c>
      <c r="H170" s="105"/>
      <c r="I170" s="9">
        <f>+E170-G170</f>
        <v>1371994</v>
      </c>
      <c r="J170" s="37" t="str">
        <f>IF((+E170-G170)=(I170),"  ",$AO$522)</f>
        <v>  </v>
      </c>
      <c r="K170" s="38">
        <f>IF(G170&lt;0,IF(I170=0,0,IF(OR(G170=0,E170=0),"N.M.",IF(ABS(I170/G170)&gt;=10,"N.M.",I170/(-G170)))),IF(I170=0,0,IF(OR(G170=0,E170=0),"N.M.",IF(ABS(I170/G170)&gt;=10,"N.M.",I170/G170))))</f>
        <v>0.0892514984092695</v>
      </c>
      <c r="L170" s="39"/>
      <c r="M170" s="5">
        <v>51802740.6</v>
      </c>
      <c r="N170" s="9"/>
      <c r="O170" s="5">
        <v>44753911.83</v>
      </c>
      <c r="P170" s="9"/>
      <c r="Q170" s="9">
        <f>(+M170-O170)</f>
        <v>7048828.770000003</v>
      </c>
      <c r="R170" s="37" t="str">
        <f>IF((+M170-O170)=(Q170),"  ",$AO$522)</f>
        <v>  </v>
      </c>
      <c r="S170" s="38">
        <f>IF(O170&lt;0,IF(Q170=0,0,IF(OR(O170=0,M170=0),"N.M.",IF(ABS(Q170/O170)&gt;=10,"N.M.",Q170/(-O170)))),IF(Q170=0,0,IF(OR(O170=0,M170=0),"N.M.",IF(ABS(Q170/O170)&gt;=10,"N.M.",Q170/O170))))</f>
        <v>0.15750195863939975</v>
      </c>
      <c r="T170" s="39"/>
      <c r="U170" s="9">
        <v>70934039.94</v>
      </c>
      <c r="V170" s="9"/>
      <c r="W170" s="9">
        <v>58629471.93</v>
      </c>
      <c r="X170" s="9"/>
      <c r="Y170" s="9">
        <f>(+U170-W170)</f>
        <v>12304568.009999998</v>
      </c>
      <c r="Z170" s="37" t="str">
        <f>IF((+U170-W170)=(Y170),"  ",$AO$522)</f>
        <v>  </v>
      </c>
      <c r="AA170" s="38">
        <f>IF(W170&lt;0,IF(Y170=0,0,IF(OR(W170=0,U170=0),"N.M.",IF(ABS(Y170/W170)&gt;=10,"N.M.",Y170/(-W170)))),IF(Y170=0,0,IF(OR(W170=0,U170=0),"N.M.",IF(ABS(Y170/W170)&gt;=10,"N.M.",Y170/W170))))</f>
        <v>0.20987001255428156</v>
      </c>
      <c r="AB170" s="39"/>
      <c r="AC170" s="9">
        <v>197703245.12</v>
      </c>
      <c r="AD170" s="9"/>
      <c r="AE170" s="9">
        <v>184506709.47000003</v>
      </c>
      <c r="AF170" s="9"/>
      <c r="AG170" s="9">
        <f>(+AC170-AE170)</f>
        <v>13196535.649999976</v>
      </c>
      <c r="AH170" s="37" t="str">
        <f>IF((+AC170-AE170)=(AG170),"  ",$AO$522)</f>
        <v>  </v>
      </c>
      <c r="AI170" s="38">
        <f>IF(AE170&lt;0,IF(AG170=0,0,IF(OR(AE170=0,AC170=0),"N.M.",IF(ABS(AG170/AE170)&gt;=10,"N.M.",AG170/(-AE170)))),IF(AG170=0,0,IF(OR(AE170=0,AC170=0),"N.M.",IF(ABS(AG170/AE170)&gt;=10,"N.M.",AG170/AE170))))</f>
        <v>0.07152333748679028</v>
      </c>
      <c r="AJ170" s="105"/>
      <c r="AK170" s="105"/>
      <c r="AL170" s="105"/>
      <c r="AM170" s="105"/>
      <c r="AN170" s="105"/>
      <c r="AO170" s="105"/>
      <c r="AP170" s="106"/>
      <c r="AQ170" s="107"/>
      <c r="AR170" s="108"/>
      <c r="AS170" s="105"/>
      <c r="AT170" s="105"/>
      <c r="AU170" s="105"/>
      <c r="AV170" s="105"/>
      <c r="AW170" s="105"/>
      <c r="AX170" s="106"/>
      <c r="AY170" s="107"/>
      <c r="AZ170" s="108"/>
      <c r="BA170" s="105"/>
      <c r="BB170" s="105"/>
      <c r="BC170" s="105"/>
      <c r="BD170" s="106"/>
      <c r="BE170" s="107"/>
      <c r="BF170" s="108"/>
      <c r="BG170" s="105"/>
      <c r="BH170" s="109"/>
      <c r="BI170" s="105"/>
      <c r="BJ170" s="109"/>
      <c r="BK170" s="105"/>
      <c r="BL170" s="109"/>
      <c r="BM170" s="105"/>
      <c r="BN170" s="97"/>
      <c r="BO170" s="97"/>
      <c r="BP170" s="97"/>
    </row>
    <row r="171" spans="1:35" ht="12.75" outlineLevel="1">
      <c r="A171" s="1" t="s">
        <v>395</v>
      </c>
      <c r="B171" s="16" t="s">
        <v>396</v>
      </c>
      <c r="C171" s="1" t="s">
        <v>1153</v>
      </c>
      <c r="E171" s="5">
        <v>0</v>
      </c>
      <c r="G171" s="5">
        <v>0</v>
      </c>
      <c r="I171" s="9">
        <f aca="true" t="shared" si="64" ref="I171:I202">+E171-G171</f>
        <v>0</v>
      </c>
      <c r="K171" s="21">
        <f aca="true" t="shared" si="65" ref="K171:K202">IF(G171&lt;0,IF(I171=0,0,IF(OR(G171=0,E171=0),"N.M.",IF(ABS(I171/G171)&gt;=10,"N.M.",I171/(-G171)))),IF(I171=0,0,IF(OR(G171=0,E171=0),"N.M.",IF(ABS(I171/G171)&gt;=10,"N.M.",I171/G171))))</f>
        <v>0</v>
      </c>
      <c r="M171" s="9">
        <v>0</v>
      </c>
      <c r="O171" s="9">
        <v>0</v>
      </c>
      <c r="Q171" s="9">
        <f aca="true" t="shared" si="66" ref="Q171:Q202">(+M171-O171)</f>
        <v>0</v>
      </c>
      <c r="S171" s="21">
        <f aca="true" t="shared" si="67" ref="S171:S202">IF(O171&lt;0,IF(Q171=0,0,IF(OR(O171=0,M171=0),"N.M.",IF(ABS(Q171/O171)&gt;=10,"N.M.",Q171/(-O171)))),IF(Q171=0,0,IF(OR(O171=0,M171=0),"N.M.",IF(ABS(Q171/O171)&gt;=10,"N.M.",Q171/O171))))</f>
        <v>0</v>
      </c>
      <c r="U171" s="9">
        <v>0</v>
      </c>
      <c r="W171" s="9">
        <v>0</v>
      </c>
      <c r="Y171" s="9">
        <f aca="true" t="shared" si="68" ref="Y171:Y202">(+U171-W171)</f>
        <v>0</v>
      </c>
      <c r="AA171" s="21">
        <f aca="true" t="shared" si="69" ref="AA171:AA202">IF(W171&lt;0,IF(Y171=0,0,IF(OR(W171=0,U171=0),"N.M.",IF(ABS(Y171/W171)&gt;=10,"N.M.",Y171/(-W171)))),IF(Y171=0,0,IF(OR(W171=0,U171=0),"N.M.",IF(ABS(Y171/W171)&gt;=10,"N.M.",Y171/W171))))</f>
        <v>0</v>
      </c>
      <c r="AC171" s="9">
        <v>0</v>
      </c>
      <c r="AE171" s="9">
        <v>48975.66</v>
      </c>
      <c r="AG171" s="9">
        <f aca="true" t="shared" si="70" ref="AG171:AG202">(+AC171-AE171)</f>
        <v>-48975.66</v>
      </c>
      <c r="AI171" s="21" t="str">
        <f aca="true" t="shared" si="71" ref="AI171:AI202">IF(AE171&lt;0,IF(AG171=0,0,IF(OR(AE171=0,AC171=0),"N.M.",IF(ABS(AG171/AE171)&gt;=10,"N.M.",AG171/(-AE171)))),IF(AG171=0,0,IF(OR(AE171=0,AC171=0),"N.M.",IF(ABS(AG171/AE171)&gt;=10,"N.M.",AG171/AE171))))</f>
        <v>N.M.</v>
      </c>
    </row>
    <row r="172" spans="1:35" ht="12.75" outlineLevel="1">
      <c r="A172" s="1" t="s">
        <v>397</v>
      </c>
      <c r="B172" s="16" t="s">
        <v>398</v>
      </c>
      <c r="C172" s="1" t="s">
        <v>1154</v>
      </c>
      <c r="E172" s="5">
        <v>-155</v>
      </c>
      <c r="G172" s="5">
        <v>-136</v>
      </c>
      <c r="I172" s="9">
        <f t="shared" si="64"/>
        <v>-19</v>
      </c>
      <c r="K172" s="21">
        <f t="shared" si="65"/>
        <v>-0.13970588235294118</v>
      </c>
      <c r="M172" s="9">
        <v>-465</v>
      </c>
      <c r="O172" s="9">
        <v>-408</v>
      </c>
      <c r="Q172" s="9">
        <f t="shared" si="66"/>
        <v>-57</v>
      </c>
      <c r="S172" s="21">
        <f t="shared" si="67"/>
        <v>-0.13970588235294118</v>
      </c>
      <c r="U172" s="9">
        <v>-621</v>
      </c>
      <c r="W172" s="9">
        <v>-549</v>
      </c>
      <c r="Y172" s="9">
        <f t="shared" si="68"/>
        <v>-72</v>
      </c>
      <c r="AA172" s="21">
        <f t="shared" si="69"/>
        <v>-0.13114754098360656</v>
      </c>
      <c r="AC172" s="9">
        <v>-1709</v>
      </c>
      <c r="AE172" s="9">
        <v>-1567</v>
      </c>
      <c r="AG172" s="9">
        <f t="shared" si="70"/>
        <v>-142</v>
      </c>
      <c r="AI172" s="21">
        <f t="shared" si="71"/>
        <v>-0.09061901723037652</v>
      </c>
    </row>
    <row r="173" spans="1:35" ht="12.75" outlineLevel="1">
      <c r="A173" s="1" t="s">
        <v>399</v>
      </c>
      <c r="B173" s="16" t="s">
        <v>400</v>
      </c>
      <c r="C173" s="1" t="s">
        <v>1155</v>
      </c>
      <c r="E173" s="5">
        <v>138138.32</v>
      </c>
      <c r="G173" s="5">
        <v>211806.25</v>
      </c>
      <c r="I173" s="9">
        <f t="shared" si="64"/>
        <v>-73667.93</v>
      </c>
      <c r="K173" s="21">
        <f t="shared" si="65"/>
        <v>-0.3478081029242527</v>
      </c>
      <c r="M173" s="9">
        <v>558308.67</v>
      </c>
      <c r="O173" s="9">
        <v>682078.6</v>
      </c>
      <c r="Q173" s="9">
        <f t="shared" si="66"/>
        <v>-123769.92999999993</v>
      </c>
      <c r="S173" s="21">
        <f t="shared" si="67"/>
        <v>-0.18145992265407526</v>
      </c>
      <c r="U173" s="9">
        <v>783811.32</v>
      </c>
      <c r="W173" s="9">
        <v>926947.66</v>
      </c>
      <c r="Y173" s="9">
        <f t="shared" si="68"/>
        <v>-143136.34000000008</v>
      </c>
      <c r="AA173" s="21">
        <f t="shared" si="69"/>
        <v>-0.1544168524035112</v>
      </c>
      <c r="AC173" s="9">
        <v>2383147.31</v>
      </c>
      <c r="AE173" s="9">
        <v>2474997.33</v>
      </c>
      <c r="AG173" s="9">
        <f t="shared" si="70"/>
        <v>-91850.02000000002</v>
      </c>
      <c r="AI173" s="21">
        <f t="shared" si="71"/>
        <v>-0.03711115922698794</v>
      </c>
    </row>
    <row r="174" spans="1:35" ht="12.75" outlineLevel="1">
      <c r="A174" s="1" t="s">
        <v>401</v>
      </c>
      <c r="B174" s="16" t="s">
        <v>402</v>
      </c>
      <c r="C174" s="1" t="s">
        <v>1156</v>
      </c>
      <c r="E174" s="5">
        <v>102529.54</v>
      </c>
      <c r="G174" s="5">
        <v>86346.3</v>
      </c>
      <c r="I174" s="9">
        <f t="shared" si="64"/>
        <v>16183.23999999999</v>
      </c>
      <c r="K174" s="21">
        <f t="shared" si="65"/>
        <v>0.18742250681268324</v>
      </c>
      <c r="M174" s="9">
        <v>308864.93</v>
      </c>
      <c r="O174" s="9">
        <v>329042.64</v>
      </c>
      <c r="Q174" s="9">
        <f t="shared" si="66"/>
        <v>-20177.71000000002</v>
      </c>
      <c r="S174" s="21">
        <f t="shared" si="67"/>
        <v>-0.061322477840562</v>
      </c>
      <c r="U174" s="9">
        <v>438798.62</v>
      </c>
      <c r="W174" s="9">
        <v>464757.69</v>
      </c>
      <c r="Y174" s="9">
        <f t="shared" si="68"/>
        <v>-25959.070000000007</v>
      </c>
      <c r="AA174" s="21">
        <f t="shared" si="69"/>
        <v>-0.05585506288233769</v>
      </c>
      <c r="AC174" s="9">
        <v>1258372.6</v>
      </c>
      <c r="AE174" s="9">
        <v>1252469.8</v>
      </c>
      <c r="AG174" s="9">
        <f t="shared" si="70"/>
        <v>5902.800000000047</v>
      </c>
      <c r="AI174" s="21">
        <f t="shared" si="71"/>
        <v>0.00471292800832407</v>
      </c>
    </row>
    <row r="175" spans="1:35" ht="12.75" outlineLevel="1">
      <c r="A175" s="1" t="s">
        <v>403</v>
      </c>
      <c r="B175" s="16" t="s">
        <v>404</v>
      </c>
      <c r="C175" s="1" t="s">
        <v>1157</v>
      </c>
      <c r="E175" s="5">
        <v>340153.865</v>
      </c>
      <c r="G175" s="5">
        <v>310836.697</v>
      </c>
      <c r="I175" s="9">
        <f t="shared" si="64"/>
        <v>29317.168000000005</v>
      </c>
      <c r="K175" s="21">
        <f t="shared" si="65"/>
        <v>0.09431694611013064</v>
      </c>
      <c r="M175" s="9">
        <v>1286553.482</v>
      </c>
      <c r="O175" s="9">
        <v>1132672.252</v>
      </c>
      <c r="Q175" s="9">
        <f t="shared" si="66"/>
        <v>153881.22999999998</v>
      </c>
      <c r="S175" s="21">
        <f t="shared" si="67"/>
        <v>0.1358568021140152</v>
      </c>
      <c r="U175" s="9">
        <v>1633150.704</v>
      </c>
      <c r="W175" s="9">
        <v>1480511.901</v>
      </c>
      <c r="Y175" s="9">
        <f t="shared" si="68"/>
        <v>152638.80299999984</v>
      </c>
      <c r="AA175" s="21">
        <f t="shared" si="69"/>
        <v>0.10309866668204502</v>
      </c>
      <c r="AC175" s="9">
        <v>4595275.0649999995</v>
      </c>
      <c r="AE175" s="9">
        <v>4605057.285</v>
      </c>
      <c r="AG175" s="9">
        <f t="shared" si="70"/>
        <v>-9782.22000000067</v>
      </c>
      <c r="AI175" s="21">
        <f t="shared" si="71"/>
        <v>-0.0021242341613999425</v>
      </c>
    </row>
    <row r="176" spans="1:35" ht="12.75" outlineLevel="1">
      <c r="A176" s="1" t="s">
        <v>405</v>
      </c>
      <c r="B176" s="16" t="s">
        <v>406</v>
      </c>
      <c r="C176" s="1" t="s">
        <v>1158</v>
      </c>
      <c r="E176" s="5">
        <v>0</v>
      </c>
      <c r="G176" s="5">
        <v>0</v>
      </c>
      <c r="I176" s="9">
        <f t="shared" si="64"/>
        <v>0</v>
      </c>
      <c r="K176" s="21">
        <f t="shared" si="65"/>
        <v>0</v>
      </c>
      <c r="M176" s="9">
        <v>14864.6</v>
      </c>
      <c r="O176" s="9">
        <v>0</v>
      </c>
      <c r="Q176" s="9">
        <f t="shared" si="66"/>
        <v>14864.6</v>
      </c>
      <c r="S176" s="21" t="str">
        <f t="shared" si="67"/>
        <v>N.M.</v>
      </c>
      <c r="U176" s="9">
        <v>14864.6</v>
      </c>
      <c r="W176" s="9">
        <v>0</v>
      </c>
      <c r="Y176" s="9">
        <f t="shared" si="68"/>
        <v>14864.6</v>
      </c>
      <c r="AA176" s="21" t="str">
        <f t="shared" si="69"/>
        <v>N.M.</v>
      </c>
      <c r="AC176" s="9">
        <v>14864.6</v>
      </c>
      <c r="AE176" s="9">
        <v>0</v>
      </c>
      <c r="AG176" s="9">
        <f t="shared" si="70"/>
        <v>14864.6</v>
      </c>
      <c r="AI176" s="21" t="str">
        <f t="shared" si="71"/>
        <v>N.M.</v>
      </c>
    </row>
    <row r="177" spans="1:35" ht="12.75" outlineLevel="1">
      <c r="A177" s="1" t="s">
        <v>407</v>
      </c>
      <c r="B177" s="16" t="s">
        <v>408</v>
      </c>
      <c r="C177" s="1" t="s">
        <v>1159</v>
      </c>
      <c r="E177" s="5">
        <v>132464.005</v>
      </c>
      <c r="G177" s="5">
        <v>111415.262</v>
      </c>
      <c r="I177" s="9">
        <f t="shared" si="64"/>
        <v>21048.743000000002</v>
      </c>
      <c r="K177" s="21">
        <f t="shared" si="65"/>
        <v>0.1889215411080755</v>
      </c>
      <c r="M177" s="9">
        <v>435396.214</v>
      </c>
      <c r="O177" s="9">
        <v>322165.601</v>
      </c>
      <c r="Q177" s="9">
        <f t="shared" si="66"/>
        <v>113230.61299999995</v>
      </c>
      <c r="S177" s="21">
        <f t="shared" si="67"/>
        <v>0.35146711085396093</v>
      </c>
      <c r="U177" s="9">
        <v>508150.514</v>
      </c>
      <c r="W177" s="9">
        <v>387409.905</v>
      </c>
      <c r="Y177" s="9">
        <f t="shared" si="68"/>
        <v>120740.609</v>
      </c>
      <c r="AA177" s="21">
        <f t="shared" si="69"/>
        <v>0.31166113060532097</v>
      </c>
      <c r="AC177" s="9">
        <v>1452257.523</v>
      </c>
      <c r="AE177" s="9">
        <v>1168288.0580000002</v>
      </c>
      <c r="AG177" s="9">
        <f t="shared" si="70"/>
        <v>283969.46499999985</v>
      </c>
      <c r="AI177" s="21">
        <f t="shared" si="71"/>
        <v>0.2430645961460301</v>
      </c>
    </row>
    <row r="178" spans="1:35" ht="12.75" outlineLevel="1">
      <c r="A178" s="1" t="s">
        <v>409</v>
      </c>
      <c r="B178" s="16" t="s">
        <v>410</v>
      </c>
      <c r="C178" s="1" t="s">
        <v>1160</v>
      </c>
      <c r="E178" s="5">
        <v>0</v>
      </c>
      <c r="G178" s="5">
        <v>50290.4</v>
      </c>
      <c r="I178" s="9">
        <f t="shared" si="64"/>
        <v>-50290.4</v>
      </c>
      <c r="K178" s="21" t="str">
        <f t="shared" si="65"/>
        <v>N.M.</v>
      </c>
      <c r="M178" s="9">
        <v>0</v>
      </c>
      <c r="O178" s="9">
        <v>50290.4</v>
      </c>
      <c r="Q178" s="9">
        <f t="shared" si="66"/>
        <v>-50290.4</v>
      </c>
      <c r="S178" s="21" t="str">
        <f t="shared" si="67"/>
        <v>N.M.</v>
      </c>
      <c r="U178" s="9">
        <v>0</v>
      </c>
      <c r="W178" s="9">
        <v>50290.4</v>
      </c>
      <c r="Y178" s="9">
        <f t="shared" si="68"/>
        <v>-50290.4</v>
      </c>
      <c r="AA178" s="21" t="str">
        <f t="shared" si="69"/>
        <v>N.M.</v>
      </c>
      <c r="AC178" s="9">
        <v>1678839.44</v>
      </c>
      <c r="AE178" s="9">
        <v>1039337.11</v>
      </c>
      <c r="AG178" s="9">
        <f t="shared" si="70"/>
        <v>639502.33</v>
      </c>
      <c r="AI178" s="21">
        <f t="shared" si="71"/>
        <v>0.6152982741085806</v>
      </c>
    </row>
    <row r="179" spans="1:35" ht="12.75" outlineLevel="1">
      <c r="A179" s="1" t="s">
        <v>411</v>
      </c>
      <c r="B179" s="16" t="s">
        <v>412</v>
      </c>
      <c r="C179" s="1" t="s">
        <v>1161</v>
      </c>
      <c r="E179" s="5">
        <v>7334.575000000001</v>
      </c>
      <c r="G179" s="5">
        <v>7702.5070000000005</v>
      </c>
      <c r="I179" s="9">
        <f t="shared" si="64"/>
        <v>-367.9319999999998</v>
      </c>
      <c r="K179" s="21">
        <f t="shared" si="65"/>
        <v>-0.04776782416426233</v>
      </c>
      <c r="M179" s="9">
        <v>15658.132</v>
      </c>
      <c r="O179" s="9">
        <v>20667.029</v>
      </c>
      <c r="Q179" s="9">
        <f t="shared" si="66"/>
        <v>-5008.896999999999</v>
      </c>
      <c r="S179" s="21">
        <f t="shared" si="67"/>
        <v>-0.2423617347224896</v>
      </c>
      <c r="U179" s="9">
        <v>18787.382</v>
      </c>
      <c r="W179" s="9">
        <v>24742.229</v>
      </c>
      <c r="Y179" s="9">
        <f t="shared" si="68"/>
        <v>-5954.846999999998</v>
      </c>
      <c r="AA179" s="21">
        <f t="shared" si="69"/>
        <v>-0.24067544601579746</v>
      </c>
      <c r="AC179" s="9">
        <v>58027.05100000001</v>
      </c>
      <c r="AE179" s="9">
        <v>59308.989</v>
      </c>
      <c r="AG179" s="9">
        <f t="shared" si="70"/>
        <v>-1281.9379999999946</v>
      </c>
      <c r="AI179" s="21">
        <f t="shared" si="71"/>
        <v>-0.021614565036675883</v>
      </c>
    </row>
    <row r="180" spans="1:35" ht="12.75" outlineLevel="1">
      <c r="A180" s="1" t="s">
        <v>413</v>
      </c>
      <c r="B180" s="16" t="s">
        <v>414</v>
      </c>
      <c r="C180" s="1" t="s">
        <v>1162</v>
      </c>
      <c r="E180" s="5">
        <v>386301.153</v>
      </c>
      <c r="G180" s="5">
        <v>295097.071</v>
      </c>
      <c r="I180" s="9">
        <f t="shared" si="64"/>
        <v>91204.082</v>
      </c>
      <c r="K180" s="21">
        <f t="shared" si="65"/>
        <v>0.30906468061826337</v>
      </c>
      <c r="M180" s="9">
        <v>928164.607</v>
      </c>
      <c r="O180" s="9">
        <v>647583.732</v>
      </c>
      <c r="Q180" s="9">
        <f t="shared" si="66"/>
        <v>280580.875</v>
      </c>
      <c r="S180" s="21">
        <f t="shared" si="67"/>
        <v>0.4332735075562399</v>
      </c>
      <c r="U180" s="9">
        <v>1281609.298</v>
      </c>
      <c r="W180" s="9">
        <v>928242.024</v>
      </c>
      <c r="Y180" s="9">
        <f t="shared" si="68"/>
        <v>353367.274</v>
      </c>
      <c r="AA180" s="21">
        <f t="shared" si="69"/>
        <v>0.38068441727865576</v>
      </c>
      <c r="AC180" s="9">
        <v>4019619.005</v>
      </c>
      <c r="AE180" s="9">
        <v>3103822.914</v>
      </c>
      <c r="AG180" s="9">
        <f t="shared" si="70"/>
        <v>915796.091</v>
      </c>
      <c r="AI180" s="21">
        <f t="shared" si="71"/>
        <v>0.2950542335612128</v>
      </c>
    </row>
    <row r="181" spans="1:35" ht="12.75" outlineLevel="1">
      <c r="A181" s="1" t="s">
        <v>415</v>
      </c>
      <c r="B181" s="16" t="s">
        <v>416</v>
      </c>
      <c r="C181" s="1" t="s">
        <v>1163</v>
      </c>
      <c r="E181" s="5">
        <v>524</v>
      </c>
      <c r="G181" s="5">
        <v>1</v>
      </c>
      <c r="I181" s="9">
        <f t="shared" si="64"/>
        <v>523</v>
      </c>
      <c r="K181" s="21" t="str">
        <f t="shared" si="65"/>
        <v>N.M.</v>
      </c>
      <c r="M181" s="9">
        <v>2300</v>
      </c>
      <c r="O181" s="9">
        <v>288</v>
      </c>
      <c r="Q181" s="9">
        <f t="shared" si="66"/>
        <v>2012</v>
      </c>
      <c r="S181" s="21">
        <f t="shared" si="67"/>
        <v>6.986111111111111</v>
      </c>
      <c r="U181" s="9">
        <v>3593</v>
      </c>
      <c r="W181" s="9">
        <v>602</v>
      </c>
      <c r="Y181" s="9">
        <f t="shared" si="68"/>
        <v>2991</v>
      </c>
      <c r="AA181" s="21">
        <f t="shared" si="69"/>
        <v>4.96843853820598</v>
      </c>
      <c r="AC181" s="9">
        <v>10892</v>
      </c>
      <c r="AE181" s="9">
        <v>4276</v>
      </c>
      <c r="AG181" s="9">
        <f t="shared" si="70"/>
        <v>6616</v>
      </c>
      <c r="AI181" s="21">
        <f t="shared" si="71"/>
        <v>1.5472404115996259</v>
      </c>
    </row>
    <row r="182" spans="1:35" ht="12.75" outlineLevel="1">
      <c r="A182" s="1" t="s">
        <v>417</v>
      </c>
      <c r="B182" s="16" t="s">
        <v>418</v>
      </c>
      <c r="C182" s="1" t="s">
        <v>1164</v>
      </c>
      <c r="E182" s="5">
        <v>0</v>
      </c>
      <c r="G182" s="5">
        <v>0</v>
      </c>
      <c r="I182" s="9">
        <f t="shared" si="64"/>
        <v>0</v>
      </c>
      <c r="K182" s="21">
        <f t="shared" si="65"/>
        <v>0</v>
      </c>
      <c r="M182" s="9">
        <v>141.51</v>
      </c>
      <c r="O182" s="9">
        <v>12.49</v>
      </c>
      <c r="Q182" s="9">
        <f t="shared" si="66"/>
        <v>129.01999999999998</v>
      </c>
      <c r="S182" s="21" t="str">
        <f t="shared" si="67"/>
        <v>N.M.</v>
      </c>
      <c r="U182" s="9">
        <v>141.51</v>
      </c>
      <c r="W182" s="9">
        <v>91.64</v>
      </c>
      <c r="Y182" s="9">
        <f t="shared" si="68"/>
        <v>49.86999999999999</v>
      </c>
      <c r="AA182" s="21">
        <f t="shared" si="69"/>
        <v>0.5441946748144914</v>
      </c>
      <c r="AC182" s="9">
        <v>49.87</v>
      </c>
      <c r="AE182" s="9">
        <v>219.78</v>
      </c>
      <c r="AG182" s="9">
        <f t="shared" si="70"/>
        <v>-169.91</v>
      </c>
      <c r="AI182" s="21">
        <f t="shared" si="71"/>
        <v>-0.7730912730912731</v>
      </c>
    </row>
    <row r="183" spans="1:35" ht="12.75" outlineLevel="1">
      <c r="A183" s="1" t="s">
        <v>419</v>
      </c>
      <c r="B183" s="16" t="s">
        <v>420</v>
      </c>
      <c r="C183" s="1" t="s">
        <v>1165</v>
      </c>
      <c r="E183" s="5">
        <v>0</v>
      </c>
      <c r="G183" s="5">
        <v>0</v>
      </c>
      <c r="I183" s="9">
        <f t="shared" si="64"/>
        <v>0</v>
      </c>
      <c r="K183" s="21">
        <f t="shared" si="65"/>
        <v>0</v>
      </c>
      <c r="M183" s="9">
        <v>0</v>
      </c>
      <c r="O183" s="9">
        <v>0</v>
      </c>
      <c r="Q183" s="9">
        <f t="shared" si="66"/>
        <v>0</v>
      </c>
      <c r="S183" s="21">
        <f t="shared" si="67"/>
        <v>0</v>
      </c>
      <c r="U183" s="9">
        <v>-8.49</v>
      </c>
      <c r="W183" s="9">
        <v>0</v>
      </c>
      <c r="Y183" s="9">
        <f t="shared" si="68"/>
        <v>-8.49</v>
      </c>
      <c r="AA183" s="21" t="str">
        <f t="shared" si="69"/>
        <v>N.M.</v>
      </c>
      <c r="AC183" s="9">
        <v>4230161.51</v>
      </c>
      <c r="AE183" s="9">
        <v>0</v>
      </c>
      <c r="AG183" s="9">
        <f t="shared" si="70"/>
        <v>4230161.51</v>
      </c>
      <c r="AI183" s="21" t="str">
        <f t="shared" si="71"/>
        <v>N.M.</v>
      </c>
    </row>
    <row r="184" spans="1:35" ht="12.75" outlineLevel="1">
      <c r="A184" s="1" t="s">
        <v>421</v>
      </c>
      <c r="B184" s="16" t="s">
        <v>422</v>
      </c>
      <c r="C184" s="1" t="s">
        <v>1166</v>
      </c>
      <c r="E184" s="5">
        <v>193922.79</v>
      </c>
      <c r="G184" s="5">
        <v>153713.21</v>
      </c>
      <c r="I184" s="9">
        <f t="shared" si="64"/>
        <v>40209.580000000016</v>
      </c>
      <c r="K184" s="21">
        <f t="shared" si="65"/>
        <v>0.2615883176208474</v>
      </c>
      <c r="M184" s="9">
        <v>556159.8</v>
      </c>
      <c r="O184" s="9">
        <v>541991.79</v>
      </c>
      <c r="Q184" s="9">
        <f t="shared" si="66"/>
        <v>14168.01000000001</v>
      </c>
      <c r="S184" s="21">
        <f t="shared" si="67"/>
        <v>0.026140635820332277</v>
      </c>
      <c r="U184" s="9">
        <v>770054.84</v>
      </c>
      <c r="W184" s="9">
        <v>730965.18</v>
      </c>
      <c r="Y184" s="9">
        <f t="shared" si="68"/>
        <v>39089.659999999916</v>
      </c>
      <c r="AA184" s="21">
        <f t="shared" si="69"/>
        <v>0.05347677436564066</v>
      </c>
      <c r="AC184" s="9">
        <v>2103014.51</v>
      </c>
      <c r="AE184" s="9">
        <v>2893722.26</v>
      </c>
      <c r="AG184" s="9">
        <f t="shared" si="70"/>
        <v>-790707.75</v>
      </c>
      <c r="AI184" s="21">
        <f t="shared" si="71"/>
        <v>-0.2732493580776477</v>
      </c>
    </row>
    <row r="185" spans="1:35" ht="12.75" outlineLevel="1">
      <c r="A185" s="1" t="s">
        <v>423</v>
      </c>
      <c r="B185" s="16" t="s">
        <v>424</v>
      </c>
      <c r="C185" s="1" t="s">
        <v>1167</v>
      </c>
      <c r="E185" s="5">
        <v>0</v>
      </c>
      <c r="G185" s="5">
        <v>0</v>
      </c>
      <c r="I185" s="9">
        <f t="shared" si="64"/>
        <v>0</v>
      </c>
      <c r="K185" s="21">
        <f t="shared" si="65"/>
        <v>0</v>
      </c>
      <c r="M185" s="9">
        <v>0</v>
      </c>
      <c r="O185" s="9">
        <v>0</v>
      </c>
      <c r="Q185" s="9">
        <f t="shared" si="66"/>
        <v>0</v>
      </c>
      <c r="S185" s="21">
        <f t="shared" si="67"/>
        <v>0</v>
      </c>
      <c r="U185" s="9">
        <v>0</v>
      </c>
      <c r="W185" s="9">
        <v>0</v>
      </c>
      <c r="Y185" s="9">
        <f t="shared" si="68"/>
        <v>0</v>
      </c>
      <c r="AA185" s="21">
        <f t="shared" si="69"/>
        <v>0</v>
      </c>
      <c r="AC185" s="9">
        <v>0.52</v>
      </c>
      <c r="AE185" s="9">
        <v>0</v>
      </c>
      <c r="AG185" s="9">
        <f t="shared" si="70"/>
        <v>0.52</v>
      </c>
      <c r="AI185" s="21" t="str">
        <f t="shared" si="71"/>
        <v>N.M.</v>
      </c>
    </row>
    <row r="186" spans="1:35" ht="12.75" outlineLevel="1">
      <c r="A186" s="1" t="s">
        <v>425</v>
      </c>
      <c r="B186" s="16" t="s">
        <v>426</v>
      </c>
      <c r="C186" s="1" t="s">
        <v>1168</v>
      </c>
      <c r="E186" s="5">
        <v>461.79</v>
      </c>
      <c r="G186" s="5">
        <v>284.78</v>
      </c>
      <c r="I186" s="9">
        <f t="shared" si="64"/>
        <v>177.01000000000005</v>
      </c>
      <c r="K186" s="21">
        <f t="shared" si="65"/>
        <v>0.621567525809397</v>
      </c>
      <c r="M186" s="9">
        <v>1416.88</v>
      </c>
      <c r="O186" s="9">
        <v>913.95</v>
      </c>
      <c r="Q186" s="9">
        <f t="shared" si="66"/>
        <v>502.93000000000006</v>
      </c>
      <c r="S186" s="21">
        <f t="shared" si="67"/>
        <v>0.5502817440779036</v>
      </c>
      <c r="U186" s="9">
        <v>1967.42</v>
      </c>
      <c r="W186" s="9">
        <v>1275.55</v>
      </c>
      <c r="Y186" s="9">
        <f t="shared" si="68"/>
        <v>691.8700000000001</v>
      </c>
      <c r="AA186" s="21">
        <f t="shared" si="69"/>
        <v>0.5424091568343069</v>
      </c>
      <c r="AC186" s="9">
        <v>4420.06</v>
      </c>
      <c r="AE186" s="9">
        <v>35693.07</v>
      </c>
      <c r="AG186" s="9">
        <f t="shared" si="70"/>
        <v>-31273.01</v>
      </c>
      <c r="AI186" s="21">
        <f t="shared" si="71"/>
        <v>-0.8761647569121961</v>
      </c>
    </row>
    <row r="187" spans="1:35" ht="12.75" outlineLevel="1">
      <c r="A187" s="1" t="s">
        <v>427</v>
      </c>
      <c r="B187" s="16" t="s">
        <v>428</v>
      </c>
      <c r="C187" s="1" t="s">
        <v>1157</v>
      </c>
      <c r="E187" s="5">
        <v>0</v>
      </c>
      <c r="G187" s="5">
        <v>0</v>
      </c>
      <c r="I187" s="9">
        <f t="shared" si="64"/>
        <v>0</v>
      </c>
      <c r="K187" s="21">
        <f t="shared" si="65"/>
        <v>0</v>
      </c>
      <c r="M187" s="9">
        <v>0</v>
      </c>
      <c r="O187" s="9">
        <v>0</v>
      </c>
      <c r="Q187" s="9">
        <f t="shared" si="66"/>
        <v>0</v>
      </c>
      <c r="S187" s="21">
        <f t="shared" si="67"/>
        <v>0</v>
      </c>
      <c r="U187" s="9">
        <v>0</v>
      </c>
      <c r="W187" s="9">
        <v>0</v>
      </c>
      <c r="Y187" s="9">
        <f t="shared" si="68"/>
        <v>0</v>
      </c>
      <c r="AA187" s="21">
        <f t="shared" si="69"/>
        <v>0</v>
      </c>
      <c r="AC187" s="9">
        <v>0</v>
      </c>
      <c r="AE187" s="9">
        <v>-116.5</v>
      </c>
      <c r="AG187" s="9">
        <f t="shared" si="70"/>
        <v>116.5</v>
      </c>
      <c r="AI187" s="21" t="str">
        <f t="shared" si="71"/>
        <v>N.M.</v>
      </c>
    </row>
    <row r="188" spans="1:35" ht="12.75" outlineLevel="1">
      <c r="A188" s="1" t="s">
        <v>429</v>
      </c>
      <c r="B188" s="16" t="s">
        <v>430</v>
      </c>
      <c r="C188" s="1" t="s">
        <v>1169</v>
      </c>
      <c r="E188" s="5">
        <v>0</v>
      </c>
      <c r="G188" s="5">
        <v>0</v>
      </c>
      <c r="I188" s="9">
        <f t="shared" si="64"/>
        <v>0</v>
      </c>
      <c r="K188" s="21">
        <f t="shared" si="65"/>
        <v>0</v>
      </c>
      <c r="M188" s="9">
        <v>0</v>
      </c>
      <c r="O188" s="9">
        <v>0.05</v>
      </c>
      <c r="Q188" s="9">
        <f t="shared" si="66"/>
        <v>-0.05</v>
      </c>
      <c r="S188" s="21" t="str">
        <f t="shared" si="67"/>
        <v>N.M.</v>
      </c>
      <c r="U188" s="9">
        <v>0</v>
      </c>
      <c r="W188" s="9">
        <v>27.88</v>
      </c>
      <c r="Y188" s="9">
        <f t="shared" si="68"/>
        <v>-27.88</v>
      </c>
      <c r="AA188" s="21" t="str">
        <f t="shared" si="69"/>
        <v>N.M.</v>
      </c>
      <c r="AC188" s="9">
        <v>-27.88</v>
      </c>
      <c r="AE188" s="9">
        <v>741.09</v>
      </c>
      <c r="AG188" s="9">
        <f t="shared" si="70"/>
        <v>-768.97</v>
      </c>
      <c r="AI188" s="21">
        <f t="shared" si="71"/>
        <v>-1.0376202620464452</v>
      </c>
    </row>
    <row r="189" spans="1:35" ht="12.75" outlineLevel="1">
      <c r="A189" s="1" t="s">
        <v>431</v>
      </c>
      <c r="B189" s="16" t="s">
        <v>432</v>
      </c>
      <c r="C189" s="1" t="s">
        <v>1170</v>
      </c>
      <c r="E189" s="5">
        <v>37232.46</v>
      </c>
      <c r="G189" s="5">
        <v>23835.37</v>
      </c>
      <c r="I189" s="9">
        <f t="shared" si="64"/>
        <v>13397.09</v>
      </c>
      <c r="K189" s="21">
        <f t="shared" si="65"/>
        <v>0.5620676331015629</v>
      </c>
      <c r="M189" s="9">
        <v>116472.46</v>
      </c>
      <c r="O189" s="9">
        <v>87232.17</v>
      </c>
      <c r="Q189" s="9">
        <f t="shared" si="66"/>
        <v>29240.290000000008</v>
      </c>
      <c r="S189" s="21">
        <f t="shared" si="67"/>
        <v>0.33520076366322205</v>
      </c>
      <c r="U189" s="9">
        <v>151751.99</v>
      </c>
      <c r="W189" s="9">
        <v>117853.29</v>
      </c>
      <c r="Y189" s="9">
        <f t="shared" si="68"/>
        <v>33898.7</v>
      </c>
      <c r="AA189" s="21">
        <f t="shared" si="69"/>
        <v>0.28763473637435155</v>
      </c>
      <c r="AC189" s="9">
        <v>401395.04</v>
      </c>
      <c r="AE189" s="9">
        <v>400604.6</v>
      </c>
      <c r="AG189" s="9">
        <f t="shared" si="70"/>
        <v>790.4400000000023</v>
      </c>
      <c r="AI189" s="21">
        <f t="shared" si="71"/>
        <v>0.001973117632698183</v>
      </c>
    </row>
    <row r="190" spans="1:35" ht="12.75" outlineLevel="1">
      <c r="A190" s="1" t="s">
        <v>433</v>
      </c>
      <c r="B190" s="16" t="s">
        <v>434</v>
      </c>
      <c r="C190" s="1" t="s">
        <v>1171</v>
      </c>
      <c r="E190" s="5">
        <v>0</v>
      </c>
      <c r="G190" s="5">
        <v>0</v>
      </c>
      <c r="I190" s="9">
        <f t="shared" si="64"/>
        <v>0</v>
      </c>
      <c r="K190" s="21">
        <f t="shared" si="65"/>
        <v>0</v>
      </c>
      <c r="M190" s="9">
        <v>0</v>
      </c>
      <c r="O190" s="9">
        <v>0</v>
      </c>
      <c r="Q190" s="9">
        <f t="shared" si="66"/>
        <v>0</v>
      </c>
      <c r="S190" s="21">
        <f t="shared" si="67"/>
        <v>0</v>
      </c>
      <c r="U190" s="9">
        <v>0</v>
      </c>
      <c r="W190" s="9">
        <v>0</v>
      </c>
      <c r="Y190" s="9">
        <f t="shared" si="68"/>
        <v>0</v>
      </c>
      <c r="AA190" s="21">
        <f t="shared" si="69"/>
        <v>0</v>
      </c>
      <c r="AC190" s="9">
        <v>0</v>
      </c>
      <c r="AE190" s="9">
        <v>-13152.34</v>
      </c>
      <c r="AG190" s="9">
        <f t="shared" si="70"/>
        <v>13152.34</v>
      </c>
      <c r="AI190" s="21" t="str">
        <f t="shared" si="71"/>
        <v>N.M.</v>
      </c>
    </row>
    <row r="191" spans="1:35" ht="12.75" outlineLevel="1">
      <c r="A191" s="1" t="s">
        <v>435</v>
      </c>
      <c r="B191" s="16" t="s">
        <v>436</v>
      </c>
      <c r="C191" s="1" t="s">
        <v>1172</v>
      </c>
      <c r="E191" s="5">
        <v>0</v>
      </c>
      <c r="G191" s="5">
        <v>0</v>
      </c>
      <c r="I191" s="9">
        <f t="shared" si="64"/>
        <v>0</v>
      </c>
      <c r="K191" s="21">
        <f t="shared" si="65"/>
        <v>0</v>
      </c>
      <c r="M191" s="9">
        <v>0</v>
      </c>
      <c r="O191" s="9">
        <v>0</v>
      </c>
      <c r="Q191" s="9">
        <f t="shared" si="66"/>
        <v>0</v>
      </c>
      <c r="S191" s="21">
        <f t="shared" si="67"/>
        <v>0</v>
      </c>
      <c r="U191" s="9">
        <v>0</v>
      </c>
      <c r="W191" s="9">
        <v>0</v>
      </c>
      <c r="Y191" s="9">
        <f t="shared" si="68"/>
        <v>0</v>
      </c>
      <c r="AA191" s="21">
        <f t="shared" si="69"/>
        <v>0</v>
      </c>
      <c r="AC191" s="9">
        <v>0</v>
      </c>
      <c r="AE191" s="9">
        <v>6972.76</v>
      </c>
      <c r="AG191" s="9">
        <f t="shared" si="70"/>
        <v>-6972.76</v>
      </c>
      <c r="AI191" s="21" t="str">
        <f t="shared" si="71"/>
        <v>N.M.</v>
      </c>
    </row>
    <row r="192" spans="1:35" ht="12.75" outlineLevel="1">
      <c r="A192" s="1" t="s">
        <v>437</v>
      </c>
      <c r="B192" s="16" t="s">
        <v>438</v>
      </c>
      <c r="C192" s="1" t="s">
        <v>1173</v>
      </c>
      <c r="E192" s="5">
        <v>231196.55</v>
      </c>
      <c r="G192" s="5">
        <v>197054.08</v>
      </c>
      <c r="I192" s="9">
        <f t="shared" si="64"/>
        <v>34142.47</v>
      </c>
      <c r="K192" s="21">
        <f t="shared" si="65"/>
        <v>0.17326446628255554</v>
      </c>
      <c r="M192" s="9">
        <v>687329.65</v>
      </c>
      <c r="O192" s="9">
        <v>726872.51</v>
      </c>
      <c r="Q192" s="9">
        <f t="shared" si="66"/>
        <v>-39542.859999999986</v>
      </c>
      <c r="S192" s="21">
        <f t="shared" si="67"/>
        <v>-0.05440136950563722</v>
      </c>
      <c r="U192" s="9">
        <v>889987.35</v>
      </c>
      <c r="W192" s="9">
        <v>984903.42</v>
      </c>
      <c r="Y192" s="9">
        <f t="shared" si="68"/>
        <v>-94916.07000000007</v>
      </c>
      <c r="AA192" s="21">
        <f t="shared" si="69"/>
        <v>-0.09637094162999257</v>
      </c>
      <c r="AC192" s="9">
        <v>2724269.81</v>
      </c>
      <c r="AE192" s="9">
        <v>3492288.31</v>
      </c>
      <c r="AG192" s="9">
        <f t="shared" si="70"/>
        <v>-768018.5</v>
      </c>
      <c r="AI192" s="21">
        <f t="shared" si="71"/>
        <v>-0.21991841217714353</v>
      </c>
    </row>
    <row r="193" spans="1:35" ht="12.75" outlineLevel="1">
      <c r="A193" s="1" t="s">
        <v>439</v>
      </c>
      <c r="B193" s="16" t="s">
        <v>440</v>
      </c>
      <c r="C193" s="1" t="s">
        <v>1174</v>
      </c>
      <c r="E193" s="5">
        <v>0</v>
      </c>
      <c r="G193" s="5">
        <v>0</v>
      </c>
      <c r="I193" s="9">
        <f t="shared" si="64"/>
        <v>0</v>
      </c>
      <c r="K193" s="21">
        <f t="shared" si="65"/>
        <v>0</v>
      </c>
      <c r="M193" s="9">
        <v>0</v>
      </c>
      <c r="O193" s="9">
        <v>0</v>
      </c>
      <c r="Q193" s="9">
        <f t="shared" si="66"/>
        <v>0</v>
      </c>
      <c r="S193" s="21">
        <f t="shared" si="67"/>
        <v>0</v>
      </c>
      <c r="U193" s="9">
        <v>0</v>
      </c>
      <c r="W193" s="9">
        <v>0</v>
      </c>
      <c r="Y193" s="9">
        <f t="shared" si="68"/>
        <v>0</v>
      </c>
      <c r="AA193" s="21">
        <f t="shared" si="69"/>
        <v>0</v>
      </c>
      <c r="AC193" s="9">
        <v>-453.53</v>
      </c>
      <c r="AE193" s="9">
        <v>0</v>
      </c>
      <c r="AG193" s="9">
        <f t="shared" si="70"/>
        <v>-453.53</v>
      </c>
      <c r="AI193" s="21" t="str">
        <f t="shared" si="71"/>
        <v>N.M.</v>
      </c>
    </row>
    <row r="194" spans="1:35" ht="12.75" outlineLevel="1">
      <c r="A194" s="1" t="s">
        <v>441</v>
      </c>
      <c r="B194" s="16" t="s">
        <v>442</v>
      </c>
      <c r="C194" s="1" t="s">
        <v>1175</v>
      </c>
      <c r="E194" s="5">
        <v>788.54</v>
      </c>
      <c r="G194" s="5">
        <v>0</v>
      </c>
      <c r="I194" s="9">
        <f t="shared" si="64"/>
        <v>788.54</v>
      </c>
      <c r="K194" s="21" t="str">
        <f t="shared" si="65"/>
        <v>N.M.</v>
      </c>
      <c r="M194" s="9">
        <v>1589.21</v>
      </c>
      <c r="O194" s="9">
        <v>72.08</v>
      </c>
      <c r="Q194" s="9">
        <f t="shared" si="66"/>
        <v>1517.13</v>
      </c>
      <c r="S194" s="21" t="str">
        <f t="shared" si="67"/>
        <v>N.M.</v>
      </c>
      <c r="U194" s="9">
        <v>1601.09</v>
      </c>
      <c r="W194" s="9">
        <v>72.08</v>
      </c>
      <c r="Y194" s="9">
        <f t="shared" si="68"/>
        <v>1529.01</v>
      </c>
      <c r="AA194" s="21" t="str">
        <f t="shared" si="69"/>
        <v>N.M.</v>
      </c>
      <c r="AC194" s="9">
        <v>3322.37</v>
      </c>
      <c r="AE194" s="9">
        <v>72.08</v>
      </c>
      <c r="AG194" s="9">
        <f t="shared" si="70"/>
        <v>3250.29</v>
      </c>
      <c r="AI194" s="21" t="str">
        <f t="shared" si="71"/>
        <v>N.M.</v>
      </c>
    </row>
    <row r="195" spans="1:35" ht="12.75" outlineLevel="1">
      <c r="A195" s="1" t="s">
        <v>443</v>
      </c>
      <c r="B195" s="16" t="s">
        <v>444</v>
      </c>
      <c r="C195" s="1" t="s">
        <v>1157</v>
      </c>
      <c r="E195" s="5">
        <v>50465.604</v>
      </c>
      <c r="G195" s="5">
        <v>25574.314</v>
      </c>
      <c r="I195" s="9">
        <f t="shared" si="64"/>
        <v>24891.29</v>
      </c>
      <c r="K195" s="21">
        <f t="shared" si="65"/>
        <v>0.9732925778576115</v>
      </c>
      <c r="M195" s="9">
        <v>151837.818</v>
      </c>
      <c r="O195" s="9">
        <v>100673.436</v>
      </c>
      <c r="Q195" s="9">
        <f t="shared" si="66"/>
        <v>51164.382</v>
      </c>
      <c r="S195" s="21">
        <f t="shared" si="67"/>
        <v>0.5082212749746616</v>
      </c>
      <c r="U195" s="9">
        <v>198371.026</v>
      </c>
      <c r="W195" s="9">
        <v>121335.07</v>
      </c>
      <c r="Y195" s="9">
        <f t="shared" si="68"/>
        <v>77035.956</v>
      </c>
      <c r="AA195" s="21">
        <f t="shared" si="69"/>
        <v>0.6349026377946624</v>
      </c>
      <c r="AC195" s="9">
        <v>475843.846</v>
      </c>
      <c r="AE195" s="9">
        <v>376049.439</v>
      </c>
      <c r="AG195" s="9">
        <f t="shared" si="70"/>
        <v>99794.407</v>
      </c>
      <c r="AI195" s="21">
        <f t="shared" si="71"/>
        <v>0.26537576353092235</v>
      </c>
    </row>
    <row r="196" spans="1:35" ht="12.75" outlineLevel="1">
      <c r="A196" s="1" t="s">
        <v>445</v>
      </c>
      <c r="B196" s="16" t="s">
        <v>446</v>
      </c>
      <c r="C196" s="1" t="s">
        <v>1176</v>
      </c>
      <c r="E196" s="5">
        <v>90.48</v>
      </c>
      <c r="G196" s="5">
        <v>2371.7290000000003</v>
      </c>
      <c r="I196" s="9">
        <f t="shared" si="64"/>
        <v>-2281.2490000000003</v>
      </c>
      <c r="K196" s="21">
        <f t="shared" si="65"/>
        <v>-0.9618506161538691</v>
      </c>
      <c r="M196" s="9">
        <v>225.44</v>
      </c>
      <c r="O196" s="9">
        <v>3837.179</v>
      </c>
      <c r="Q196" s="9">
        <f t="shared" si="66"/>
        <v>-3611.739</v>
      </c>
      <c r="S196" s="21">
        <f t="shared" si="67"/>
        <v>-0.9412485057381998</v>
      </c>
      <c r="U196" s="9">
        <v>314.8</v>
      </c>
      <c r="W196" s="9">
        <v>4189.589</v>
      </c>
      <c r="Y196" s="9">
        <f t="shared" si="68"/>
        <v>-3874.7889999999998</v>
      </c>
      <c r="AA196" s="21">
        <f t="shared" si="69"/>
        <v>-0.9248613646827887</v>
      </c>
      <c r="AC196" s="9">
        <v>2012.374</v>
      </c>
      <c r="AE196" s="9">
        <v>-56857.904</v>
      </c>
      <c r="AG196" s="9">
        <f t="shared" si="70"/>
        <v>58870.278000000006</v>
      </c>
      <c r="AI196" s="21">
        <f t="shared" si="71"/>
        <v>1.0353930387585164</v>
      </c>
    </row>
    <row r="197" spans="1:35" ht="12.75" outlineLevel="1">
      <c r="A197" s="1" t="s">
        <v>447</v>
      </c>
      <c r="B197" s="16" t="s">
        <v>448</v>
      </c>
      <c r="C197" s="1" t="s">
        <v>1177</v>
      </c>
      <c r="E197" s="5">
        <v>1045.7</v>
      </c>
      <c r="G197" s="5">
        <v>328.74</v>
      </c>
      <c r="I197" s="9">
        <f t="shared" si="64"/>
        <v>716.96</v>
      </c>
      <c r="K197" s="21">
        <f t="shared" si="65"/>
        <v>2.1809332603273104</v>
      </c>
      <c r="M197" s="9">
        <v>3488.82</v>
      </c>
      <c r="O197" s="9">
        <v>1428.91</v>
      </c>
      <c r="Q197" s="9">
        <f t="shared" si="66"/>
        <v>2059.91</v>
      </c>
      <c r="S197" s="21">
        <f t="shared" si="67"/>
        <v>1.4415953419039687</v>
      </c>
      <c r="U197" s="9">
        <v>4749.39</v>
      </c>
      <c r="W197" s="9">
        <v>1697.05</v>
      </c>
      <c r="Y197" s="9">
        <f t="shared" si="68"/>
        <v>3052.34</v>
      </c>
      <c r="AA197" s="21">
        <f t="shared" si="69"/>
        <v>1.798615244100056</v>
      </c>
      <c r="AC197" s="9">
        <v>9183.96</v>
      </c>
      <c r="AE197" s="9">
        <v>2576.78</v>
      </c>
      <c r="AG197" s="9">
        <f t="shared" si="70"/>
        <v>6607.1799999999985</v>
      </c>
      <c r="AI197" s="21">
        <f t="shared" si="71"/>
        <v>2.564122664721085</v>
      </c>
    </row>
    <row r="198" spans="1:35" ht="12.75" outlineLevel="1">
      <c r="A198" s="1" t="s">
        <v>449</v>
      </c>
      <c r="B198" s="16" t="s">
        <v>450</v>
      </c>
      <c r="C198" s="1" t="s">
        <v>1178</v>
      </c>
      <c r="E198" s="5">
        <v>63735.33</v>
      </c>
      <c r="G198" s="5">
        <v>57858.22</v>
      </c>
      <c r="I198" s="9">
        <f t="shared" si="64"/>
        <v>5877.110000000001</v>
      </c>
      <c r="K198" s="21">
        <f t="shared" si="65"/>
        <v>0.10157778790982509</v>
      </c>
      <c r="M198" s="9">
        <v>223431.77</v>
      </c>
      <c r="O198" s="9">
        <v>199194.27</v>
      </c>
      <c r="Q198" s="9">
        <f t="shared" si="66"/>
        <v>24237.5</v>
      </c>
      <c r="S198" s="21">
        <f t="shared" si="67"/>
        <v>0.12167769685342857</v>
      </c>
      <c r="U198" s="9">
        <v>291844.87</v>
      </c>
      <c r="W198" s="9">
        <v>244686.78</v>
      </c>
      <c r="Y198" s="9">
        <f t="shared" si="68"/>
        <v>47158.09</v>
      </c>
      <c r="AA198" s="21">
        <f t="shared" si="69"/>
        <v>0.1927283934179035</v>
      </c>
      <c r="AC198" s="9">
        <v>790433.97</v>
      </c>
      <c r="AE198" s="9">
        <v>730256.02</v>
      </c>
      <c r="AG198" s="9">
        <f t="shared" si="70"/>
        <v>60177.94999999995</v>
      </c>
      <c r="AI198" s="21">
        <f t="shared" si="71"/>
        <v>0.08240664691815885</v>
      </c>
    </row>
    <row r="199" spans="1:35" ht="12.75" outlineLevel="1">
      <c r="A199" s="1" t="s">
        <v>451</v>
      </c>
      <c r="B199" s="16" t="s">
        <v>452</v>
      </c>
      <c r="C199" s="1" t="s">
        <v>1179</v>
      </c>
      <c r="E199" s="5">
        <v>0</v>
      </c>
      <c r="G199" s="5">
        <v>0</v>
      </c>
      <c r="I199" s="9">
        <f t="shared" si="64"/>
        <v>0</v>
      </c>
      <c r="K199" s="21">
        <f t="shared" si="65"/>
        <v>0</v>
      </c>
      <c r="M199" s="9">
        <v>25.37</v>
      </c>
      <c r="O199" s="9">
        <v>0</v>
      </c>
      <c r="Q199" s="9">
        <f t="shared" si="66"/>
        <v>25.37</v>
      </c>
      <c r="S199" s="21" t="str">
        <f t="shared" si="67"/>
        <v>N.M.</v>
      </c>
      <c r="U199" s="9">
        <v>25.37</v>
      </c>
      <c r="W199" s="9">
        <v>0</v>
      </c>
      <c r="Y199" s="9">
        <f t="shared" si="68"/>
        <v>25.37</v>
      </c>
      <c r="AA199" s="21" t="str">
        <f t="shared" si="69"/>
        <v>N.M.</v>
      </c>
      <c r="AC199" s="9">
        <v>25.37</v>
      </c>
      <c r="AE199" s="9">
        <v>0</v>
      </c>
      <c r="AG199" s="9">
        <f t="shared" si="70"/>
        <v>25.37</v>
      </c>
      <c r="AI199" s="21" t="str">
        <f t="shared" si="71"/>
        <v>N.M.</v>
      </c>
    </row>
    <row r="200" spans="1:35" ht="12.75" outlineLevel="1">
      <c r="A200" s="1" t="s">
        <v>453</v>
      </c>
      <c r="B200" s="16" t="s">
        <v>454</v>
      </c>
      <c r="C200" s="1" t="s">
        <v>1180</v>
      </c>
      <c r="E200" s="5">
        <v>3308.09</v>
      </c>
      <c r="G200" s="5">
        <v>15244.73</v>
      </c>
      <c r="I200" s="9">
        <f t="shared" si="64"/>
        <v>-11936.64</v>
      </c>
      <c r="K200" s="21">
        <f t="shared" si="65"/>
        <v>-0.7830010764375623</v>
      </c>
      <c r="M200" s="9">
        <v>32006.79</v>
      </c>
      <c r="O200" s="9">
        <v>56915.67</v>
      </c>
      <c r="Q200" s="9">
        <f t="shared" si="66"/>
        <v>-24908.879999999997</v>
      </c>
      <c r="S200" s="21">
        <f t="shared" si="67"/>
        <v>-0.4376453795589158</v>
      </c>
      <c r="U200" s="9">
        <v>47566.53</v>
      </c>
      <c r="W200" s="9">
        <v>76117.17</v>
      </c>
      <c r="Y200" s="9">
        <f t="shared" si="68"/>
        <v>-28550.64</v>
      </c>
      <c r="AA200" s="21">
        <f t="shared" si="69"/>
        <v>-0.37508803861205037</v>
      </c>
      <c r="AC200" s="9">
        <v>173722.22</v>
      </c>
      <c r="AE200" s="9">
        <v>255908.14</v>
      </c>
      <c r="AG200" s="9">
        <f t="shared" si="70"/>
        <v>-82185.92000000001</v>
      </c>
      <c r="AI200" s="21">
        <f t="shared" si="71"/>
        <v>-0.3211539890837392</v>
      </c>
    </row>
    <row r="201" spans="1:35" ht="12.75" outlineLevel="1">
      <c r="A201" s="1" t="s">
        <v>455</v>
      </c>
      <c r="B201" s="16" t="s">
        <v>456</v>
      </c>
      <c r="C201" s="1" t="s">
        <v>1181</v>
      </c>
      <c r="E201" s="5">
        <v>45736.38</v>
      </c>
      <c r="G201" s="5">
        <v>97205.92</v>
      </c>
      <c r="I201" s="9">
        <f t="shared" si="64"/>
        <v>-51469.54</v>
      </c>
      <c r="K201" s="21">
        <f t="shared" si="65"/>
        <v>-0.529489767701391</v>
      </c>
      <c r="M201" s="9">
        <v>297419.57</v>
      </c>
      <c r="O201" s="9">
        <v>381204.41</v>
      </c>
      <c r="Q201" s="9">
        <f t="shared" si="66"/>
        <v>-83784.83999999997</v>
      </c>
      <c r="S201" s="21">
        <f t="shared" si="67"/>
        <v>-0.21978979729012046</v>
      </c>
      <c r="U201" s="9">
        <v>427319.58</v>
      </c>
      <c r="W201" s="9">
        <v>519960.01</v>
      </c>
      <c r="Y201" s="9">
        <f t="shared" si="68"/>
        <v>-92640.43</v>
      </c>
      <c r="AA201" s="21">
        <f t="shared" si="69"/>
        <v>-0.17816837491021664</v>
      </c>
      <c r="AC201" s="9">
        <v>1353213.2</v>
      </c>
      <c r="AE201" s="9">
        <v>1468260.21</v>
      </c>
      <c r="AG201" s="9">
        <f t="shared" si="70"/>
        <v>-115047.01000000001</v>
      </c>
      <c r="AI201" s="21">
        <f t="shared" si="71"/>
        <v>-0.07835600884396371</v>
      </c>
    </row>
    <row r="202" spans="1:35" ht="12.75" outlineLevel="1">
      <c r="A202" s="1" t="s">
        <v>457</v>
      </c>
      <c r="B202" s="16" t="s">
        <v>458</v>
      </c>
      <c r="C202" s="1" t="s">
        <v>1182</v>
      </c>
      <c r="E202" s="5">
        <v>-42318.78</v>
      </c>
      <c r="G202" s="5">
        <v>0</v>
      </c>
      <c r="I202" s="9">
        <f t="shared" si="64"/>
        <v>-42318.78</v>
      </c>
      <c r="K202" s="21" t="str">
        <f t="shared" si="65"/>
        <v>N.M.</v>
      </c>
      <c r="M202" s="9">
        <v>110206.35</v>
      </c>
      <c r="O202" s="9">
        <v>0</v>
      </c>
      <c r="Q202" s="9">
        <f t="shared" si="66"/>
        <v>110206.35</v>
      </c>
      <c r="S202" s="21" t="str">
        <f t="shared" si="67"/>
        <v>N.M.</v>
      </c>
      <c r="U202" s="9">
        <v>103257.92</v>
      </c>
      <c r="W202" s="9">
        <v>0</v>
      </c>
      <c r="Y202" s="9">
        <f t="shared" si="68"/>
        <v>103257.92</v>
      </c>
      <c r="AA202" s="21" t="str">
        <f t="shared" si="69"/>
        <v>N.M.</v>
      </c>
      <c r="AC202" s="9">
        <v>214177.22</v>
      </c>
      <c r="AE202" s="9">
        <v>0</v>
      </c>
      <c r="AG202" s="9">
        <f t="shared" si="70"/>
        <v>214177.22</v>
      </c>
      <c r="AI202" s="21" t="str">
        <f t="shared" si="71"/>
        <v>N.M.</v>
      </c>
    </row>
    <row r="203" spans="1:35" ht="12.75" outlineLevel="1">
      <c r="A203" s="1" t="s">
        <v>459</v>
      </c>
      <c r="B203" s="16" t="s">
        <v>460</v>
      </c>
      <c r="C203" s="1" t="s">
        <v>1183</v>
      </c>
      <c r="E203" s="5">
        <v>-2070.9</v>
      </c>
      <c r="G203" s="5">
        <v>0</v>
      </c>
      <c r="I203" s="9">
        <f aca="true" t="shared" si="72" ref="I203:I234">+E203-G203</f>
        <v>-2070.9</v>
      </c>
      <c r="K203" s="21" t="str">
        <f aca="true" t="shared" si="73" ref="K203:K234">IF(G203&lt;0,IF(I203=0,0,IF(OR(G203=0,E203=0),"N.M.",IF(ABS(I203/G203)&gt;=10,"N.M.",I203/(-G203)))),IF(I203=0,0,IF(OR(G203=0,E203=0),"N.M.",IF(ABS(I203/G203)&gt;=10,"N.M.",I203/G203))))</f>
        <v>N.M.</v>
      </c>
      <c r="M203" s="9">
        <v>27213.35</v>
      </c>
      <c r="O203" s="9">
        <v>0</v>
      </c>
      <c r="Q203" s="9">
        <f aca="true" t="shared" si="74" ref="Q203:Q234">(+M203-O203)</f>
        <v>27213.35</v>
      </c>
      <c r="S203" s="21" t="str">
        <f aca="true" t="shared" si="75" ref="S203:S234">IF(O203&lt;0,IF(Q203=0,0,IF(OR(O203=0,M203=0),"N.M.",IF(ABS(Q203/O203)&gt;=10,"N.M.",Q203/(-O203)))),IF(Q203=0,0,IF(OR(O203=0,M203=0),"N.M.",IF(ABS(Q203/O203)&gt;=10,"N.M.",Q203/O203))))</f>
        <v>N.M.</v>
      </c>
      <c r="U203" s="9">
        <v>26166.67</v>
      </c>
      <c r="W203" s="9">
        <v>0</v>
      </c>
      <c r="Y203" s="9">
        <f aca="true" t="shared" si="76" ref="Y203:Y234">(+U203-W203)</f>
        <v>26166.67</v>
      </c>
      <c r="AA203" s="21" t="str">
        <f aca="true" t="shared" si="77" ref="AA203:AA234">IF(W203&lt;0,IF(Y203=0,0,IF(OR(W203=0,U203=0),"N.M.",IF(ABS(Y203/W203)&gt;=10,"N.M.",Y203/(-W203)))),IF(Y203=0,0,IF(OR(W203=0,U203=0),"N.M.",IF(ABS(Y203/W203)&gt;=10,"N.M.",Y203/W203))))</f>
        <v>N.M.</v>
      </c>
      <c r="AC203" s="9">
        <v>39694.02</v>
      </c>
      <c r="AE203" s="9">
        <v>0</v>
      </c>
      <c r="AG203" s="9">
        <f aca="true" t="shared" si="78" ref="AG203:AG234">(+AC203-AE203)</f>
        <v>39694.02</v>
      </c>
      <c r="AI203" s="21" t="str">
        <f aca="true" t="shared" si="79" ref="AI203:AI234">IF(AE203&lt;0,IF(AG203=0,0,IF(OR(AE203=0,AC203=0),"N.M.",IF(ABS(AG203/AE203)&gt;=10,"N.M.",AG203/(-AE203)))),IF(AG203=0,0,IF(OR(AE203=0,AC203=0),"N.M.",IF(ABS(AG203/AE203)&gt;=10,"N.M.",AG203/AE203))))</f>
        <v>N.M.</v>
      </c>
    </row>
    <row r="204" spans="1:35" ht="12.75" outlineLevel="1">
      <c r="A204" s="1" t="s">
        <v>461</v>
      </c>
      <c r="B204" s="16" t="s">
        <v>462</v>
      </c>
      <c r="C204" s="1" t="s">
        <v>1184</v>
      </c>
      <c r="E204" s="5">
        <v>1418.47</v>
      </c>
      <c r="G204" s="5">
        <v>340.97</v>
      </c>
      <c r="I204" s="9">
        <f t="shared" si="72"/>
        <v>1077.5</v>
      </c>
      <c r="K204" s="21">
        <f t="shared" si="73"/>
        <v>3.1601020617649644</v>
      </c>
      <c r="M204" s="9">
        <v>3105.31</v>
      </c>
      <c r="O204" s="9">
        <v>1701.47</v>
      </c>
      <c r="Q204" s="9">
        <f t="shared" si="74"/>
        <v>1403.84</v>
      </c>
      <c r="S204" s="21">
        <f t="shared" si="75"/>
        <v>0.8250747882713183</v>
      </c>
      <c r="U204" s="9">
        <v>3358.24</v>
      </c>
      <c r="W204" s="9">
        <v>2232.41</v>
      </c>
      <c r="Y204" s="9">
        <f t="shared" si="76"/>
        <v>1125.83</v>
      </c>
      <c r="AA204" s="21">
        <f t="shared" si="77"/>
        <v>0.5043114840015946</v>
      </c>
      <c r="AC204" s="9">
        <v>9614.15</v>
      </c>
      <c r="AE204" s="9">
        <v>3774.9</v>
      </c>
      <c r="AG204" s="9">
        <f t="shared" si="78"/>
        <v>5839.25</v>
      </c>
      <c r="AI204" s="21">
        <f t="shared" si="79"/>
        <v>1.5468621685342658</v>
      </c>
    </row>
    <row r="205" spans="1:35" ht="12.75" outlineLevel="1">
      <c r="A205" s="1" t="s">
        <v>463</v>
      </c>
      <c r="B205" s="16" t="s">
        <v>464</v>
      </c>
      <c r="C205" s="1" t="s">
        <v>1185</v>
      </c>
      <c r="E205" s="5">
        <v>988.69</v>
      </c>
      <c r="G205" s="5">
        <v>2073</v>
      </c>
      <c r="I205" s="9">
        <f t="shared" si="72"/>
        <v>-1084.31</v>
      </c>
      <c r="K205" s="21">
        <f t="shared" si="73"/>
        <v>-0.5230631934394597</v>
      </c>
      <c r="M205" s="9">
        <v>5424.47</v>
      </c>
      <c r="O205" s="9">
        <v>10459.43</v>
      </c>
      <c r="Q205" s="9">
        <f t="shared" si="74"/>
        <v>-5034.96</v>
      </c>
      <c r="S205" s="21">
        <f t="shared" si="75"/>
        <v>-0.4813799604758577</v>
      </c>
      <c r="U205" s="9">
        <v>14046.43</v>
      </c>
      <c r="W205" s="9">
        <v>11738.86</v>
      </c>
      <c r="Y205" s="9">
        <f t="shared" si="76"/>
        <v>2307.5699999999997</v>
      </c>
      <c r="AA205" s="21">
        <f t="shared" si="77"/>
        <v>0.19657530629038933</v>
      </c>
      <c r="AC205" s="9">
        <v>26565.11</v>
      </c>
      <c r="AE205" s="9">
        <v>21255.77</v>
      </c>
      <c r="AG205" s="9">
        <f t="shared" si="78"/>
        <v>5309.34</v>
      </c>
      <c r="AI205" s="21">
        <f t="shared" si="79"/>
        <v>0.24978347055881767</v>
      </c>
    </row>
    <row r="206" spans="1:35" ht="12.75" outlineLevel="1">
      <c r="A206" s="1" t="s">
        <v>465</v>
      </c>
      <c r="B206" s="16" t="s">
        <v>466</v>
      </c>
      <c r="C206" s="1" t="s">
        <v>1186</v>
      </c>
      <c r="E206" s="5">
        <v>11860.07</v>
      </c>
      <c r="G206" s="5">
        <v>14490.87</v>
      </c>
      <c r="I206" s="9">
        <f t="shared" si="72"/>
        <v>-2630.800000000001</v>
      </c>
      <c r="K206" s="21">
        <f t="shared" si="73"/>
        <v>-0.1815487958970028</v>
      </c>
      <c r="M206" s="9">
        <v>52100.55</v>
      </c>
      <c r="O206" s="9">
        <v>66508.17</v>
      </c>
      <c r="Q206" s="9">
        <f t="shared" si="74"/>
        <v>-14407.619999999995</v>
      </c>
      <c r="S206" s="21">
        <f t="shared" si="75"/>
        <v>-0.21662932538964755</v>
      </c>
      <c r="U206" s="9">
        <v>71446.08</v>
      </c>
      <c r="W206" s="9">
        <v>75741.13</v>
      </c>
      <c r="Y206" s="9">
        <f t="shared" si="76"/>
        <v>-4295.050000000003</v>
      </c>
      <c r="AA206" s="21">
        <f t="shared" si="77"/>
        <v>-0.0567069701759137</v>
      </c>
      <c r="AC206" s="9">
        <v>213651.38</v>
      </c>
      <c r="AE206" s="9">
        <v>129914.31</v>
      </c>
      <c r="AG206" s="9">
        <f t="shared" si="78"/>
        <v>83737.07</v>
      </c>
      <c r="AI206" s="21">
        <f t="shared" si="79"/>
        <v>0.6445561693704105</v>
      </c>
    </row>
    <row r="207" spans="1:35" ht="12.75" outlineLevel="1">
      <c r="A207" s="1" t="s">
        <v>467</v>
      </c>
      <c r="B207" s="16" t="s">
        <v>468</v>
      </c>
      <c r="C207" s="1" t="s">
        <v>1187</v>
      </c>
      <c r="E207" s="5">
        <v>8664.822</v>
      </c>
      <c r="G207" s="5">
        <v>6869.497</v>
      </c>
      <c r="I207" s="9">
        <f t="shared" si="72"/>
        <v>1795.3249999999998</v>
      </c>
      <c r="K207" s="21">
        <f t="shared" si="73"/>
        <v>0.26134737375967987</v>
      </c>
      <c r="M207" s="9">
        <v>37408.802</v>
      </c>
      <c r="O207" s="9">
        <v>23935.913</v>
      </c>
      <c r="Q207" s="9">
        <f t="shared" si="74"/>
        <v>13472.889000000003</v>
      </c>
      <c r="S207" s="21">
        <f t="shared" si="75"/>
        <v>0.5628734111792604</v>
      </c>
      <c r="U207" s="9">
        <v>47418.11</v>
      </c>
      <c r="W207" s="9">
        <v>33687.981</v>
      </c>
      <c r="Y207" s="9">
        <f t="shared" si="76"/>
        <v>13730.129</v>
      </c>
      <c r="AA207" s="21">
        <f t="shared" si="77"/>
        <v>0.4075675832279768</v>
      </c>
      <c r="AC207" s="9">
        <v>191001.325</v>
      </c>
      <c r="AE207" s="9">
        <v>183500.492</v>
      </c>
      <c r="AG207" s="9">
        <f t="shared" si="78"/>
        <v>7500.833000000013</v>
      </c>
      <c r="AI207" s="21">
        <f t="shared" si="79"/>
        <v>0.0408763645167775</v>
      </c>
    </row>
    <row r="208" spans="1:35" ht="12.75" outlineLevel="1">
      <c r="A208" s="1" t="s">
        <v>469</v>
      </c>
      <c r="B208" s="16" t="s">
        <v>470</v>
      </c>
      <c r="C208" s="1" t="s">
        <v>1188</v>
      </c>
      <c r="E208" s="5">
        <v>31688.742</v>
      </c>
      <c r="G208" s="5">
        <v>56833.695</v>
      </c>
      <c r="I208" s="9">
        <f t="shared" si="72"/>
        <v>-25144.953</v>
      </c>
      <c r="K208" s="21">
        <f t="shared" si="73"/>
        <v>-0.44243037514981215</v>
      </c>
      <c r="M208" s="9">
        <v>62588.554000000004</v>
      </c>
      <c r="O208" s="9">
        <v>127397.412</v>
      </c>
      <c r="Q208" s="9">
        <f t="shared" si="74"/>
        <v>-64808.85799999999</v>
      </c>
      <c r="S208" s="21">
        <f t="shared" si="75"/>
        <v>-0.5087140859658907</v>
      </c>
      <c r="U208" s="9">
        <v>110485.864</v>
      </c>
      <c r="W208" s="9">
        <v>163645.828</v>
      </c>
      <c r="Y208" s="9">
        <f t="shared" si="76"/>
        <v>-53159.96400000001</v>
      </c>
      <c r="AA208" s="21">
        <f t="shared" si="77"/>
        <v>-0.3248476582000001</v>
      </c>
      <c r="AC208" s="9">
        <v>369987.29500000004</v>
      </c>
      <c r="AE208" s="9">
        <v>386658.211</v>
      </c>
      <c r="AG208" s="9">
        <f t="shared" si="78"/>
        <v>-16670.91599999997</v>
      </c>
      <c r="AI208" s="21">
        <f t="shared" si="79"/>
        <v>-0.043115380782641564</v>
      </c>
    </row>
    <row r="209" spans="1:35" ht="12.75" outlineLevel="1">
      <c r="A209" s="1" t="s">
        <v>471</v>
      </c>
      <c r="B209" s="16" t="s">
        <v>472</v>
      </c>
      <c r="C209" s="1" t="s">
        <v>1189</v>
      </c>
      <c r="E209" s="5">
        <v>8143.5</v>
      </c>
      <c r="G209" s="5">
        <v>8199</v>
      </c>
      <c r="I209" s="9">
        <f t="shared" si="72"/>
        <v>-55.5</v>
      </c>
      <c r="K209" s="21">
        <f t="shared" si="73"/>
        <v>-0.00676911818514453</v>
      </c>
      <c r="M209" s="9">
        <v>31186.5</v>
      </c>
      <c r="O209" s="9">
        <v>29749.5</v>
      </c>
      <c r="Q209" s="9">
        <f t="shared" si="74"/>
        <v>1437</v>
      </c>
      <c r="S209" s="21">
        <f t="shared" si="75"/>
        <v>0.04830333282912318</v>
      </c>
      <c r="U209" s="9">
        <v>44428.5</v>
      </c>
      <c r="W209" s="9">
        <v>40615.5</v>
      </c>
      <c r="Y209" s="9">
        <f t="shared" si="76"/>
        <v>3813</v>
      </c>
      <c r="AA209" s="21">
        <f t="shared" si="77"/>
        <v>0.09388041511245707</v>
      </c>
      <c r="AC209" s="9">
        <v>119569.5</v>
      </c>
      <c r="AE209" s="9">
        <v>109765.5</v>
      </c>
      <c r="AG209" s="9">
        <f t="shared" si="78"/>
        <v>9804</v>
      </c>
      <c r="AI209" s="21">
        <f t="shared" si="79"/>
        <v>0.0893176817852604</v>
      </c>
    </row>
    <row r="210" spans="1:35" ht="12.75" outlineLevel="1">
      <c r="A210" s="1" t="s">
        <v>473</v>
      </c>
      <c r="B210" s="16" t="s">
        <v>474</v>
      </c>
      <c r="C210" s="1" t="s">
        <v>1190</v>
      </c>
      <c r="E210" s="5">
        <v>-145181</v>
      </c>
      <c r="G210" s="5">
        <v>125572</v>
      </c>
      <c r="I210" s="9">
        <f t="shared" si="72"/>
        <v>-270753</v>
      </c>
      <c r="K210" s="21">
        <f t="shared" si="73"/>
        <v>-2.1561574236294714</v>
      </c>
      <c r="M210" s="9">
        <v>-474414</v>
      </c>
      <c r="O210" s="9">
        <v>243318</v>
      </c>
      <c r="Q210" s="9">
        <f t="shared" si="74"/>
        <v>-717732</v>
      </c>
      <c r="S210" s="21">
        <f t="shared" si="75"/>
        <v>-2.9497694375262005</v>
      </c>
      <c r="U210" s="9">
        <v>-682274</v>
      </c>
      <c r="W210" s="9">
        <v>196008</v>
      </c>
      <c r="Y210" s="9">
        <f t="shared" si="76"/>
        <v>-878282</v>
      </c>
      <c r="AA210" s="21">
        <f t="shared" si="77"/>
        <v>-4.480847720501204</v>
      </c>
      <c r="AC210" s="9">
        <v>-1694112</v>
      </c>
      <c r="AE210" s="9">
        <v>-589593</v>
      </c>
      <c r="AG210" s="9">
        <f t="shared" si="78"/>
        <v>-1104519</v>
      </c>
      <c r="AI210" s="21">
        <f t="shared" si="79"/>
        <v>-1.873358401473559</v>
      </c>
    </row>
    <row r="211" spans="1:35" ht="12.75" outlineLevel="1">
      <c r="A211" s="1" t="s">
        <v>475</v>
      </c>
      <c r="B211" s="16" t="s">
        <v>476</v>
      </c>
      <c r="C211" s="1" t="s">
        <v>1191</v>
      </c>
      <c r="E211" s="5">
        <v>21357.4</v>
      </c>
      <c r="G211" s="5">
        <v>0</v>
      </c>
      <c r="I211" s="9">
        <f t="shared" si="72"/>
        <v>21357.4</v>
      </c>
      <c r="K211" s="21" t="str">
        <f t="shared" si="73"/>
        <v>N.M.</v>
      </c>
      <c r="M211" s="9">
        <v>31469.35</v>
      </c>
      <c r="O211" s="9">
        <v>0</v>
      </c>
      <c r="Q211" s="9">
        <f t="shared" si="74"/>
        <v>31469.35</v>
      </c>
      <c r="S211" s="21" t="str">
        <f t="shared" si="75"/>
        <v>N.M.</v>
      </c>
      <c r="U211" s="9">
        <v>51252.49</v>
      </c>
      <c r="W211" s="9">
        <v>0</v>
      </c>
      <c r="Y211" s="9">
        <f t="shared" si="76"/>
        <v>51252.49</v>
      </c>
      <c r="AA211" s="21" t="str">
        <f t="shared" si="77"/>
        <v>N.M.</v>
      </c>
      <c r="AC211" s="9">
        <v>71546.92</v>
      </c>
      <c r="AE211" s="9">
        <v>0</v>
      </c>
      <c r="AG211" s="9">
        <f t="shared" si="78"/>
        <v>71546.92</v>
      </c>
      <c r="AI211" s="21" t="str">
        <f t="shared" si="79"/>
        <v>N.M.</v>
      </c>
    </row>
    <row r="212" spans="1:35" ht="12.75" outlineLevel="1">
      <c r="A212" s="1" t="s">
        <v>477</v>
      </c>
      <c r="B212" s="16" t="s">
        <v>478</v>
      </c>
      <c r="C212" s="1" t="s">
        <v>1192</v>
      </c>
      <c r="E212" s="5">
        <v>111701.805</v>
      </c>
      <c r="G212" s="5">
        <v>22663.833</v>
      </c>
      <c r="I212" s="9">
        <f t="shared" si="72"/>
        <v>89037.972</v>
      </c>
      <c r="K212" s="21">
        <f t="shared" si="73"/>
        <v>3.9286369609236003</v>
      </c>
      <c r="M212" s="9">
        <v>222225.513</v>
      </c>
      <c r="O212" s="9">
        <v>163729.891</v>
      </c>
      <c r="Q212" s="9">
        <f t="shared" si="74"/>
        <v>58495.622</v>
      </c>
      <c r="S212" s="21">
        <f t="shared" si="75"/>
        <v>0.3572690462488612</v>
      </c>
      <c r="U212" s="9">
        <v>306412.629</v>
      </c>
      <c r="W212" s="9">
        <v>283711.951</v>
      </c>
      <c r="Y212" s="9">
        <f t="shared" si="76"/>
        <v>22700.678000000014</v>
      </c>
      <c r="AA212" s="21">
        <f t="shared" si="77"/>
        <v>0.08001311865780379</v>
      </c>
      <c r="AC212" s="9">
        <v>830807.176</v>
      </c>
      <c r="AE212" s="9">
        <v>863165.972</v>
      </c>
      <c r="AG212" s="9">
        <f t="shared" si="78"/>
        <v>-32358.795999999973</v>
      </c>
      <c r="AI212" s="21">
        <f t="shared" si="79"/>
        <v>-0.03748849821433876</v>
      </c>
    </row>
    <row r="213" spans="1:35" ht="12.75" outlineLevel="1">
      <c r="A213" s="1" t="s">
        <v>479</v>
      </c>
      <c r="B213" s="16" t="s">
        <v>480</v>
      </c>
      <c r="C213" s="1" t="s">
        <v>1193</v>
      </c>
      <c r="E213" s="5">
        <v>46.51</v>
      </c>
      <c r="G213" s="5">
        <v>0</v>
      </c>
      <c r="I213" s="9">
        <f t="shared" si="72"/>
        <v>46.51</v>
      </c>
      <c r="K213" s="21" t="str">
        <f t="shared" si="73"/>
        <v>N.M.</v>
      </c>
      <c r="M213" s="9">
        <v>446.51</v>
      </c>
      <c r="O213" s="9">
        <v>250</v>
      </c>
      <c r="Q213" s="9">
        <f t="shared" si="74"/>
        <v>196.51</v>
      </c>
      <c r="S213" s="21">
        <f t="shared" si="75"/>
        <v>0.78604</v>
      </c>
      <c r="U213" s="9">
        <v>1944.47</v>
      </c>
      <c r="W213" s="9">
        <v>1747.96</v>
      </c>
      <c r="Y213" s="9">
        <f t="shared" si="76"/>
        <v>196.51</v>
      </c>
      <c r="AA213" s="21">
        <f t="shared" si="77"/>
        <v>0.11242248106363989</v>
      </c>
      <c r="AC213" s="9">
        <v>2044.47</v>
      </c>
      <c r="AE213" s="9">
        <v>2097.96</v>
      </c>
      <c r="AG213" s="9">
        <f t="shared" si="78"/>
        <v>-53.49000000000001</v>
      </c>
      <c r="AI213" s="21">
        <f t="shared" si="79"/>
        <v>-0.025496196304981986</v>
      </c>
    </row>
    <row r="214" spans="1:35" ht="12.75" outlineLevel="1">
      <c r="A214" s="1" t="s">
        <v>481</v>
      </c>
      <c r="B214" s="16" t="s">
        <v>482</v>
      </c>
      <c r="C214" s="1" t="s">
        <v>1194</v>
      </c>
      <c r="E214" s="5">
        <v>4262.26</v>
      </c>
      <c r="G214" s="5">
        <v>14339.12</v>
      </c>
      <c r="I214" s="9">
        <f t="shared" si="72"/>
        <v>-10076.86</v>
      </c>
      <c r="K214" s="21">
        <f t="shared" si="73"/>
        <v>-0.7027530280798264</v>
      </c>
      <c r="M214" s="9">
        <v>29048.7</v>
      </c>
      <c r="O214" s="9">
        <v>48347.06</v>
      </c>
      <c r="Q214" s="9">
        <f t="shared" si="74"/>
        <v>-19298.359999999997</v>
      </c>
      <c r="S214" s="21">
        <f t="shared" si="75"/>
        <v>-0.39916305148648124</v>
      </c>
      <c r="U214" s="9">
        <v>43248.53</v>
      </c>
      <c r="W214" s="9">
        <v>65429.98</v>
      </c>
      <c r="Y214" s="9">
        <f t="shared" si="76"/>
        <v>-22181.450000000004</v>
      </c>
      <c r="AA214" s="21">
        <f t="shared" si="77"/>
        <v>-0.3390104964115839</v>
      </c>
      <c r="AC214" s="9">
        <v>153186.66</v>
      </c>
      <c r="AE214" s="9">
        <v>222894.46</v>
      </c>
      <c r="AG214" s="9">
        <f t="shared" si="78"/>
        <v>-69707.79999999999</v>
      </c>
      <c r="AI214" s="21">
        <f t="shared" si="79"/>
        <v>-0.3127390425046903</v>
      </c>
    </row>
    <row r="215" spans="1:35" ht="12.75" outlineLevel="1">
      <c r="A215" s="1" t="s">
        <v>483</v>
      </c>
      <c r="B215" s="16" t="s">
        <v>484</v>
      </c>
      <c r="C215" s="1" t="s">
        <v>1195</v>
      </c>
      <c r="E215" s="5">
        <v>53143.53</v>
      </c>
      <c r="G215" s="5">
        <v>91060.75</v>
      </c>
      <c r="I215" s="9">
        <f t="shared" si="72"/>
        <v>-37917.22</v>
      </c>
      <c r="K215" s="21">
        <f t="shared" si="73"/>
        <v>-0.41639476942590525</v>
      </c>
      <c r="M215" s="9">
        <v>266601.86</v>
      </c>
      <c r="O215" s="9">
        <v>321264.02</v>
      </c>
      <c r="Q215" s="9">
        <f t="shared" si="74"/>
        <v>-54662.16000000003</v>
      </c>
      <c r="S215" s="21">
        <f t="shared" si="75"/>
        <v>-0.1701471580913419</v>
      </c>
      <c r="U215" s="9">
        <v>384838.07</v>
      </c>
      <c r="W215" s="9">
        <v>444116.77</v>
      </c>
      <c r="Y215" s="9">
        <f t="shared" si="76"/>
        <v>-59278.70000000001</v>
      </c>
      <c r="AA215" s="21">
        <f t="shared" si="77"/>
        <v>-0.133475482135025</v>
      </c>
      <c r="AC215" s="9">
        <v>1184051.63</v>
      </c>
      <c r="AE215" s="9">
        <v>1337122.3</v>
      </c>
      <c r="AG215" s="9">
        <f t="shared" si="78"/>
        <v>-153070.67000000016</v>
      </c>
      <c r="AI215" s="21">
        <f t="shared" si="79"/>
        <v>-0.11447768839095732</v>
      </c>
    </row>
    <row r="216" spans="1:35" ht="12.75" outlineLevel="1">
      <c r="A216" s="1" t="s">
        <v>485</v>
      </c>
      <c r="B216" s="16" t="s">
        <v>486</v>
      </c>
      <c r="C216" s="1" t="s">
        <v>1157</v>
      </c>
      <c r="E216" s="5">
        <v>127928.302</v>
      </c>
      <c r="G216" s="5">
        <v>75237.374</v>
      </c>
      <c r="I216" s="9">
        <f t="shared" si="72"/>
        <v>52690.928</v>
      </c>
      <c r="K216" s="21">
        <f t="shared" si="73"/>
        <v>0.7003291741681469</v>
      </c>
      <c r="M216" s="9">
        <v>305586.581</v>
      </c>
      <c r="O216" s="9">
        <v>221966.53</v>
      </c>
      <c r="Q216" s="9">
        <f t="shared" si="74"/>
        <v>83620.051</v>
      </c>
      <c r="S216" s="21">
        <f t="shared" si="75"/>
        <v>0.3767236934325189</v>
      </c>
      <c r="U216" s="9">
        <v>324031.038</v>
      </c>
      <c r="W216" s="9">
        <v>320525.903</v>
      </c>
      <c r="Y216" s="9">
        <f t="shared" si="76"/>
        <v>3505.1350000000093</v>
      </c>
      <c r="AA216" s="21">
        <f t="shared" si="77"/>
        <v>0.01093557483870503</v>
      </c>
      <c r="AC216" s="9">
        <v>1013399.5390000001</v>
      </c>
      <c r="AE216" s="9">
        <v>857972.618</v>
      </c>
      <c r="AG216" s="9">
        <f t="shared" si="78"/>
        <v>155426.9210000001</v>
      </c>
      <c r="AI216" s="21">
        <f t="shared" si="79"/>
        <v>0.1811560389448234</v>
      </c>
    </row>
    <row r="217" spans="1:35" ht="12.75" outlineLevel="1">
      <c r="A217" s="1" t="s">
        <v>487</v>
      </c>
      <c r="B217" s="16" t="s">
        <v>488</v>
      </c>
      <c r="C217" s="1" t="s">
        <v>1176</v>
      </c>
      <c r="E217" s="5">
        <v>454.03</v>
      </c>
      <c r="G217" s="5">
        <v>711.03</v>
      </c>
      <c r="I217" s="9">
        <f t="shared" si="72"/>
        <v>-257</v>
      </c>
      <c r="K217" s="21">
        <f t="shared" si="73"/>
        <v>-0.36144747760291407</v>
      </c>
      <c r="M217" s="9">
        <v>1630.59</v>
      </c>
      <c r="O217" s="9">
        <v>2825.16</v>
      </c>
      <c r="Q217" s="9">
        <f t="shared" si="74"/>
        <v>-1194.57</v>
      </c>
      <c r="S217" s="21">
        <f t="shared" si="75"/>
        <v>-0.42283268912203203</v>
      </c>
      <c r="U217" s="9">
        <v>2445.87</v>
      </c>
      <c r="W217" s="9">
        <v>3390.01</v>
      </c>
      <c r="Y217" s="9">
        <f t="shared" si="76"/>
        <v>-944.1400000000003</v>
      </c>
      <c r="AA217" s="21">
        <f t="shared" si="77"/>
        <v>-0.2785065530780146</v>
      </c>
      <c r="AC217" s="9">
        <v>11334.46</v>
      </c>
      <c r="AE217" s="9">
        <v>13367.647</v>
      </c>
      <c r="AG217" s="9">
        <f t="shared" si="78"/>
        <v>-2033.1870000000017</v>
      </c>
      <c r="AI217" s="21">
        <f t="shared" si="79"/>
        <v>-0.15209759802903244</v>
      </c>
    </row>
    <row r="218" spans="1:35" ht="12.75" outlineLevel="1">
      <c r="A218" s="1" t="s">
        <v>489</v>
      </c>
      <c r="B218" s="16" t="s">
        <v>490</v>
      </c>
      <c r="C218" s="1" t="s">
        <v>1196</v>
      </c>
      <c r="E218" s="5">
        <v>16436.524</v>
      </c>
      <c r="G218" s="5">
        <v>15550.318000000001</v>
      </c>
      <c r="I218" s="9">
        <f t="shared" si="72"/>
        <v>886.2060000000001</v>
      </c>
      <c r="K218" s="21">
        <f t="shared" si="73"/>
        <v>0.0569895741038865</v>
      </c>
      <c r="M218" s="9">
        <v>56127.304000000004</v>
      </c>
      <c r="O218" s="9">
        <v>55406.954</v>
      </c>
      <c r="Q218" s="9">
        <f t="shared" si="74"/>
        <v>720.3500000000058</v>
      </c>
      <c r="S218" s="21">
        <f t="shared" si="75"/>
        <v>0.013001075641155185</v>
      </c>
      <c r="U218" s="9">
        <v>74655.779</v>
      </c>
      <c r="W218" s="9">
        <v>70248.316</v>
      </c>
      <c r="Y218" s="9">
        <f t="shared" si="76"/>
        <v>4407.462999999989</v>
      </c>
      <c r="AA218" s="21">
        <f t="shared" si="77"/>
        <v>0.06274119083509402</v>
      </c>
      <c r="AC218" s="9">
        <v>230715.852</v>
      </c>
      <c r="AE218" s="9">
        <v>222762.376</v>
      </c>
      <c r="AG218" s="9">
        <f t="shared" si="78"/>
        <v>7953.476000000024</v>
      </c>
      <c r="AI218" s="21">
        <f t="shared" si="79"/>
        <v>0.03570385692061403</v>
      </c>
    </row>
    <row r="219" spans="1:35" ht="12.75" outlineLevel="1">
      <c r="A219" s="1" t="s">
        <v>491</v>
      </c>
      <c r="B219" s="16" t="s">
        <v>492</v>
      </c>
      <c r="C219" s="1" t="s">
        <v>1188</v>
      </c>
      <c r="E219" s="5">
        <v>36896.107</v>
      </c>
      <c r="G219" s="5">
        <v>10207.375</v>
      </c>
      <c r="I219" s="9">
        <f t="shared" si="72"/>
        <v>26688.732000000004</v>
      </c>
      <c r="K219" s="21">
        <f t="shared" si="73"/>
        <v>2.614651857113117</v>
      </c>
      <c r="M219" s="9">
        <v>104663.068</v>
      </c>
      <c r="O219" s="9">
        <v>62311.617</v>
      </c>
      <c r="Q219" s="9">
        <f t="shared" si="74"/>
        <v>42351.451</v>
      </c>
      <c r="S219" s="21">
        <f t="shared" si="75"/>
        <v>0.6796718339053857</v>
      </c>
      <c r="U219" s="9">
        <v>117177.444</v>
      </c>
      <c r="W219" s="9">
        <v>64737.13</v>
      </c>
      <c r="Y219" s="9">
        <f t="shared" si="76"/>
        <v>52440.314000000006</v>
      </c>
      <c r="AA219" s="21">
        <f t="shared" si="77"/>
        <v>0.8100500284767027</v>
      </c>
      <c r="AC219" s="9">
        <v>254913.80099999998</v>
      </c>
      <c r="AE219" s="9">
        <v>159796.903</v>
      </c>
      <c r="AG219" s="9">
        <f t="shared" si="78"/>
        <v>95116.89799999999</v>
      </c>
      <c r="AI219" s="21">
        <f t="shared" si="79"/>
        <v>0.5952361792643753</v>
      </c>
    </row>
    <row r="220" spans="1:35" ht="12.75" outlineLevel="1">
      <c r="A220" s="1" t="s">
        <v>493</v>
      </c>
      <c r="B220" s="16" t="s">
        <v>494</v>
      </c>
      <c r="C220" s="1" t="s">
        <v>1197</v>
      </c>
      <c r="E220" s="5">
        <v>8555.325</v>
      </c>
      <c r="G220" s="5">
        <v>4158.869000000001</v>
      </c>
      <c r="I220" s="9">
        <f t="shared" si="72"/>
        <v>4396.456</v>
      </c>
      <c r="K220" s="21">
        <f t="shared" si="73"/>
        <v>1.057127791233626</v>
      </c>
      <c r="M220" s="9">
        <v>20146.547</v>
      </c>
      <c r="O220" s="9">
        <v>14767.61</v>
      </c>
      <c r="Q220" s="9">
        <f t="shared" si="74"/>
        <v>5378.936999999998</v>
      </c>
      <c r="S220" s="21">
        <f t="shared" si="75"/>
        <v>0.36423883079252484</v>
      </c>
      <c r="U220" s="9">
        <v>28301.041</v>
      </c>
      <c r="W220" s="9">
        <v>17892.208</v>
      </c>
      <c r="Y220" s="9">
        <f t="shared" si="76"/>
        <v>10408.833000000002</v>
      </c>
      <c r="AA220" s="21">
        <f t="shared" si="77"/>
        <v>0.5817522912767392</v>
      </c>
      <c r="AC220" s="9">
        <v>110691.886</v>
      </c>
      <c r="AE220" s="9">
        <v>91142.288</v>
      </c>
      <c r="AG220" s="9">
        <f t="shared" si="78"/>
        <v>19549.597999999998</v>
      </c>
      <c r="AI220" s="21">
        <f t="shared" si="79"/>
        <v>0.21449536136288347</v>
      </c>
    </row>
    <row r="221" spans="1:35" ht="12.75" outlineLevel="1">
      <c r="A221" s="1" t="s">
        <v>495</v>
      </c>
      <c r="B221" s="16" t="s">
        <v>496</v>
      </c>
      <c r="C221" s="1" t="s">
        <v>1198</v>
      </c>
      <c r="E221" s="5">
        <v>5181.659000000001</v>
      </c>
      <c r="G221" s="5">
        <v>10595.959</v>
      </c>
      <c r="I221" s="9">
        <f t="shared" si="72"/>
        <v>-5414.3</v>
      </c>
      <c r="K221" s="21">
        <f t="shared" si="73"/>
        <v>-0.5109778171093339</v>
      </c>
      <c r="M221" s="9">
        <v>15111.105</v>
      </c>
      <c r="O221" s="9">
        <v>38310.176</v>
      </c>
      <c r="Q221" s="9">
        <f t="shared" si="74"/>
        <v>-23199.071</v>
      </c>
      <c r="S221" s="21">
        <f t="shared" si="75"/>
        <v>-0.605558977332811</v>
      </c>
      <c r="U221" s="9">
        <v>21031.483</v>
      </c>
      <c r="W221" s="9">
        <v>43549.368</v>
      </c>
      <c r="Y221" s="9">
        <f t="shared" si="76"/>
        <v>-22517.885000000002</v>
      </c>
      <c r="AA221" s="21">
        <f t="shared" si="77"/>
        <v>-0.5170657126413407</v>
      </c>
      <c r="AC221" s="9">
        <v>69468.918</v>
      </c>
      <c r="AE221" s="9">
        <v>52072.851</v>
      </c>
      <c r="AG221" s="9">
        <f t="shared" si="78"/>
        <v>17396.067000000003</v>
      </c>
      <c r="AI221" s="21">
        <f t="shared" si="79"/>
        <v>0.33407172194201545</v>
      </c>
    </row>
    <row r="222" spans="1:35" ht="12.75" outlineLevel="1">
      <c r="A222" s="1" t="s">
        <v>497</v>
      </c>
      <c r="B222" s="16" t="s">
        <v>498</v>
      </c>
      <c r="C222" s="1" t="s">
        <v>1199</v>
      </c>
      <c r="E222" s="5">
        <v>49736.596</v>
      </c>
      <c r="G222" s="5">
        <v>30381.58</v>
      </c>
      <c r="I222" s="9">
        <f t="shared" si="72"/>
        <v>19355.015999999996</v>
      </c>
      <c r="K222" s="21">
        <f t="shared" si="73"/>
        <v>0.6370641684862998</v>
      </c>
      <c r="M222" s="9">
        <v>129680.372</v>
      </c>
      <c r="O222" s="9">
        <v>205610.969</v>
      </c>
      <c r="Q222" s="9">
        <f t="shared" si="74"/>
        <v>-75930.59700000001</v>
      </c>
      <c r="S222" s="21">
        <f t="shared" si="75"/>
        <v>-0.3692925400298075</v>
      </c>
      <c r="U222" s="9">
        <v>144188.187</v>
      </c>
      <c r="W222" s="9">
        <v>252173.473</v>
      </c>
      <c r="Y222" s="9">
        <f t="shared" si="76"/>
        <v>-107985.286</v>
      </c>
      <c r="AA222" s="21">
        <f t="shared" si="77"/>
        <v>-0.42821826068914076</v>
      </c>
      <c r="AC222" s="9">
        <v>152423.244</v>
      </c>
      <c r="AE222" s="9">
        <v>630711.873</v>
      </c>
      <c r="AG222" s="9">
        <f t="shared" si="78"/>
        <v>-478288.629</v>
      </c>
      <c r="AI222" s="21">
        <f t="shared" si="79"/>
        <v>-0.7583314179975806</v>
      </c>
    </row>
    <row r="223" spans="1:35" ht="12.75" outlineLevel="1">
      <c r="A223" s="1" t="s">
        <v>499</v>
      </c>
      <c r="B223" s="16" t="s">
        <v>500</v>
      </c>
      <c r="C223" s="1" t="s">
        <v>1200</v>
      </c>
      <c r="E223" s="5">
        <v>20066.914</v>
      </c>
      <c r="G223" s="5">
        <v>18521.11</v>
      </c>
      <c r="I223" s="9">
        <f t="shared" si="72"/>
        <v>1545.804</v>
      </c>
      <c r="K223" s="21">
        <f t="shared" si="73"/>
        <v>0.08346173636461314</v>
      </c>
      <c r="M223" s="9">
        <v>92724.984</v>
      </c>
      <c r="O223" s="9">
        <v>84792.906</v>
      </c>
      <c r="Q223" s="9">
        <f t="shared" si="74"/>
        <v>7932.077999999994</v>
      </c>
      <c r="S223" s="21">
        <f t="shared" si="75"/>
        <v>0.09354648135305085</v>
      </c>
      <c r="U223" s="9">
        <v>120915.515</v>
      </c>
      <c r="W223" s="9">
        <v>105358.675</v>
      </c>
      <c r="Y223" s="9">
        <f t="shared" si="76"/>
        <v>15556.839999999997</v>
      </c>
      <c r="AA223" s="21">
        <f t="shared" si="77"/>
        <v>0.14765599510434235</v>
      </c>
      <c r="AC223" s="9">
        <v>391103.173</v>
      </c>
      <c r="AE223" s="9">
        <v>350004.913</v>
      </c>
      <c r="AG223" s="9">
        <f t="shared" si="78"/>
        <v>41098.26000000001</v>
      </c>
      <c r="AI223" s="21">
        <f t="shared" si="79"/>
        <v>0.11742195173128901</v>
      </c>
    </row>
    <row r="224" spans="1:35" ht="12.75" outlineLevel="1">
      <c r="A224" s="1" t="s">
        <v>501</v>
      </c>
      <c r="B224" s="16" t="s">
        <v>502</v>
      </c>
      <c r="C224" s="1" t="s">
        <v>1201</v>
      </c>
      <c r="E224" s="5">
        <v>385799.879</v>
      </c>
      <c r="G224" s="5">
        <v>249198.991</v>
      </c>
      <c r="I224" s="9">
        <f t="shared" si="72"/>
        <v>136600.888</v>
      </c>
      <c r="K224" s="21">
        <f t="shared" si="73"/>
        <v>0.5481598759763838</v>
      </c>
      <c r="M224" s="9">
        <v>749717.986</v>
      </c>
      <c r="O224" s="9">
        <v>670318.876</v>
      </c>
      <c r="Q224" s="9">
        <f t="shared" si="74"/>
        <v>79399.10999999999</v>
      </c>
      <c r="S224" s="21">
        <f t="shared" si="75"/>
        <v>0.11844976002137822</v>
      </c>
      <c r="U224" s="9">
        <v>1144814.708</v>
      </c>
      <c r="W224" s="9">
        <v>1010252.427</v>
      </c>
      <c r="Y224" s="9">
        <f t="shared" si="76"/>
        <v>134562.28100000008</v>
      </c>
      <c r="AA224" s="21">
        <f t="shared" si="77"/>
        <v>0.13319669164229592</v>
      </c>
      <c r="AC224" s="9">
        <v>3777886.009</v>
      </c>
      <c r="AE224" s="9">
        <v>3230292.1380000003</v>
      </c>
      <c r="AG224" s="9">
        <f t="shared" si="78"/>
        <v>547593.8709999998</v>
      </c>
      <c r="AI224" s="21">
        <f t="shared" si="79"/>
        <v>0.16951837406849415</v>
      </c>
    </row>
    <row r="225" spans="1:35" ht="12.75" outlineLevel="1">
      <c r="A225" s="1" t="s">
        <v>503</v>
      </c>
      <c r="B225" s="16" t="s">
        <v>504</v>
      </c>
      <c r="C225" s="1" t="s">
        <v>1193</v>
      </c>
      <c r="E225" s="5">
        <v>121387.12</v>
      </c>
      <c r="G225" s="5">
        <v>134115.6</v>
      </c>
      <c r="I225" s="9">
        <f t="shared" si="72"/>
        <v>-12728.48000000001</v>
      </c>
      <c r="K225" s="21">
        <f t="shared" si="73"/>
        <v>-0.094906781910531</v>
      </c>
      <c r="M225" s="9">
        <v>363320.5</v>
      </c>
      <c r="O225" s="9">
        <v>591760.75</v>
      </c>
      <c r="Q225" s="9">
        <f t="shared" si="74"/>
        <v>-228440.25</v>
      </c>
      <c r="S225" s="21">
        <f t="shared" si="75"/>
        <v>-0.386034812210847</v>
      </c>
      <c r="U225" s="9">
        <v>484391.19</v>
      </c>
      <c r="W225" s="9">
        <v>708628.35</v>
      </c>
      <c r="Y225" s="9">
        <f t="shared" si="76"/>
        <v>-224237.15999999997</v>
      </c>
      <c r="AA225" s="21">
        <f t="shared" si="77"/>
        <v>-0.3164383135391069</v>
      </c>
      <c r="AC225" s="9">
        <v>1288221.64</v>
      </c>
      <c r="AE225" s="9">
        <v>1772110.55</v>
      </c>
      <c r="AG225" s="9">
        <f t="shared" si="78"/>
        <v>-483888.91000000015</v>
      </c>
      <c r="AI225" s="21">
        <f t="shared" si="79"/>
        <v>-0.27305797033937873</v>
      </c>
    </row>
    <row r="226" spans="1:35" ht="12.75" outlineLevel="1">
      <c r="A226" s="1" t="s">
        <v>505</v>
      </c>
      <c r="B226" s="16" t="s">
        <v>506</v>
      </c>
      <c r="C226" s="1" t="s">
        <v>1202</v>
      </c>
      <c r="E226" s="5">
        <v>5842.39</v>
      </c>
      <c r="G226" s="5">
        <v>3136.21</v>
      </c>
      <c r="I226" s="9">
        <f t="shared" si="72"/>
        <v>2706.1800000000003</v>
      </c>
      <c r="K226" s="21">
        <f t="shared" si="73"/>
        <v>0.8628822687256276</v>
      </c>
      <c r="M226" s="9">
        <v>17376.62</v>
      </c>
      <c r="O226" s="9">
        <v>9408.63</v>
      </c>
      <c r="Q226" s="9">
        <f t="shared" si="74"/>
        <v>7967.99</v>
      </c>
      <c r="S226" s="21">
        <f t="shared" si="75"/>
        <v>0.8468810018036633</v>
      </c>
      <c r="U226" s="9">
        <v>23369.55</v>
      </c>
      <c r="W226" s="9">
        <v>12544.84</v>
      </c>
      <c r="Y226" s="9">
        <f t="shared" si="76"/>
        <v>10824.71</v>
      </c>
      <c r="AA226" s="21">
        <f t="shared" si="77"/>
        <v>0.8628814715851297</v>
      </c>
      <c r="AC226" s="9">
        <v>48459.23</v>
      </c>
      <c r="AE226" s="9">
        <v>52813.56</v>
      </c>
      <c r="AG226" s="9">
        <f t="shared" si="78"/>
        <v>-4354.3299999999945</v>
      </c>
      <c r="AI226" s="21">
        <f t="shared" si="79"/>
        <v>-0.0824471972728215</v>
      </c>
    </row>
    <row r="227" spans="1:35" ht="12.75" outlineLevel="1">
      <c r="A227" s="1" t="s">
        <v>507</v>
      </c>
      <c r="B227" s="16" t="s">
        <v>508</v>
      </c>
      <c r="C227" s="1" t="s">
        <v>1203</v>
      </c>
      <c r="E227" s="5">
        <v>35808.873</v>
      </c>
      <c r="G227" s="5">
        <v>31941.557</v>
      </c>
      <c r="I227" s="9">
        <f t="shared" si="72"/>
        <v>3867.315999999999</v>
      </c>
      <c r="K227" s="21">
        <f t="shared" si="73"/>
        <v>0.12107474911132224</v>
      </c>
      <c r="M227" s="9">
        <v>108289.297</v>
      </c>
      <c r="O227" s="9">
        <v>113206.545</v>
      </c>
      <c r="Q227" s="9">
        <f t="shared" si="74"/>
        <v>-4917.247999999992</v>
      </c>
      <c r="S227" s="21">
        <f t="shared" si="75"/>
        <v>-0.04343607518452217</v>
      </c>
      <c r="U227" s="9">
        <v>135592.879</v>
      </c>
      <c r="W227" s="9">
        <v>136311.234</v>
      </c>
      <c r="Y227" s="9">
        <f t="shared" si="76"/>
        <v>-718.3550000000105</v>
      </c>
      <c r="AA227" s="21">
        <f t="shared" si="77"/>
        <v>-0.005269961828678116</v>
      </c>
      <c r="AC227" s="9">
        <v>428930.821</v>
      </c>
      <c r="AE227" s="9">
        <v>377968.826</v>
      </c>
      <c r="AG227" s="9">
        <f t="shared" si="78"/>
        <v>50961.994999999995</v>
      </c>
      <c r="AI227" s="21">
        <f t="shared" si="79"/>
        <v>0.1348312122439431</v>
      </c>
    </row>
    <row r="228" spans="1:35" ht="12.75" outlineLevel="1">
      <c r="A228" s="1" t="s">
        <v>509</v>
      </c>
      <c r="B228" s="16" t="s">
        <v>510</v>
      </c>
      <c r="C228" s="1" t="s">
        <v>1204</v>
      </c>
      <c r="E228" s="5">
        <v>10820.584</v>
      </c>
      <c r="G228" s="5">
        <v>1723.5620000000001</v>
      </c>
      <c r="I228" s="9">
        <f t="shared" si="72"/>
        <v>9097.022</v>
      </c>
      <c r="K228" s="21">
        <f t="shared" si="73"/>
        <v>5.278035835090353</v>
      </c>
      <c r="M228" s="9">
        <v>14170.546</v>
      </c>
      <c r="O228" s="9">
        <v>7997.326</v>
      </c>
      <c r="Q228" s="9">
        <f t="shared" si="74"/>
        <v>6173.22</v>
      </c>
      <c r="S228" s="21">
        <f t="shared" si="75"/>
        <v>0.7719105110883313</v>
      </c>
      <c r="U228" s="9">
        <v>14995.285</v>
      </c>
      <c r="W228" s="9">
        <v>11809.979</v>
      </c>
      <c r="Y228" s="9">
        <f t="shared" si="76"/>
        <v>3185.3060000000005</v>
      </c>
      <c r="AA228" s="21">
        <f t="shared" si="77"/>
        <v>0.26971309601820637</v>
      </c>
      <c r="AC228" s="9">
        <v>56612.715</v>
      </c>
      <c r="AE228" s="9">
        <v>57848.474</v>
      </c>
      <c r="AG228" s="9">
        <f t="shared" si="78"/>
        <v>-1235.7590000000055</v>
      </c>
      <c r="AI228" s="21">
        <f t="shared" si="79"/>
        <v>-0.021361998243894998</v>
      </c>
    </row>
    <row r="229" spans="1:35" ht="12.75" outlineLevel="1">
      <c r="A229" s="1" t="s">
        <v>511</v>
      </c>
      <c r="B229" s="16" t="s">
        <v>512</v>
      </c>
      <c r="C229" s="1" t="s">
        <v>1205</v>
      </c>
      <c r="E229" s="5">
        <v>59120.86</v>
      </c>
      <c r="G229" s="5">
        <v>61326.768000000004</v>
      </c>
      <c r="I229" s="9">
        <f t="shared" si="72"/>
        <v>-2205.908000000003</v>
      </c>
      <c r="K229" s="21">
        <f t="shared" si="73"/>
        <v>-0.03596974163060416</v>
      </c>
      <c r="M229" s="9">
        <v>236440.418</v>
      </c>
      <c r="O229" s="9">
        <v>221791.287</v>
      </c>
      <c r="Q229" s="9">
        <f t="shared" si="74"/>
        <v>14649.130999999994</v>
      </c>
      <c r="S229" s="21">
        <f t="shared" si="75"/>
        <v>0.06604917261695674</v>
      </c>
      <c r="U229" s="9">
        <v>295896.128</v>
      </c>
      <c r="W229" s="9">
        <v>277650.112</v>
      </c>
      <c r="Y229" s="9">
        <f t="shared" si="76"/>
        <v>18246.016000000003</v>
      </c>
      <c r="AA229" s="21">
        <f t="shared" si="77"/>
        <v>0.0657158603991487</v>
      </c>
      <c r="AC229" s="9">
        <v>864881.436</v>
      </c>
      <c r="AE229" s="9">
        <v>991202.7490000001</v>
      </c>
      <c r="AG229" s="9">
        <f t="shared" si="78"/>
        <v>-126321.31300000008</v>
      </c>
      <c r="AI229" s="21">
        <f t="shared" si="79"/>
        <v>-0.12744245627591583</v>
      </c>
    </row>
    <row r="230" spans="1:35" ht="12.75" outlineLevel="1">
      <c r="A230" s="1" t="s">
        <v>513</v>
      </c>
      <c r="B230" s="16" t="s">
        <v>514</v>
      </c>
      <c r="C230" s="1" t="s">
        <v>1206</v>
      </c>
      <c r="E230" s="5">
        <v>3846.06</v>
      </c>
      <c r="G230" s="5">
        <v>3278.521</v>
      </c>
      <c r="I230" s="9">
        <f t="shared" si="72"/>
        <v>567.5389999999998</v>
      </c>
      <c r="K230" s="21">
        <f t="shared" si="73"/>
        <v>0.17310823996552097</v>
      </c>
      <c r="M230" s="9">
        <v>12069.339</v>
      </c>
      <c r="O230" s="9">
        <v>11629.249</v>
      </c>
      <c r="Q230" s="9">
        <f t="shared" si="74"/>
        <v>440.09000000000015</v>
      </c>
      <c r="S230" s="21">
        <f t="shared" si="75"/>
        <v>0.03784337234502418</v>
      </c>
      <c r="U230" s="9">
        <v>15661.191</v>
      </c>
      <c r="W230" s="9">
        <v>14957.301</v>
      </c>
      <c r="Y230" s="9">
        <f t="shared" si="76"/>
        <v>703.8900000000012</v>
      </c>
      <c r="AA230" s="21">
        <f t="shared" si="77"/>
        <v>0.04705996088465434</v>
      </c>
      <c r="AC230" s="9">
        <v>49754.619</v>
      </c>
      <c r="AE230" s="9">
        <v>42256.6</v>
      </c>
      <c r="AG230" s="9">
        <f t="shared" si="78"/>
        <v>7498.019</v>
      </c>
      <c r="AI230" s="21">
        <f t="shared" si="79"/>
        <v>0.17744018685838425</v>
      </c>
    </row>
    <row r="231" spans="1:35" ht="12.75" outlineLevel="1">
      <c r="A231" s="1" t="s">
        <v>515</v>
      </c>
      <c r="B231" s="16" t="s">
        <v>516</v>
      </c>
      <c r="C231" s="1" t="s">
        <v>1207</v>
      </c>
      <c r="E231" s="5">
        <v>17751.595</v>
      </c>
      <c r="G231" s="5">
        <v>7546.921</v>
      </c>
      <c r="I231" s="9">
        <f t="shared" si="72"/>
        <v>10204.674</v>
      </c>
      <c r="K231" s="21">
        <f t="shared" si="73"/>
        <v>1.352163882462795</v>
      </c>
      <c r="M231" s="9">
        <v>39991.522</v>
      </c>
      <c r="O231" s="9">
        <v>25137.082</v>
      </c>
      <c r="Q231" s="9">
        <f t="shared" si="74"/>
        <v>14854.439999999999</v>
      </c>
      <c r="S231" s="21">
        <f t="shared" si="75"/>
        <v>0.5909373251835675</v>
      </c>
      <c r="U231" s="9">
        <v>47121.12</v>
      </c>
      <c r="W231" s="9">
        <v>30713.379</v>
      </c>
      <c r="Y231" s="9">
        <f t="shared" si="76"/>
        <v>16407.741</v>
      </c>
      <c r="AA231" s="21">
        <f t="shared" si="77"/>
        <v>0.5342212916397119</v>
      </c>
      <c r="AC231" s="9">
        <v>140972.435</v>
      </c>
      <c r="AE231" s="9">
        <v>79002.485</v>
      </c>
      <c r="AG231" s="9">
        <f t="shared" si="78"/>
        <v>61969.95</v>
      </c>
      <c r="AI231" s="21">
        <f t="shared" si="79"/>
        <v>0.7844050728277724</v>
      </c>
    </row>
    <row r="232" spans="1:35" ht="12.75" outlineLevel="1">
      <c r="A232" s="1" t="s">
        <v>517</v>
      </c>
      <c r="B232" s="16" t="s">
        <v>518</v>
      </c>
      <c r="C232" s="1" t="s">
        <v>1208</v>
      </c>
      <c r="E232" s="5">
        <v>52104.752</v>
      </c>
      <c r="G232" s="5">
        <v>39029.938</v>
      </c>
      <c r="I232" s="9">
        <f t="shared" si="72"/>
        <v>13074.813999999998</v>
      </c>
      <c r="K232" s="21">
        <f t="shared" si="73"/>
        <v>0.334994485515196</v>
      </c>
      <c r="M232" s="9">
        <v>145168.086</v>
      </c>
      <c r="O232" s="9">
        <v>134473.877</v>
      </c>
      <c r="Q232" s="9">
        <f t="shared" si="74"/>
        <v>10694.209000000003</v>
      </c>
      <c r="S232" s="21">
        <f t="shared" si="75"/>
        <v>0.07952629342277387</v>
      </c>
      <c r="U232" s="9">
        <v>186385.888</v>
      </c>
      <c r="W232" s="9">
        <v>180957.481</v>
      </c>
      <c r="Y232" s="9">
        <f t="shared" si="76"/>
        <v>5428.4070000000065</v>
      </c>
      <c r="AA232" s="21">
        <f t="shared" si="77"/>
        <v>0.029998245831019312</v>
      </c>
      <c r="AC232" s="9">
        <v>556608.094</v>
      </c>
      <c r="AE232" s="9">
        <v>622081.108</v>
      </c>
      <c r="AG232" s="9">
        <f t="shared" si="78"/>
        <v>-65473.01399999997</v>
      </c>
      <c r="AI232" s="21">
        <f t="shared" si="79"/>
        <v>-0.10524835613557962</v>
      </c>
    </row>
    <row r="233" spans="1:35" ht="12.75" outlineLevel="1">
      <c r="A233" s="1" t="s">
        <v>519</v>
      </c>
      <c r="B233" s="16" t="s">
        <v>520</v>
      </c>
      <c r="C233" s="1" t="s">
        <v>1209</v>
      </c>
      <c r="E233" s="5">
        <v>246377.859</v>
      </c>
      <c r="G233" s="5">
        <v>253017.483</v>
      </c>
      <c r="I233" s="9">
        <f t="shared" si="72"/>
        <v>-6639.624000000011</v>
      </c>
      <c r="K233" s="21">
        <f t="shared" si="73"/>
        <v>-0.026241759744325695</v>
      </c>
      <c r="M233" s="9">
        <v>757127.989</v>
      </c>
      <c r="O233" s="9">
        <v>814497.365</v>
      </c>
      <c r="Q233" s="9">
        <f t="shared" si="74"/>
        <v>-57369.37600000005</v>
      </c>
      <c r="S233" s="21">
        <f t="shared" si="75"/>
        <v>-0.07043531196690864</v>
      </c>
      <c r="U233" s="9">
        <v>975350.646</v>
      </c>
      <c r="W233" s="9">
        <v>1051230.385</v>
      </c>
      <c r="Y233" s="9">
        <f t="shared" si="76"/>
        <v>-75879.73900000006</v>
      </c>
      <c r="AA233" s="21">
        <f t="shared" si="77"/>
        <v>-0.07218183576381314</v>
      </c>
      <c r="AC233" s="9">
        <v>3090445.187</v>
      </c>
      <c r="AE233" s="9">
        <v>3202281.4460000005</v>
      </c>
      <c r="AG233" s="9">
        <f t="shared" si="78"/>
        <v>-111836.25900000054</v>
      </c>
      <c r="AI233" s="21">
        <f t="shared" si="79"/>
        <v>-0.034923931854801915</v>
      </c>
    </row>
    <row r="234" spans="1:35" ht="12.75" outlineLevel="1">
      <c r="A234" s="1" t="s">
        <v>521</v>
      </c>
      <c r="B234" s="16" t="s">
        <v>522</v>
      </c>
      <c r="C234" s="1" t="s">
        <v>1210</v>
      </c>
      <c r="E234" s="5">
        <v>3462.09</v>
      </c>
      <c r="G234" s="5">
        <v>2765.88</v>
      </c>
      <c r="I234" s="9">
        <f t="shared" si="72"/>
        <v>696.21</v>
      </c>
      <c r="K234" s="21">
        <f t="shared" si="73"/>
        <v>0.2517137402924205</v>
      </c>
      <c r="M234" s="9">
        <v>10806.75</v>
      </c>
      <c r="O234" s="9">
        <v>10782.25</v>
      </c>
      <c r="Q234" s="9">
        <f t="shared" si="74"/>
        <v>24.5</v>
      </c>
      <c r="S234" s="21">
        <f t="shared" si="75"/>
        <v>0.002272253008416611</v>
      </c>
      <c r="U234" s="9">
        <v>13925.43</v>
      </c>
      <c r="W234" s="9">
        <v>13611.98</v>
      </c>
      <c r="Y234" s="9">
        <f t="shared" si="76"/>
        <v>313.4500000000007</v>
      </c>
      <c r="AA234" s="21">
        <f t="shared" si="77"/>
        <v>0.02302750959081638</v>
      </c>
      <c r="AC234" s="9">
        <v>43816.03</v>
      </c>
      <c r="AE234" s="9">
        <v>41014.47</v>
      </c>
      <c r="AG234" s="9">
        <f t="shared" si="78"/>
        <v>2801.5599999999977</v>
      </c>
      <c r="AI234" s="21">
        <f t="shared" si="79"/>
        <v>0.06830662446692588</v>
      </c>
    </row>
    <row r="235" spans="1:35" ht="12.75" outlineLevel="1">
      <c r="A235" s="1" t="s">
        <v>523</v>
      </c>
      <c r="B235" s="16" t="s">
        <v>524</v>
      </c>
      <c r="C235" s="1" t="s">
        <v>1211</v>
      </c>
      <c r="E235" s="5">
        <v>64406.64</v>
      </c>
      <c r="G235" s="5">
        <v>41197.88</v>
      </c>
      <c r="I235" s="9">
        <f aca="true" t="shared" si="80" ref="I235:I266">+E235-G235</f>
        <v>23208.760000000002</v>
      </c>
      <c r="K235" s="21">
        <f aca="true" t="shared" si="81" ref="K235:K266">IF(G235&lt;0,IF(I235=0,0,IF(OR(G235=0,E235=0),"N.M.",IF(ABS(I235/G235)&gt;=10,"N.M.",I235/(-G235)))),IF(I235=0,0,IF(OR(G235=0,E235=0),"N.M.",IF(ABS(I235/G235)&gt;=10,"N.M.",I235/G235))))</f>
        <v>0.5633484053062926</v>
      </c>
      <c r="M235" s="9">
        <v>127020.35</v>
      </c>
      <c r="O235" s="9">
        <v>86015.36</v>
      </c>
      <c r="Q235" s="9">
        <f aca="true" t="shared" si="82" ref="Q235:Q266">(+M235-O235)</f>
        <v>41004.990000000005</v>
      </c>
      <c r="S235" s="21">
        <f aca="true" t="shared" si="83" ref="S235:S266">IF(O235&lt;0,IF(Q235=0,0,IF(OR(O235=0,M235=0),"N.M.",IF(ABS(Q235/O235)&gt;=10,"N.M.",Q235/(-O235)))),IF(Q235=0,0,IF(OR(O235=0,M235=0),"N.M.",IF(ABS(Q235/O235)&gt;=10,"N.M.",Q235/O235))))</f>
        <v>0.4767170654171535</v>
      </c>
      <c r="U235" s="9">
        <v>129820.36</v>
      </c>
      <c r="W235" s="9">
        <v>133449.07</v>
      </c>
      <c r="Y235" s="9">
        <f aca="true" t="shared" si="84" ref="Y235:Y266">(+U235-W235)</f>
        <v>-3628.7100000000064</v>
      </c>
      <c r="AA235" s="21">
        <f aca="true" t="shared" si="85" ref="AA235:AA266">IF(W235&lt;0,IF(Y235=0,0,IF(OR(W235=0,U235=0),"N.M.",IF(ABS(Y235/W235)&gt;=10,"N.M.",Y235/(-W235)))),IF(Y235=0,0,IF(OR(W235=0,U235=0),"N.M.",IF(ABS(Y235/W235)&gt;=10,"N.M.",Y235/W235))))</f>
        <v>-0.027191721905592943</v>
      </c>
      <c r="AC235" s="9">
        <v>688347.3</v>
      </c>
      <c r="AE235" s="9">
        <v>574531.12</v>
      </c>
      <c r="AG235" s="9">
        <f aca="true" t="shared" si="86" ref="AG235:AG266">(+AC235-AE235)</f>
        <v>113816.18000000005</v>
      </c>
      <c r="AI235" s="21">
        <f aca="true" t="shared" si="87" ref="AI235:AI266">IF(AE235&lt;0,IF(AG235=0,0,IF(OR(AE235=0,AC235=0),"N.M.",IF(ABS(AG235/AE235)&gt;=10,"N.M.",AG235/(-AE235)))),IF(AG235=0,0,IF(OR(AE235=0,AC235=0),"N.M.",IF(ABS(AG235/AE235)&gt;=10,"N.M.",AG235/AE235))))</f>
        <v>0.1981027241831566</v>
      </c>
    </row>
    <row r="236" spans="1:35" ht="12.75" outlineLevel="1">
      <c r="A236" s="1" t="s">
        <v>525</v>
      </c>
      <c r="B236" s="16" t="s">
        <v>526</v>
      </c>
      <c r="C236" s="1" t="s">
        <v>1212</v>
      </c>
      <c r="E236" s="5">
        <v>8111.43</v>
      </c>
      <c r="G236" s="5">
        <v>8308.59</v>
      </c>
      <c r="I236" s="9">
        <f t="shared" si="80"/>
        <v>-197.15999999999985</v>
      </c>
      <c r="K236" s="21">
        <f t="shared" si="81"/>
        <v>-0.023729658100832975</v>
      </c>
      <c r="M236" s="9">
        <v>27085.68</v>
      </c>
      <c r="O236" s="9">
        <v>29102.2</v>
      </c>
      <c r="Q236" s="9">
        <f t="shared" si="82"/>
        <v>-2016.5200000000004</v>
      </c>
      <c r="S236" s="21">
        <f t="shared" si="83"/>
        <v>-0.06929098143782945</v>
      </c>
      <c r="U236" s="9">
        <v>38462.63</v>
      </c>
      <c r="W236" s="9">
        <v>36954.72</v>
      </c>
      <c r="Y236" s="9">
        <f t="shared" si="84"/>
        <v>1507.9099999999962</v>
      </c>
      <c r="AA236" s="21">
        <f t="shared" si="85"/>
        <v>0.04080425991591862</v>
      </c>
      <c r="AC236" s="9">
        <v>137327.48</v>
      </c>
      <c r="AE236" s="9">
        <v>134090.26</v>
      </c>
      <c r="AG236" s="9">
        <f t="shared" si="86"/>
        <v>3237.220000000001</v>
      </c>
      <c r="AI236" s="21">
        <f t="shared" si="87"/>
        <v>0.024142096525131662</v>
      </c>
    </row>
    <row r="237" spans="1:35" ht="12.75" outlineLevel="1">
      <c r="A237" s="1" t="s">
        <v>527</v>
      </c>
      <c r="B237" s="16" t="s">
        <v>528</v>
      </c>
      <c r="C237" s="1" t="s">
        <v>1213</v>
      </c>
      <c r="E237" s="5">
        <v>10722.69</v>
      </c>
      <c r="G237" s="5">
        <v>13817.94</v>
      </c>
      <c r="I237" s="9">
        <f t="shared" si="80"/>
        <v>-3095.25</v>
      </c>
      <c r="K237" s="21">
        <f t="shared" si="81"/>
        <v>-0.2240022753029757</v>
      </c>
      <c r="M237" s="9">
        <v>34915.86</v>
      </c>
      <c r="O237" s="9">
        <v>33973.72</v>
      </c>
      <c r="Q237" s="9">
        <f t="shared" si="82"/>
        <v>942.1399999999994</v>
      </c>
      <c r="S237" s="21">
        <f t="shared" si="83"/>
        <v>0.027731434767814634</v>
      </c>
      <c r="U237" s="9">
        <v>43820.64</v>
      </c>
      <c r="W237" s="9">
        <v>44128.57</v>
      </c>
      <c r="Y237" s="9">
        <f t="shared" si="84"/>
        <v>-307.9300000000003</v>
      </c>
      <c r="AA237" s="21">
        <f t="shared" si="85"/>
        <v>-0.006978019002201982</v>
      </c>
      <c r="AC237" s="9">
        <v>129666.69</v>
      </c>
      <c r="AE237" s="9">
        <v>134809.39</v>
      </c>
      <c r="AG237" s="9">
        <f t="shared" si="86"/>
        <v>-5142.700000000012</v>
      </c>
      <c r="AI237" s="21">
        <f t="shared" si="87"/>
        <v>-0.03814793613412249</v>
      </c>
    </row>
    <row r="238" spans="1:35" ht="12.75" outlineLevel="1">
      <c r="A238" s="1" t="s">
        <v>529</v>
      </c>
      <c r="B238" s="16" t="s">
        <v>530</v>
      </c>
      <c r="C238" s="1" t="s">
        <v>1214</v>
      </c>
      <c r="E238" s="5">
        <v>46280.652</v>
      </c>
      <c r="G238" s="5">
        <v>51627.241</v>
      </c>
      <c r="I238" s="9">
        <f t="shared" si="80"/>
        <v>-5346.589</v>
      </c>
      <c r="K238" s="21">
        <f t="shared" si="81"/>
        <v>-0.10356139310252895</v>
      </c>
      <c r="M238" s="9">
        <v>136168.274</v>
      </c>
      <c r="O238" s="9">
        <v>153940.716</v>
      </c>
      <c r="Q238" s="9">
        <f t="shared" si="82"/>
        <v>-17772.44199999998</v>
      </c>
      <c r="S238" s="21">
        <f t="shared" si="83"/>
        <v>-0.11544991125025028</v>
      </c>
      <c r="U238" s="9">
        <v>164564.889</v>
      </c>
      <c r="W238" s="9">
        <v>193458.308</v>
      </c>
      <c r="Y238" s="9">
        <f t="shared" si="84"/>
        <v>-28893.418999999994</v>
      </c>
      <c r="AA238" s="21">
        <f t="shared" si="85"/>
        <v>-0.14935217462979153</v>
      </c>
      <c r="AC238" s="9">
        <v>589193.128</v>
      </c>
      <c r="AE238" s="9">
        <v>580432.08</v>
      </c>
      <c r="AG238" s="9">
        <f t="shared" si="86"/>
        <v>8761.048000000068</v>
      </c>
      <c r="AI238" s="21">
        <f t="shared" si="87"/>
        <v>0.015094010654959094</v>
      </c>
    </row>
    <row r="239" spans="1:35" ht="12.75" outlineLevel="1">
      <c r="A239" s="1" t="s">
        <v>531</v>
      </c>
      <c r="B239" s="16" t="s">
        <v>532</v>
      </c>
      <c r="C239" s="1" t="s">
        <v>1215</v>
      </c>
      <c r="E239" s="5">
        <v>77395.003</v>
      </c>
      <c r="G239" s="5">
        <v>51306.979</v>
      </c>
      <c r="I239" s="9">
        <f t="shared" si="80"/>
        <v>26088.023999999998</v>
      </c>
      <c r="K239" s="21">
        <f t="shared" si="81"/>
        <v>0.5084693059008599</v>
      </c>
      <c r="M239" s="9">
        <v>224728.716</v>
      </c>
      <c r="O239" s="9">
        <v>155087.449</v>
      </c>
      <c r="Q239" s="9">
        <f t="shared" si="82"/>
        <v>69641.26699999999</v>
      </c>
      <c r="S239" s="21">
        <f t="shared" si="83"/>
        <v>0.44904515129396444</v>
      </c>
      <c r="U239" s="9">
        <v>275657.627</v>
      </c>
      <c r="W239" s="9">
        <v>187762.042</v>
      </c>
      <c r="Y239" s="9">
        <f t="shared" si="84"/>
        <v>87895.58499999999</v>
      </c>
      <c r="AA239" s="21">
        <f t="shared" si="85"/>
        <v>0.4681222256839324</v>
      </c>
      <c r="AC239" s="9">
        <v>785675.3589999999</v>
      </c>
      <c r="AE239" s="9">
        <v>517553.66099999996</v>
      </c>
      <c r="AG239" s="9">
        <f t="shared" si="86"/>
        <v>268121.698</v>
      </c>
      <c r="AI239" s="21">
        <f t="shared" si="87"/>
        <v>0.5180558427157952</v>
      </c>
    </row>
    <row r="240" spans="1:35" ht="12.75" outlineLevel="1">
      <c r="A240" s="1" t="s">
        <v>533</v>
      </c>
      <c r="B240" s="16" t="s">
        <v>534</v>
      </c>
      <c r="C240" s="1" t="s">
        <v>1216</v>
      </c>
      <c r="E240" s="5">
        <v>12991.307</v>
      </c>
      <c r="G240" s="5">
        <v>10622.331</v>
      </c>
      <c r="I240" s="9">
        <f t="shared" si="80"/>
        <v>2368.9760000000006</v>
      </c>
      <c r="K240" s="21">
        <f t="shared" si="81"/>
        <v>0.22301846929831132</v>
      </c>
      <c r="M240" s="9">
        <v>41408.721</v>
      </c>
      <c r="O240" s="9">
        <v>26636.578</v>
      </c>
      <c r="Q240" s="9">
        <f t="shared" si="82"/>
        <v>14772.142999999996</v>
      </c>
      <c r="S240" s="21">
        <f t="shared" si="83"/>
        <v>0.5545811102312015</v>
      </c>
      <c r="U240" s="9">
        <v>51624.286</v>
      </c>
      <c r="W240" s="9">
        <v>30675.822</v>
      </c>
      <c r="Y240" s="9">
        <f t="shared" si="84"/>
        <v>20948.464</v>
      </c>
      <c r="AA240" s="21">
        <f t="shared" si="85"/>
        <v>0.6828982121489686</v>
      </c>
      <c r="AC240" s="9">
        <v>191664.65899999999</v>
      </c>
      <c r="AE240" s="9">
        <v>131356.64299999998</v>
      </c>
      <c r="AG240" s="9">
        <f t="shared" si="86"/>
        <v>60308.016</v>
      </c>
      <c r="AI240" s="21">
        <f t="shared" si="87"/>
        <v>0.45911660516476516</v>
      </c>
    </row>
    <row r="241" spans="1:35" ht="12.75" outlineLevel="1">
      <c r="A241" s="1" t="s">
        <v>535</v>
      </c>
      <c r="B241" s="16" t="s">
        <v>536</v>
      </c>
      <c r="C241" s="1" t="s">
        <v>1217</v>
      </c>
      <c r="E241" s="5">
        <v>0</v>
      </c>
      <c r="G241" s="5">
        <v>0</v>
      </c>
      <c r="I241" s="9">
        <f t="shared" si="80"/>
        <v>0</v>
      </c>
      <c r="K241" s="21">
        <f t="shared" si="81"/>
        <v>0</v>
      </c>
      <c r="M241" s="9">
        <v>0</v>
      </c>
      <c r="O241" s="9">
        <v>0</v>
      </c>
      <c r="Q241" s="9">
        <f t="shared" si="82"/>
        <v>0</v>
      </c>
      <c r="S241" s="21">
        <f t="shared" si="83"/>
        <v>0</v>
      </c>
      <c r="U241" s="9">
        <v>0</v>
      </c>
      <c r="W241" s="9">
        <v>0</v>
      </c>
      <c r="Y241" s="9">
        <f t="shared" si="84"/>
        <v>0</v>
      </c>
      <c r="AA241" s="21">
        <f t="shared" si="85"/>
        <v>0</v>
      </c>
      <c r="AC241" s="9">
        <v>-1341.53</v>
      </c>
      <c r="AE241" s="9">
        <v>0</v>
      </c>
      <c r="AG241" s="9">
        <f t="shared" si="86"/>
        <v>-1341.53</v>
      </c>
      <c r="AI241" s="21" t="str">
        <f t="shared" si="87"/>
        <v>N.M.</v>
      </c>
    </row>
    <row r="242" spans="1:35" ht="12.75" outlineLevel="1">
      <c r="A242" s="1" t="s">
        <v>537</v>
      </c>
      <c r="B242" s="16" t="s">
        <v>538</v>
      </c>
      <c r="C242" s="1" t="s">
        <v>1218</v>
      </c>
      <c r="E242" s="5">
        <v>-1412.95</v>
      </c>
      <c r="G242" s="5">
        <v>2450.25</v>
      </c>
      <c r="I242" s="9">
        <f t="shared" si="80"/>
        <v>-3863.2</v>
      </c>
      <c r="K242" s="21">
        <f t="shared" si="81"/>
        <v>-1.5766554433221098</v>
      </c>
      <c r="M242" s="9">
        <v>2650.74</v>
      </c>
      <c r="O242" s="9">
        <v>3173.78</v>
      </c>
      <c r="Q242" s="9">
        <f t="shared" si="82"/>
        <v>-523.0400000000004</v>
      </c>
      <c r="S242" s="21">
        <f t="shared" si="83"/>
        <v>-0.16480033272627603</v>
      </c>
      <c r="U242" s="9">
        <v>2650.74</v>
      </c>
      <c r="W242" s="9">
        <v>4412.31</v>
      </c>
      <c r="Y242" s="9">
        <f t="shared" si="84"/>
        <v>-1761.5700000000006</v>
      </c>
      <c r="AA242" s="21">
        <f t="shared" si="85"/>
        <v>-0.39923985395405137</v>
      </c>
      <c r="AC242" s="9">
        <v>-523.97</v>
      </c>
      <c r="AE242" s="9">
        <v>-54451.2</v>
      </c>
      <c r="AG242" s="9">
        <f t="shared" si="86"/>
        <v>53927.229999999996</v>
      </c>
      <c r="AI242" s="21">
        <f t="shared" si="87"/>
        <v>0.9903772552303713</v>
      </c>
    </row>
    <row r="243" spans="1:35" ht="12.75" outlineLevel="1">
      <c r="A243" s="1" t="s">
        <v>539</v>
      </c>
      <c r="B243" s="16" t="s">
        <v>540</v>
      </c>
      <c r="C243" s="1" t="s">
        <v>1219</v>
      </c>
      <c r="E243" s="5">
        <v>129</v>
      </c>
      <c r="G243" s="5">
        <v>40.85</v>
      </c>
      <c r="I243" s="9">
        <f t="shared" si="80"/>
        <v>88.15</v>
      </c>
      <c r="K243" s="21">
        <f t="shared" si="81"/>
        <v>2.1578947368421053</v>
      </c>
      <c r="M243" s="9">
        <v>431.18</v>
      </c>
      <c r="O243" s="9">
        <v>264.65</v>
      </c>
      <c r="Q243" s="9">
        <f t="shared" si="82"/>
        <v>166.53000000000003</v>
      </c>
      <c r="S243" s="21">
        <f t="shared" si="83"/>
        <v>0.6292461741923296</v>
      </c>
      <c r="U243" s="9">
        <v>568.13</v>
      </c>
      <c r="W243" s="9">
        <v>401.95</v>
      </c>
      <c r="Y243" s="9">
        <f t="shared" si="84"/>
        <v>166.18</v>
      </c>
      <c r="AA243" s="21">
        <f t="shared" si="85"/>
        <v>0.4134345067794502</v>
      </c>
      <c r="AC243" s="9">
        <v>3054.48</v>
      </c>
      <c r="AE243" s="9">
        <v>1934.82</v>
      </c>
      <c r="AG243" s="9">
        <f t="shared" si="86"/>
        <v>1119.66</v>
      </c>
      <c r="AI243" s="21">
        <f t="shared" si="87"/>
        <v>0.5786894904952399</v>
      </c>
    </row>
    <row r="244" spans="1:35" ht="12.75" outlineLevel="1">
      <c r="A244" s="1" t="s">
        <v>541</v>
      </c>
      <c r="B244" s="16" t="s">
        <v>542</v>
      </c>
      <c r="C244" s="1" t="s">
        <v>1220</v>
      </c>
      <c r="E244" s="5">
        <v>20124.964</v>
      </c>
      <c r="G244" s="5">
        <v>37635.624</v>
      </c>
      <c r="I244" s="9">
        <f t="shared" si="80"/>
        <v>-17510.660000000003</v>
      </c>
      <c r="K244" s="21">
        <f t="shared" si="81"/>
        <v>-0.46526822565769077</v>
      </c>
      <c r="M244" s="9">
        <v>70239.088</v>
      </c>
      <c r="O244" s="9">
        <v>81769.798</v>
      </c>
      <c r="Q244" s="9">
        <f t="shared" si="82"/>
        <v>-11530.709999999992</v>
      </c>
      <c r="S244" s="21">
        <f t="shared" si="83"/>
        <v>-0.14101428989710837</v>
      </c>
      <c r="U244" s="9">
        <v>86874.41100000001</v>
      </c>
      <c r="W244" s="9">
        <v>99477.211</v>
      </c>
      <c r="Y244" s="9">
        <f t="shared" si="84"/>
        <v>-12602.799999999988</v>
      </c>
      <c r="AA244" s="21">
        <f t="shared" si="85"/>
        <v>-0.12669032307309047</v>
      </c>
      <c r="AC244" s="9">
        <v>262213.50800000003</v>
      </c>
      <c r="AE244" s="9">
        <v>379476.017</v>
      </c>
      <c r="AG244" s="9">
        <f t="shared" si="86"/>
        <v>-117262.50899999996</v>
      </c>
      <c r="AI244" s="21">
        <f t="shared" si="87"/>
        <v>-0.30901164697319977</v>
      </c>
    </row>
    <row r="245" spans="1:35" ht="12.75" outlineLevel="1">
      <c r="A245" s="1" t="s">
        <v>543</v>
      </c>
      <c r="B245" s="16" t="s">
        <v>544</v>
      </c>
      <c r="C245" s="1" t="s">
        <v>1221</v>
      </c>
      <c r="E245" s="5">
        <v>247.321</v>
      </c>
      <c r="G245" s="5">
        <v>118.56</v>
      </c>
      <c r="I245" s="9">
        <f t="shared" si="80"/>
        <v>128.761</v>
      </c>
      <c r="K245" s="21">
        <f t="shared" si="81"/>
        <v>1.086040823211876</v>
      </c>
      <c r="M245" s="9">
        <v>1240.257</v>
      </c>
      <c r="O245" s="9">
        <v>344.84</v>
      </c>
      <c r="Q245" s="9">
        <f t="shared" si="82"/>
        <v>895.4170000000001</v>
      </c>
      <c r="S245" s="21">
        <f t="shared" si="83"/>
        <v>2.5966158218304147</v>
      </c>
      <c r="U245" s="9">
        <v>1466.8870000000002</v>
      </c>
      <c r="W245" s="9">
        <v>488.58</v>
      </c>
      <c r="Y245" s="9">
        <f t="shared" si="84"/>
        <v>978.3070000000002</v>
      </c>
      <c r="AA245" s="21">
        <f t="shared" si="85"/>
        <v>2.002347619632405</v>
      </c>
      <c r="AC245" s="9">
        <v>3878.0640000000003</v>
      </c>
      <c r="AE245" s="9">
        <v>1989.211</v>
      </c>
      <c r="AG245" s="9">
        <f t="shared" si="86"/>
        <v>1888.8530000000003</v>
      </c>
      <c r="AI245" s="21">
        <f t="shared" si="87"/>
        <v>0.9495488412239829</v>
      </c>
    </row>
    <row r="246" spans="1:35" ht="12.75" outlineLevel="1">
      <c r="A246" s="1" t="s">
        <v>545</v>
      </c>
      <c r="B246" s="16" t="s">
        <v>546</v>
      </c>
      <c r="C246" s="1" t="s">
        <v>1222</v>
      </c>
      <c r="E246" s="5">
        <v>38132.421</v>
      </c>
      <c r="G246" s="5">
        <v>46469.855</v>
      </c>
      <c r="I246" s="9">
        <f t="shared" si="80"/>
        <v>-8337.434000000001</v>
      </c>
      <c r="K246" s="21">
        <f t="shared" si="81"/>
        <v>-0.17941596762029924</v>
      </c>
      <c r="M246" s="9">
        <v>115065.189</v>
      </c>
      <c r="O246" s="9">
        <v>141402.21</v>
      </c>
      <c r="Q246" s="9">
        <f t="shared" si="82"/>
        <v>-26337.020999999993</v>
      </c>
      <c r="S246" s="21">
        <f t="shared" si="83"/>
        <v>-0.18625607761010238</v>
      </c>
      <c r="U246" s="9">
        <v>142540.991</v>
      </c>
      <c r="W246" s="9">
        <v>185010.295</v>
      </c>
      <c r="Y246" s="9">
        <f t="shared" si="84"/>
        <v>-42469.304000000004</v>
      </c>
      <c r="AA246" s="21">
        <f t="shared" si="85"/>
        <v>-0.22955103120072318</v>
      </c>
      <c r="AC246" s="9">
        <v>469824.61400000006</v>
      </c>
      <c r="AE246" s="9">
        <v>777822.888</v>
      </c>
      <c r="AG246" s="9">
        <f t="shared" si="86"/>
        <v>-307998.274</v>
      </c>
      <c r="AI246" s="21">
        <f t="shared" si="87"/>
        <v>-0.3959748147704288</v>
      </c>
    </row>
    <row r="247" spans="1:35" ht="12.75" outlineLevel="1">
      <c r="A247" s="1" t="s">
        <v>547</v>
      </c>
      <c r="B247" s="16" t="s">
        <v>548</v>
      </c>
      <c r="C247" s="1" t="s">
        <v>1223</v>
      </c>
      <c r="E247" s="5">
        <v>37203.937</v>
      </c>
      <c r="G247" s="5">
        <v>54975.739</v>
      </c>
      <c r="I247" s="9">
        <f t="shared" si="80"/>
        <v>-17771.802000000003</v>
      </c>
      <c r="K247" s="21">
        <f t="shared" si="81"/>
        <v>-0.3232662684170558</v>
      </c>
      <c r="M247" s="9">
        <v>288534.637</v>
      </c>
      <c r="O247" s="9">
        <v>320207.922</v>
      </c>
      <c r="Q247" s="9">
        <f t="shared" si="82"/>
        <v>-31673.285000000033</v>
      </c>
      <c r="S247" s="21">
        <f t="shared" si="83"/>
        <v>-0.098914745151121</v>
      </c>
      <c r="U247" s="9">
        <v>421272.555</v>
      </c>
      <c r="W247" s="9">
        <v>438053.903</v>
      </c>
      <c r="Y247" s="9">
        <f t="shared" si="84"/>
        <v>-16781.347999999998</v>
      </c>
      <c r="AA247" s="21">
        <f t="shared" si="85"/>
        <v>-0.03830886538180211</v>
      </c>
      <c r="AC247" s="9">
        <v>824455.4569999999</v>
      </c>
      <c r="AE247" s="9">
        <v>878423.3859999999</v>
      </c>
      <c r="AG247" s="9">
        <f t="shared" si="86"/>
        <v>-53967.929000000004</v>
      </c>
      <c r="AI247" s="21">
        <f t="shared" si="87"/>
        <v>-0.0614372634655699</v>
      </c>
    </row>
    <row r="248" spans="1:35" ht="12.75" outlineLevel="1">
      <c r="A248" s="1" t="s">
        <v>549</v>
      </c>
      <c r="B248" s="16" t="s">
        <v>550</v>
      </c>
      <c r="C248" s="1" t="s">
        <v>1224</v>
      </c>
      <c r="E248" s="5">
        <v>21635.261</v>
      </c>
      <c r="G248" s="5">
        <v>22773.298</v>
      </c>
      <c r="I248" s="9">
        <f t="shared" si="80"/>
        <v>-1138.0370000000003</v>
      </c>
      <c r="K248" s="21">
        <f t="shared" si="81"/>
        <v>-0.04997242823591033</v>
      </c>
      <c r="M248" s="9">
        <v>89032.301</v>
      </c>
      <c r="O248" s="9">
        <v>77387.635</v>
      </c>
      <c r="Q248" s="9">
        <f t="shared" si="82"/>
        <v>11644.666000000012</v>
      </c>
      <c r="S248" s="21">
        <f t="shared" si="83"/>
        <v>0.15047191970655277</v>
      </c>
      <c r="U248" s="9">
        <v>103022.625</v>
      </c>
      <c r="W248" s="9">
        <v>149165.747</v>
      </c>
      <c r="Y248" s="9">
        <f t="shared" si="84"/>
        <v>-46143.122</v>
      </c>
      <c r="AA248" s="21">
        <f t="shared" si="85"/>
        <v>-0.30934127256440447</v>
      </c>
      <c r="AC248" s="9">
        <v>224261.003</v>
      </c>
      <c r="AE248" s="9">
        <v>257863.89299999998</v>
      </c>
      <c r="AG248" s="9">
        <f t="shared" si="86"/>
        <v>-33602.889999999985</v>
      </c>
      <c r="AI248" s="21">
        <f t="shared" si="87"/>
        <v>-0.13031250559767196</v>
      </c>
    </row>
    <row r="249" spans="1:35" ht="12.75" outlineLevel="1">
      <c r="A249" s="1" t="s">
        <v>551</v>
      </c>
      <c r="B249" s="16" t="s">
        <v>552</v>
      </c>
      <c r="C249" s="1" t="s">
        <v>1225</v>
      </c>
      <c r="E249" s="5">
        <v>3616.6310000000003</v>
      </c>
      <c r="G249" s="5">
        <v>22842.2</v>
      </c>
      <c r="I249" s="9">
        <f t="shared" si="80"/>
        <v>-19225.569</v>
      </c>
      <c r="K249" s="21">
        <f t="shared" si="81"/>
        <v>-0.8416688847834272</v>
      </c>
      <c r="M249" s="9">
        <v>14794.504</v>
      </c>
      <c r="O249" s="9">
        <v>25520.953</v>
      </c>
      <c r="Q249" s="9">
        <f t="shared" si="82"/>
        <v>-10726.449</v>
      </c>
      <c r="S249" s="21">
        <f t="shared" si="83"/>
        <v>-0.4202997043253048</v>
      </c>
      <c r="U249" s="9">
        <v>15857.794</v>
      </c>
      <c r="W249" s="9">
        <v>34836.936</v>
      </c>
      <c r="Y249" s="9">
        <f t="shared" si="84"/>
        <v>-18979.142</v>
      </c>
      <c r="AA249" s="21">
        <f t="shared" si="85"/>
        <v>-0.5447994048615526</v>
      </c>
      <c r="AC249" s="9">
        <v>91862.09899999999</v>
      </c>
      <c r="AE249" s="9">
        <v>75450.43400000001</v>
      </c>
      <c r="AG249" s="9">
        <f t="shared" si="86"/>
        <v>16411.66499999998</v>
      </c>
      <c r="AI249" s="21">
        <f t="shared" si="87"/>
        <v>0.21751584623091733</v>
      </c>
    </row>
    <row r="250" spans="1:35" ht="12.75" outlineLevel="1">
      <c r="A250" s="1" t="s">
        <v>553</v>
      </c>
      <c r="B250" s="16" t="s">
        <v>554</v>
      </c>
      <c r="C250" s="1" t="s">
        <v>1226</v>
      </c>
      <c r="E250" s="5">
        <v>0</v>
      </c>
      <c r="G250" s="5">
        <v>0</v>
      </c>
      <c r="I250" s="9">
        <f t="shared" si="80"/>
        <v>0</v>
      </c>
      <c r="K250" s="21">
        <f t="shared" si="81"/>
        <v>0</v>
      </c>
      <c r="M250" s="9">
        <v>0</v>
      </c>
      <c r="O250" s="9">
        <v>0</v>
      </c>
      <c r="Q250" s="9">
        <f t="shared" si="82"/>
        <v>0</v>
      </c>
      <c r="S250" s="21">
        <f t="shared" si="83"/>
        <v>0</v>
      </c>
      <c r="U250" s="9">
        <v>1.38</v>
      </c>
      <c r="W250" s="9">
        <v>0</v>
      </c>
      <c r="Y250" s="9">
        <f t="shared" si="84"/>
        <v>1.38</v>
      </c>
      <c r="AA250" s="21" t="str">
        <f t="shared" si="85"/>
        <v>N.M.</v>
      </c>
      <c r="AC250" s="9">
        <v>68</v>
      </c>
      <c r="AE250" s="9">
        <v>0</v>
      </c>
      <c r="AG250" s="9">
        <f t="shared" si="86"/>
        <v>68</v>
      </c>
      <c r="AI250" s="21" t="str">
        <f t="shared" si="87"/>
        <v>N.M.</v>
      </c>
    </row>
    <row r="251" spans="1:35" ht="12.75" outlineLevel="1">
      <c r="A251" s="1" t="s">
        <v>555</v>
      </c>
      <c r="B251" s="16" t="s">
        <v>556</v>
      </c>
      <c r="C251" s="1" t="s">
        <v>1227</v>
      </c>
      <c r="E251" s="5">
        <v>0</v>
      </c>
      <c r="G251" s="5">
        <v>3.947</v>
      </c>
      <c r="I251" s="9">
        <f t="shared" si="80"/>
        <v>-3.947</v>
      </c>
      <c r="K251" s="21" t="str">
        <f t="shared" si="81"/>
        <v>N.M.</v>
      </c>
      <c r="M251" s="9">
        <v>0</v>
      </c>
      <c r="O251" s="9">
        <v>10.532</v>
      </c>
      <c r="Q251" s="9">
        <f t="shared" si="82"/>
        <v>-10.532</v>
      </c>
      <c r="S251" s="21" t="str">
        <f t="shared" si="83"/>
        <v>N.M.</v>
      </c>
      <c r="U251" s="9">
        <v>0</v>
      </c>
      <c r="W251" s="9">
        <v>10.532</v>
      </c>
      <c r="Y251" s="9">
        <f t="shared" si="84"/>
        <v>-10.532</v>
      </c>
      <c r="AA251" s="21" t="str">
        <f t="shared" si="85"/>
        <v>N.M.</v>
      </c>
      <c r="AC251" s="9">
        <v>12.089</v>
      </c>
      <c r="AE251" s="9">
        <v>30.328</v>
      </c>
      <c r="AG251" s="9">
        <f t="shared" si="86"/>
        <v>-18.238999999999997</v>
      </c>
      <c r="AI251" s="21">
        <f t="shared" si="87"/>
        <v>-0.6013914534423634</v>
      </c>
    </row>
    <row r="252" spans="1:35" ht="12.75" outlineLevel="1">
      <c r="A252" s="1" t="s">
        <v>557</v>
      </c>
      <c r="B252" s="16" t="s">
        <v>558</v>
      </c>
      <c r="C252" s="1" t="s">
        <v>1228</v>
      </c>
      <c r="E252" s="5">
        <v>0</v>
      </c>
      <c r="G252" s="5">
        <v>0</v>
      </c>
      <c r="I252" s="9">
        <f t="shared" si="80"/>
        <v>0</v>
      </c>
      <c r="K252" s="21">
        <f t="shared" si="81"/>
        <v>0</v>
      </c>
      <c r="M252" s="9">
        <v>0</v>
      </c>
      <c r="O252" s="9">
        <v>0</v>
      </c>
      <c r="Q252" s="9">
        <f t="shared" si="82"/>
        <v>0</v>
      </c>
      <c r="S252" s="21">
        <f t="shared" si="83"/>
        <v>0</v>
      </c>
      <c r="U252" s="9">
        <v>0</v>
      </c>
      <c r="W252" s="9">
        <v>0</v>
      </c>
      <c r="Y252" s="9">
        <f t="shared" si="84"/>
        <v>0</v>
      </c>
      <c r="AA252" s="21">
        <f t="shared" si="85"/>
        <v>0</v>
      </c>
      <c r="AC252" s="9">
        <v>0</v>
      </c>
      <c r="AE252" s="9">
        <v>-194.75</v>
      </c>
      <c r="AG252" s="9">
        <f t="shared" si="86"/>
        <v>194.75</v>
      </c>
      <c r="AI252" s="21" t="str">
        <f t="shared" si="87"/>
        <v>N.M.</v>
      </c>
    </row>
    <row r="253" spans="1:35" ht="12.75" outlineLevel="1">
      <c r="A253" s="1" t="s">
        <v>559</v>
      </c>
      <c r="B253" s="16" t="s">
        <v>560</v>
      </c>
      <c r="C253" s="1" t="s">
        <v>1229</v>
      </c>
      <c r="E253" s="5">
        <v>682234.461</v>
      </c>
      <c r="G253" s="5">
        <v>537836.002</v>
      </c>
      <c r="I253" s="9">
        <f t="shared" si="80"/>
        <v>144398.45900000003</v>
      </c>
      <c r="K253" s="21">
        <f t="shared" si="81"/>
        <v>0.26848046330673125</v>
      </c>
      <c r="M253" s="9">
        <v>1346604.077</v>
      </c>
      <c r="O253" s="9">
        <v>1404866.302</v>
      </c>
      <c r="Q253" s="9">
        <f t="shared" si="82"/>
        <v>-58262.22499999986</v>
      </c>
      <c r="S253" s="21">
        <f t="shared" si="83"/>
        <v>-0.04147172219666485</v>
      </c>
      <c r="U253" s="9">
        <v>2207381.349</v>
      </c>
      <c r="W253" s="9">
        <v>2247968.095</v>
      </c>
      <c r="Y253" s="9">
        <f t="shared" si="84"/>
        <v>-40586.746000000276</v>
      </c>
      <c r="AA253" s="21">
        <f t="shared" si="85"/>
        <v>-0.018054858558835672</v>
      </c>
      <c r="AC253" s="9">
        <v>6792147.869999999</v>
      </c>
      <c r="AE253" s="9">
        <v>7087850.438999999</v>
      </c>
      <c r="AG253" s="9">
        <f t="shared" si="86"/>
        <v>-295702.56900000013</v>
      </c>
      <c r="AI253" s="21">
        <f t="shared" si="87"/>
        <v>-0.041719640043888936</v>
      </c>
    </row>
    <row r="254" spans="1:35" ht="12.75" outlineLevel="1">
      <c r="A254" s="1" t="s">
        <v>561</v>
      </c>
      <c r="B254" s="16" t="s">
        <v>562</v>
      </c>
      <c r="C254" s="1" t="s">
        <v>1230</v>
      </c>
      <c r="E254" s="5">
        <v>0</v>
      </c>
      <c r="G254" s="5">
        <v>0</v>
      </c>
      <c r="I254" s="9">
        <f t="shared" si="80"/>
        <v>0</v>
      </c>
      <c r="K254" s="21">
        <f t="shared" si="81"/>
        <v>0</v>
      </c>
      <c r="M254" s="9">
        <v>289.48</v>
      </c>
      <c r="O254" s="9">
        <v>85.75</v>
      </c>
      <c r="Q254" s="9">
        <f t="shared" si="82"/>
        <v>203.73000000000002</v>
      </c>
      <c r="S254" s="21">
        <f t="shared" si="83"/>
        <v>2.375860058309038</v>
      </c>
      <c r="U254" s="9">
        <v>289.48</v>
      </c>
      <c r="W254" s="9">
        <v>85.75</v>
      </c>
      <c r="Y254" s="9">
        <f t="shared" si="84"/>
        <v>203.73000000000002</v>
      </c>
      <c r="AA254" s="21">
        <f t="shared" si="85"/>
        <v>2.375860058309038</v>
      </c>
      <c r="AC254" s="9">
        <v>357.41</v>
      </c>
      <c r="AE254" s="9">
        <v>85.75</v>
      </c>
      <c r="AG254" s="9">
        <f t="shared" si="86"/>
        <v>271.66</v>
      </c>
      <c r="AI254" s="21">
        <f t="shared" si="87"/>
        <v>3.168046647230321</v>
      </c>
    </row>
    <row r="255" spans="1:35" ht="12.75" outlineLevel="1">
      <c r="A255" s="1" t="s">
        <v>563</v>
      </c>
      <c r="B255" s="16" t="s">
        <v>564</v>
      </c>
      <c r="C255" s="1" t="s">
        <v>1231</v>
      </c>
      <c r="E255" s="5">
        <v>47498.012</v>
      </c>
      <c r="G255" s="5">
        <v>688.551</v>
      </c>
      <c r="I255" s="9">
        <f t="shared" si="80"/>
        <v>46809.461</v>
      </c>
      <c r="K255" s="21" t="str">
        <f t="shared" si="81"/>
        <v>N.M.</v>
      </c>
      <c r="M255" s="9">
        <v>217107.583</v>
      </c>
      <c r="O255" s="9">
        <v>267901.358</v>
      </c>
      <c r="Q255" s="9">
        <f t="shared" si="82"/>
        <v>-50793.774999999994</v>
      </c>
      <c r="S255" s="21">
        <f t="shared" si="83"/>
        <v>-0.18959879628531032</v>
      </c>
      <c r="U255" s="9">
        <v>377858.751</v>
      </c>
      <c r="W255" s="9">
        <v>268640.826</v>
      </c>
      <c r="Y255" s="9">
        <f t="shared" si="84"/>
        <v>109217.92499999999</v>
      </c>
      <c r="AA255" s="21">
        <f t="shared" si="85"/>
        <v>0.4065574344236121</v>
      </c>
      <c r="AC255" s="9">
        <v>785108.884</v>
      </c>
      <c r="AE255" s="9">
        <v>911827.695</v>
      </c>
      <c r="AG255" s="9">
        <f t="shared" si="86"/>
        <v>-126718.81099999999</v>
      </c>
      <c r="AI255" s="21">
        <f t="shared" si="87"/>
        <v>-0.13897232086156364</v>
      </c>
    </row>
    <row r="256" spans="1:35" ht="12.75" outlineLevel="1">
      <c r="A256" s="1" t="s">
        <v>565</v>
      </c>
      <c r="B256" s="16" t="s">
        <v>566</v>
      </c>
      <c r="C256" s="1" t="s">
        <v>1232</v>
      </c>
      <c r="E256" s="5">
        <v>8.2</v>
      </c>
      <c r="G256" s="5">
        <v>48.14</v>
      </c>
      <c r="I256" s="9">
        <f t="shared" si="80"/>
        <v>-39.94</v>
      </c>
      <c r="K256" s="21">
        <f t="shared" si="81"/>
        <v>-0.8296634815122559</v>
      </c>
      <c r="M256" s="9">
        <v>45.16</v>
      </c>
      <c r="O256" s="9">
        <v>153.85</v>
      </c>
      <c r="Q256" s="9">
        <f t="shared" si="82"/>
        <v>-108.69</v>
      </c>
      <c r="S256" s="21">
        <f t="shared" si="83"/>
        <v>-0.7064673383165421</v>
      </c>
      <c r="U256" s="9">
        <v>102.37</v>
      </c>
      <c r="W256" s="9">
        <v>241.42</v>
      </c>
      <c r="Y256" s="9">
        <f t="shared" si="84"/>
        <v>-139.04999999999998</v>
      </c>
      <c r="AA256" s="21">
        <f t="shared" si="85"/>
        <v>-0.5759671941015657</v>
      </c>
      <c r="AC256" s="9">
        <v>354.19</v>
      </c>
      <c r="AE256" s="9">
        <v>834.92</v>
      </c>
      <c r="AG256" s="9">
        <f t="shared" si="86"/>
        <v>-480.72999999999996</v>
      </c>
      <c r="AI256" s="21">
        <f t="shared" si="87"/>
        <v>-0.5757797154218368</v>
      </c>
    </row>
    <row r="257" spans="1:35" ht="12.75" outlineLevel="1">
      <c r="A257" s="1" t="s">
        <v>567</v>
      </c>
      <c r="B257" s="16" t="s">
        <v>568</v>
      </c>
      <c r="C257" s="1" t="s">
        <v>1233</v>
      </c>
      <c r="E257" s="5">
        <v>0</v>
      </c>
      <c r="G257" s="5">
        <v>0</v>
      </c>
      <c r="I257" s="9">
        <f t="shared" si="80"/>
        <v>0</v>
      </c>
      <c r="K257" s="21">
        <f t="shared" si="81"/>
        <v>0</v>
      </c>
      <c r="M257" s="9">
        <v>0</v>
      </c>
      <c r="O257" s="9">
        <v>0</v>
      </c>
      <c r="Q257" s="9">
        <f t="shared" si="82"/>
        <v>0</v>
      </c>
      <c r="S257" s="21">
        <f t="shared" si="83"/>
        <v>0</v>
      </c>
      <c r="U257" s="9">
        <v>0</v>
      </c>
      <c r="W257" s="9">
        <v>0</v>
      </c>
      <c r="Y257" s="9">
        <f t="shared" si="84"/>
        <v>0</v>
      </c>
      <c r="AA257" s="21">
        <f t="shared" si="85"/>
        <v>0</v>
      </c>
      <c r="AC257" s="9">
        <v>0.69</v>
      </c>
      <c r="AE257" s="9">
        <v>0</v>
      </c>
      <c r="AG257" s="9">
        <f t="shared" si="86"/>
        <v>0.69</v>
      </c>
      <c r="AI257" s="21" t="str">
        <f t="shared" si="87"/>
        <v>N.M.</v>
      </c>
    </row>
    <row r="258" spans="1:35" ht="12.75" outlineLevel="1">
      <c r="A258" s="1" t="s">
        <v>569</v>
      </c>
      <c r="B258" s="16" t="s">
        <v>570</v>
      </c>
      <c r="C258" s="1" t="s">
        <v>1234</v>
      </c>
      <c r="E258" s="5">
        <v>0</v>
      </c>
      <c r="G258" s="5">
        <v>-45.31</v>
      </c>
      <c r="I258" s="9">
        <f t="shared" si="80"/>
        <v>45.31</v>
      </c>
      <c r="K258" s="21" t="str">
        <f t="shared" si="81"/>
        <v>N.M.</v>
      </c>
      <c r="M258" s="9">
        <v>0</v>
      </c>
      <c r="O258" s="9">
        <v>-45.31</v>
      </c>
      <c r="Q258" s="9">
        <f t="shared" si="82"/>
        <v>45.31</v>
      </c>
      <c r="S258" s="21" t="str">
        <f t="shared" si="83"/>
        <v>N.M.</v>
      </c>
      <c r="U258" s="9">
        <v>0</v>
      </c>
      <c r="W258" s="9">
        <v>-45.31</v>
      </c>
      <c r="Y258" s="9">
        <f t="shared" si="84"/>
        <v>45.31</v>
      </c>
      <c r="AA258" s="21" t="str">
        <f t="shared" si="85"/>
        <v>N.M.</v>
      </c>
      <c r="AC258" s="9">
        <v>-2742.67</v>
      </c>
      <c r="AE258" s="9">
        <v>-45.48</v>
      </c>
      <c r="AG258" s="9">
        <f t="shared" si="86"/>
        <v>-2697.19</v>
      </c>
      <c r="AI258" s="21" t="str">
        <f t="shared" si="87"/>
        <v>N.M.</v>
      </c>
    </row>
    <row r="259" spans="1:35" ht="12.75" outlineLevel="1">
      <c r="A259" s="1" t="s">
        <v>571</v>
      </c>
      <c r="B259" s="16" t="s">
        <v>572</v>
      </c>
      <c r="C259" s="1" t="s">
        <v>1235</v>
      </c>
      <c r="E259" s="5">
        <v>-22600.24</v>
      </c>
      <c r="G259" s="5">
        <v>-29899</v>
      </c>
      <c r="I259" s="9">
        <f t="shared" si="80"/>
        <v>7298.759999999998</v>
      </c>
      <c r="K259" s="21">
        <f t="shared" si="81"/>
        <v>0.24411384996153712</v>
      </c>
      <c r="M259" s="9">
        <v>-110140.73</v>
      </c>
      <c r="O259" s="9">
        <v>-90221.21</v>
      </c>
      <c r="Q259" s="9">
        <f t="shared" si="82"/>
        <v>-19919.51999999999</v>
      </c>
      <c r="S259" s="21">
        <f t="shared" si="83"/>
        <v>-0.2207853341802885</v>
      </c>
      <c r="U259" s="9">
        <v>-138929.73</v>
      </c>
      <c r="W259" s="9">
        <v>-110827.21</v>
      </c>
      <c r="Y259" s="9">
        <f t="shared" si="84"/>
        <v>-28102.520000000004</v>
      </c>
      <c r="AA259" s="21">
        <f t="shared" si="85"/>
        <v>-0.25357058072652017</v>
      </c>
      <c r="AC259" s="9">
        <v>-526004.32</v>
      </c>
      <c r="AE259" s="9">
        <v>-300078.21</v>
      </c>
      <c r="AG259" s="9">
        <f t="shared" si="86"/>
        <v>-225926.10999999993</v>
      </c>
      <c r="AI259" s="21">
        <f t="shared" si="87"/>
        <v>-0.7528907547135792</v>
      </c>
    </row>
    <row r="260" spans="1:35" ht="12.75" outlineLevel="1">
      <c r="A260" s="1" t="s">
        <v>573</v>
      </c>
      <c r="B260" s="16" t="s">
        <v>574</v>
      </c>
      <c r="C260" s="1" t="s">
        <v>1236</v>
      </c>
      <c r="E260" s="5">
        <v>0</v>
      </c>
      <c r="G260" s="5">
        <v>0</v>
      </c>
      <c r="I260" s="9">
        <f t="shared" si="80"/>
        <v>0</v>
      </c>
      <c r="K260" s="21">
        <f t="shared" si="81"/>
        <v>0</v>
      </c>
      <c r="M260" s="9">
        <v>0</v>
      </c>
      <c r="O260" s="9">
        <v>0</v>
      </c>
      <c r="Q260" s="9">
        <f t="shared" si="82"/>
        <v>0</v>
      </c>
      <c r="S260" s="21">
        <f t="shared" si="83"/>
        <v>0</v>
      </c>
      <c r="U260" s="9">
        <v>0</v>
      </c>
      <c r="W260" s="9">
        <v>0</v>
      </c>
      <c r="Y260" s="9">
        <f t="shared" si="84"/>
        <v>0</v>
      </c>
      <c r="AA260" s="21">
        <f t="shared" si="85"/>
        <v>0</v>
      </c>
      <c r="AC260" s="9">
        <v>0</v>
      </c>
      <c r="AE260" s="9">
        <v>29.81</v>
      </c>
      <c r="AG260" s="9">
        <f t="shared" si="86"/>
        <v>-29.81</v>
      </c>
      <c r="AI260" s="21" t="str">
        <f t="shared" si="87"/>
        <v>N.M.</v>
      </c>
    </row>
    <row r="261" spans="1:35" ht="12.75" outlineLevel="1">
      <c r="A261" s="1" t="s">
        <v>575</v>
      </c>
      <c r="B261" s="16" t="s">
        <v>576</v>
      </c>
      <c r="C261" s="1" t="s">
        <v>1237</v>
      </c>
      <c r="E261" s="5">
        <v>-633.38</v>
      </c>
      <c r="G261" s="5">
        <v>-2246.53</v>
      </c>
      <c r="I261" s="9">
        <f t="shared" si="80"/>
        <v>1613.15</v>
      </c>
      <c r="K261" s="21">
        <f t="shared" si="81"/>
        <v>0.7180629682221025</v>
      </c>
      <c r="M261" s="9">
        <v>-1633.79</v>
      </c>
      <c r="O261" s="9">
        <v>-4776.08</v>
      </c>
      <c r="Q261" s="9">
        <f t="shared" si="82"/>
        <v>3142.29</v>
      </c>
      <c r="S261" s="21">
        <f t="shared" si="83"/>
        <v>0.657922396609772</v>
      </c>
      <c r="U261" s="9">
        <v>-3086.25</v>
      </c>
      <c r="W261" s="9">
        <v>-8060.5</v>
      </c>
      <c r="Y261" s="9">
        <f t="shared" si="84"/>
        <v>4974.25</v>
      </c>
      <c r="AA261" s="21">
        <f t="shared" si="85"/>
        <v>0.6171143229328205</v>
      </c>
      <c r="AC261" s="9">
        <v>-21388.42</v>
      </c>
      <c r="AE261" s="9">
        <v>-18937.7</v>
      </c>
      <c r="AG261" s="9">
        <f t="shared" si="86"/>
        <v>-2450.7199999999975</v>
      </c>
      <c r="AI261" s="21">
        <f t="shared" si="87"/>
        <v>-0.12940959039376468</v>
      </c>
    </row>
    <row r="262" spans="1:35" ht="12.75" outlineLevel="1">
      <c r="A262" s="1" t="s">
        <v>577</v>
      </c>
      <c r="B262" s="16" t="s">
        <v>578</v>
      </c>
      <c r="C262" s="1" t="s">
        <v>1238</v>
      </c>
      <c r="E262" s="5">
        <v>-46760.12</v>
      </c>
      <c r="G262" s="5">
        <v>-38464.92</v>
      </c>
      <c r="I262" s="9">
        <f t="shared" si="80"/>
        <v>-8295.200000000004</v>
      </c>
      <c r="K262" s="21">
        <f t="shared" si="81"/>
        <v>-0.21565623950342297</v>
      </c>
      <c r="M262" s="9">
        <v>-146019.38</v>
      </c>
      <c r="O262" s="9">
        <v>-103339.97</v>
      </c>
      <c r="Q262" s="9">
        <f t="shared" si="82"/>
        <v>-42679.41</v>
      </c>
      <c r="S262" s="21">
        <f t="shared" si="83"/>
        <v>-0.4130000231275469</v>
      </c>
      <c r="U262" s="9">
        <v>-217317.09</v>
      </c>
      <c r="W262" s="9">
        <v>-148677.83</v>
      </c>
      <c r="Y262" s="9">
        <f t="shared" si="84"/>
        <v>-68639.26000000001</v>
      </c>
      <c r="AA262" s="21">
        <f t="shared" si="85"/>
        <v>-0.4616643920616814</v>
      </c>
      <c r="AC262" s="9">
        <v>-527598.05</v>
      </c>
      <c r="AE262" s="9">
        <v>-406548.26</v>
      </c>
      <c r="AG262" s="9">
        <f t="shared" si="86"/>
        <v>-121049.79000000004</v>
      </c>
      <c r="AI262" s="21">
        <f t="shared" si="87"/>
        <v>-0.2977501121269097</v>
      </c>
    </row>
    <row r="263" spans="1:35" ht="12.75" outlineLevel="1">
      <c r="A263" s="1" t="s">
        <v>579</v>
      </c>
      <c r="B263" s="16" t="s">
        <v>580</v>
      </c>
      <c r="C263" s="1" t="s">
        <v>1239</v>
      </c>
      <c r="E263" s="5">
        <v>70127.125</v>
      </c>
      <c r="G263" s="5">
        <v>118267.834</v>
      </c>
      <c r="I263" s="9">
        <f t="shared" si="80"/>
        <v>-48140.709</v>
      </c>
      <c r="K263" s="21">
        <f t="shared" si="81"/>
        <v>-0.4070482004430723</v>
      </c>
      <c r="M263" s="9">
        <v>227259.815</v>
      </c>
      <c r="O263" s="9">
        <v>421908.247</v>
      </c>
      <c r="Q263" s="9">
        <f t="shared" si="82"/>
        <v>-194648.43199999997</v>
      </c>
      <c r="S263" s="21">
        <f t="shared" si="83"/>
        <v>-0.46135251771933244</v>
      </c>
      <c r="U263" s="9">
        <v>297070.125</v>
      </c>
      <c r="W263" s="9">
        <v>544812.415</v>
      </c>
      <c r="Y263" s="9">
        <f t="shared" si="84"/>
        <v>-247742.29000000004</v>
      </c>
      <c r="AA263" s="21">
        <f t="shared" si="85"/>
        <v>-0.4547295237389185</v>
      </c>
      <c r="AC263" s="9">
        <v>1244487.986</v>
      </c>
      <c r="AE263" s="9">
        <v>1653252.394</v>
      </c>
      <c r="AG263" s="9">
        <f t="shared" si="86"/>
        <v>-408764.40800000005</v>
      </c>
      <c r="AI263" s="21">
        <f t="shared" si="87"/>
        <v>-0.24724864121382306</v>
      </c>
    </row>
    <row r="264" spans="1:35" ht="12.75" outlineLevel="1">
      <c r="A264" s="1" t="s">
        <v>581</v>
      </c>
      <c r="B264" s="16" t="s">
        <v>582</v>
      </c>
      <c r="C264" s="1" t="s">
        <v>1240</v>
      </c>
      <c r="E264" s="5">
        <v>0</v>
      </c>
      <c r="G264" s="5">
        <v>0</v>
      </c>
      <c r="I264" s="9">
        <f t="shared" si="80"/>
        <v>0</v>
      </c>
      <c r="K264" s="21">
        <f t="shared" si="81"/>
        <v>0</v>
      </c>
      <c r="M264" s="9">
        <v>0</v>
      </c>
      <c r="O264" s="9">
        <v>0</v>
      </c>
      <c r="Q264" s="9">
        <f t="shared" si="82"/>
        <v>0</v>
      </c>
      <c r="S264" s="21">
        <f t="shared" si="83"/>
        <v>0</v>
      </c>
      <c r="U264" s="9">
        <v>0</v>
      </c>
      <c r="W264" s="9">
        <v>-323.89</v>
      </c>
      <c r="Y264" s="9">
        <f t="shared" si="84"/>
        <v>323.89</v>
      </c>
      <c r="AA264" s="21" t="str">
        <f t="shared" si="85"/>
        <v>N.M.</v>
      </c>
      <c r="AC264" s="9">
        <v>0</v>
      </c>
      <c r="AE264" s="9">
        <v>-1.6599999999999682</v>
      </c>
      <c r="AG264" s="9">
        <f t="shared" si="86"/>
        <v>1.6599999999999682</v>
      </c>
      <c r="AI264" s="21" t="str">
        <f t="shared" si="87"/>
        <v>N.M.</v>
      </c>
    </row>
    <row r="265" spans="1:35" ht="12.75" outlineLevel="1">
      <c r="A265" s="1" t="s">
        <v>583</v>
      </c>
      <c r="B265" s="16" t="s">
        <v>584</v>
      </c>
      <c r="C265" s="1" t="s">
        <v>1241</v>
      </c>
      <c r="E265" s="5">
        <v>388220.36</v>
      </c>
      <c r="G265" s="5">
        <v>201678.45</v>
      </c>
      <c r="I265" s="9">
        <f t="shared" si="80"/>
        <v>186541.90999999997</v>
      </c>
      <c r="K265" s="21">
        <f t="shared" si="81"/>
        <v>0.9249471621782097</v>
      </c>
      <c r="M265" s="9">
        <v>1567580.81</v>
      </c>
      <c r="O265" s="9">
        <v>801405.39</v>
      </c>
      <c r="Q265" s="9">
        <f t="shared" si="82"/>
        <v>766175.42</v>
      </c>
      <c r="S265" s="21">
        <f t="shared" si="83"/>
        <v>0.9560397640949233</v>
      </c>
      <c r="U265" s="9">
        <v>1892743.86</v>
      </c>
      <c r="W265" s="9">
        <v>1318918.64</v>
      </c>
      <c r="Y265" s="9">
        <f t="shared" si="84"/>
        <v>573825.2200000002</v>
      </c>
      <c r="AA265" s="21">
        <f t="shared" si="85"/>
        <v>0.4350724924169699</v>
      </c>
      <c r="AC265" s="9">
        <v>4960517.25</v>
      </c>
      <c r="AE265" s="9">
        <v>4608248.69</v>
      </c>
      <c r="AG265" s="9">
        <f t="shared" si="86"/>
        <v>352268.5599999996</v>
      </c>
      <c r="AI265" s="21">
        <f t="shared" si="87"/>
        <v>0.07644304457014875</v>
      </c>
    </row>
    <row r="266" spans="1:35" ht="12.75" outlineLevel="1">
      <c r="A266" s="1" t="s">
        <v>585</v>
      </c>
      <c r="B266" s="16" t="s">
        <v>586</v>
      </c>
      <c r="C266" s="1" t="s">
        <v>1242</v>
      </c>
      <c r="E266" s="5">
        <v>30362.95</v>
      </c>
      <c r="G266" s="5">
        <v>26806.27</v>
      </c>
      <c r="I266" s="9">
        <f t="shared" si="80"/>
        <v>3556.6800000000003</v>
      </c>
      <c r="K266" s="21">
        <f t="shared" si="81"/>
        <v>0.1326808989090985</v>
      </c>
      <c r="M266" s="9">
        <v>87985.728</v>
      </c>
      <c r="O266" s="9">
        <v>77697.811</v>
      </c>
      <c r="Q266" s="9">
        <f t="shared" si="82"/>
        <v>10287.917000000001</v>
      </c>
      <c r="S266" s="21">
        <f t="shared" si="83"/>
        <v>0.1324093544926253</v>
      </c>
      <c r="U266" s="9">
        <v>118645.328</v>
      </c>
      <c r="W266" s="9">
        <v>104207.41100000001</v>
      </c>
      <c r="Y266" s="9">
        <f t="shared" si="84"/>
        <v>14437.916999999987</v>
      </c>
      <c r="AA266" s="21">
        <f t="shared" si="85"/>
        <v>0.13854981005141742</v>
      </c>
      <c r="AC266" s="9">
        <v>515781.828</v>
      </c>
      <c r="AE266" s="9">
        <v>350507.371</v>
      </c>
      <c r="AG266" s="9">
        <f t="shared" si="86"/>
        <v>165274.457</v>
      </c>
      <c r="AI266" s="21">
        <f t="shared" si="87"/>
        <v>0.47152919075131233</v>
      </c>
    </row>
    <row r="267" spans="1:35" ht="12.75" outlineLevel="1">
      <c r="A267" s="1" t="s">
        <v>587</v>
      </c>
      <c r="B267" s="16" t="s">
        <v>588</v>
      </c>
      <c r="C267" s="1" t="s">
        <v>1243</v>
      </c>
      <c r="E267" s="5">
        <v>87146.6</v>
      </c>
      <c r="G267" s="5">
        <v>63084.65</v>
      </c>
      <c r="I267" s="9">
        <f aca="true" t="shared" si="88" ref="I267:I298">+E267-G267</f>
        <v>24061.950000000004</v>
      </c>
      <c r="K267" s="21">
        <f aca="true" t="shared" si="89" ref="K267:K298">IF(G267&lt;0,IF(I267=0,0,IF(OR(G267=0,E267=0),"N.M.",IF(ABS(I267/G267)&gt;=10,"N.M.",I267/(-G267)))),IF(I267=0,0,IF(OR(G267=0,E267=0),"N.M.",IF(ABS(I267/G267)&gt;=10,"N.M.",I267/G267))))</f>
        <v>0.3814232146805919</v>
      </c>
      <c r="M267" s="9">
        <v>233052.5</v>
      </c>
      <c r="O267" s="9">
        <v>212906.83</v>
      </c>
      <c r="Q267" s="9">
        <f aca="true" t="shared" si="90" ref="Q267:Q298">(+M267-O267)</f>
        <v>20145.670000000013</v>
      </c>
      <c r="S267" s="21">
        <f aca="true" t="shared" si="91" ref="S267:S298">IF(O267&lt;0,IF(Q267=0,0,IF(OR(O267=0,M267=0),"N.M.",IF(ABS(Q267/O267)&gt;=10,"N.M.",Q267/(-O267)))),IF(Q267=0,0,IF(OR(O267=0,M267=0),"N.M.",IF(ABS(Q267/O267)&gt;=10,"N.M.",Q267/O267))))</f>
        <v>0.09462199967939035</v>
      </c>
      <c r="U267" s="9">
        <v>313154.02</v>
      </c>
      <c r="W267" s="9">
        <v>294176.57</v>
      </c>
      <c r="Y267" s="9">
        <f aca="true" t="shared" si="92" ref="Y267:Y298">(+U267-W267)</f>
        <v>18977.45000000001</v>
      </c>
      <c r="AA267" s="21">
        <f aca="true" t="shared" si="93" ref="AA267:AA298">IF(W267&lt;0,IF(Y267=0,0,IF(OR(W267=0,U267=0),"N.M.",IF(ABS(Y267/W267)&gt;=10,"N.M.",Y267/(-W267)))),IF(Y267=0,0,IF(OR(W267=0,U267=0),"N.M.",IF(ABS(Y267/W267)&gt;=10,"N.M.",Y267/W267))))</f>
        <v>0.06451040611425991</v>
      </c>
      <c r="AC267" s="9">
        <v>954647.78</v>
      </c>
      <c r="AE267" s="9">
        <v>936770.96</v>
      </c>
      <c r="AG267" s="9">
        <f aca="true" t="shared" si="94" ref="AG267:AG298">(+AC267-AE267)</f>
        <v>17876.820000000065</v>
      </c>
      <c r="AI267" s="21">
        <f aca="true" t="shared" si="95" ref="AI267:AI298">IF(AE267&lt;0,IF(AG267=0,0,IF(OR(AE267=0,AC267=0),"N.M.",IF(ABS(AG267/AE267)&gt;=10,"N.M.",AG267/(-AE267)))),IF(AG267=0,0,IF(OR(AE267=0,AC267=0),"N.M.",IF(ABS(AG267/AE267)&gt;=10,"N.M.",AG267/AE267))))</f>
        <v>0.01908344810347245</v>
      </c>
    </row>
    <row r="268" spans="1:35" ht="12.75" outlineLevel="1">
      <c r="A268" s="1" t="s">
        <v>589</v>
      </c>
      <c r="B268" s="16" t="s">
        <v>590</v>
      </c>
      <c r="C268" s="1" t="s">
        <v>1244</v>
      </c>
      <c r="E268" s="5">
        <v>0</v>
      </c>
      <c r="G268" s="5">
        <v>0</v>
      </c>
      <c r="I268" s="9">
        <f t="shared" si="88"/>
        <v>0</v>
      </c>
      <c r="K268" s="21">
        <f t="shared" si="89"/>
        <v>0</v>
      </c>
      <c r="M268" s="9">
        <v>0</v>
      </c>
      <c r="O268" s="9">
        <v>4442.9490000000005</v>
      </c>
      <c r="Q268" s="9">
        <f t="shared" si="90"/>
        <v>-4442.9490000000005</v>
      </c>
      <c r="S268" s="21" t="str">
        <f t="shared" si="91"/>
        <v>N.M.</v>
      </c>
      <c r="U268" s="9">
        <v>1334.318</v>
      </c>
      <c r="W268" s="9">
        <v>4442.9490000000005</v>
      </c>
      <c r="Y268" s="9">
        <f t="shared" si="92"/>
        <v>-3108.6310000000003</v>
      </c>
      <c r="AA268" s="21">
        <f t="shared" si="93"/>
        <v>-0.6996773989528127</v>
      </c>
      <c r="AC268" s="9">
        <v>2752.2219999999998</v>
      </c>
      <c r="AE268" s="9">
        <v>5641.267000000001</v>
      </c>
      <c r="AG268" s="9">
        <f t="shared" si="94"/>
        <v>-2889.045000000001</v>
      </c>
      <c r="AI268" s="21">
        <f t="shared" si="95"/>
        <v>-0.5121269743126855</v>
      </c>
    </row>
    <row r="269" spans="1:35" ht="12.75" outlineLevel="1">
      <c r="A269" s="1" t="s">
        <v>591</v>
      </c>
      <c r="B269" s="16" t="s">
        <v>592</v>
      </c>
      <c r="C269" s="1" t="s">
        <v>1245</v>
      </c>
      <c r="E269" s="5">
        <v>8996.777</v>
      </c>
      <c r="G269" s="5">
        <v>4514.019</v>
      </c>
      <c r="I269" s="9">
        <f t="shared" si="88"/>
        <v>4482.758</v>
      </c>
      <c r="K269" s="21">
        <f t="shared" si="89"/>
        <v>0.9930746857733651</v>
      </c>
      <c r="M269" s="9">
        <v>27212.225</v>
      </c>
      <c r="O269" s="9">
        <v>23729.269</v>
      </c>
      <c r="Q269" s="9">
        <f t="shared" si="90"/>
        <v>3482.9559999999983</v>
      </c>
      <c r="S269" s="21">
        <f t="shared" si="91"/>
        <v>0.14677889993155702</v>
      </c>
      <c r="U269" s="9">
        <v>30725.505</v>
      </c>
      <c r="W269" s="9">
        <v>27643.802</v>
      </c>
      <c r="Y269" s="9">
        <f t="shared" si="92"/>
        <v>3081.7030000000013</v>
      </c>
      <c r="AA269" s="21">
        <f t="shared" si="93"/>
        <v>0.11147898541597141</v>
      </c>
      <c r="AC269" s="9">
        <v>103444.367</v>
      </c>
      <c r="AE269" s="9">
        <v>32853.652</v>
      </c>
      <c r="AG269" s="9">
        <f t="shared" si="94"/>
        <v>70590.715</v>
      </c>
      <c r="AI269" s="21">
        <f t="shared" si="95"/>
        <v>2.1486413443473498</v>
      </c>
    </row>
    <row r="270" spans="1:35" ht="12.75" outlineLevel="1">
      <c r="A270" s="1" t="s">
        <v>593</v>
      </c>
      <c r="B270" s="16" t="s">
        <v>594</v>
      </c>
      <c r="C270" s="1" t="s">
        <v>1246</v>
      </c>
      <c r="E270" s="5">
        <v>0</v>
      </c>
      <c r="G270" s="5">
        <v>0</v>
      </c>
      <c r="I270" s="9">
        <f t="shared" si="88"/>
        <v>0</v>
      </c>
      <c r="K270" s="21">
        <f t="shared" si="89"/>
        <v>0</v>
      </c>
      <c r="M270" s="9">
        <v>0</v>
      </c>
      <c r="O270" s="9">
        <v>0</v>
      </c>
      <c r="Q270" s="9">
        <f t="shared" si="90"/>
        <v>0</v>
      </c>
      <c r="S270" s="21">
        <f t="shared" si="91"/>
        <v>0</v>
      </c>
      <c r="U270" s="9">
        <v>0</v>
      </c>
      <c r="W270" s="9">
        <v>0</v>
      </c>
      <c r="Y270" s="9">
        <f t="shared" si="92"/>
        <v>0</v>
      </c>
      <c r="AA270" s="21">
        <f t="shared" si="93"/>
        <v>0</v>
      </c>
      <c r="AC270" s="9">
        <v>43.82</v>
      </c>
      <c r="AE270" s="9">
        <v>34.23</v>
      </c>
      <c r="AG270" s="9">
        <f t="shared" si="94"/>
        <v>9.590000000000003</v>
      </c>
      <c r="AI270" s="21">
        <f t="shared" si="95"/>
        <v>0.28016359918200423</v>
      </c>
    </row>
    <row r="271" spans="1:35" ht="12.75" outlineLevel="1">
      <c r="A271" s="1" t="s">
        <v>595</v>
      </c>
      <c r="B271" s="16" t="s">
        <v>596</v>
      </c>
      <c r="C271" s="1" t="s">
        <v>1247</v>
      </c>
      <c r="E271" s="5">
        <v>33985.22</v>
      </c>
      <c r="G271" s="5">
        <v>41956.66</v>
      </c>
      <c r="I271" s="9">
        <f t="shared" si="88"/>
        <v>-7971.440000000002</v>
      </c>
      <c r="K271" s="21">
        <f t="shared" si="89"/>
        <v>-0.18999224437788903</v>
      </c>
      <c r="M271" s="9">
        <v>100855.36</v>
      </c>
      <c r="O271" s="9">
        <v>115196.23</v>
      </c>
      <c r="Q271" s="9">
        <f t="shared" si="90"/>
        <v>-14340.869999999995</v>
      </c>
      <c r="S271" s="21">
        <f t="shared" si="91"/>
        <v>-0.1244907927976462</v>
      </c>
      <c r="U271" s="9">
        <v>139536.52</v>
      </c>
      <c r="W271" s="9">
        <v>134155.39</v>
      </c>
      <c r="Y271" s="9">
        <f t="shared" si="92"/>
        <v>5381.129999999976</v>
      </c>
      <c r="AA271" s="21">
        <f t="shared" si="93"/>
        <v>0.04011117257383379</v>
      </c>
      <c r="AC271" s="9">
        <v>400611.04</v>
      </c>
      <c r="AE271" s="9">
        <v>1429364.76</v>
      </c>
      <c r="AG271" s="9">
        <f t="shared" si="94"/>
        <v>-1028753.72</v>
      </c>
      <c r="AI271" s="21">
        <f t="shared" si="95"/>
        <v>-0.7197279160569202</v>
      </c>
    </row>
    <row r="272" spans="1:35" ht="12.75" outlineLevel="1">
      <c r="A272" s="1" t="s">
        <v>597</v>
      </c>
      <c r="B272" s="16" t="s">
        <v>598</v>
      </c>
      <c r="C272" s="1" t="s">
        <v>1248</v>
      </c>
      <c r="E272" s="5">
        <v>157.13</v>
      </c>
      <c r="G272" s="5">
        <v>173.81300000000002</v>
      </c>
      <c r="I272" s="9">
        <f t="shared" si="88"/>
        <v>-16.68300000000002</v>
      </c>
      <c r="K272" s="21">
        <f t="shared" si="89"/>
        <v>-0.0959824639123657</v>
      </c>
      <c r="M272" s="9">
        <v>11038.87</v>
      </c>
      <c r="O272" s="9">
        <v>20765.112</v>
      </c>
      <c r="Q272" s="9">
        <f t="shared" si="90"/>
        <v>-9726.242</v>
      </c>
      <c r="S272" s="21">
        <f t="shared" si="91"/>
        <v>-0.46839342836195635</v>
      </c>
      <c r="U272" s="9">
        <v>11240.057</v>
      </c>
      <c r="W272" s="9">
        <v>21563.935</v>
      </c>
      <c r="Y272" s="9">
        <f t="shared" si="92"/>
        <v>-10323.878</v>
      </c>
      <c r="AA272" s="21">
        <f t="shared" si="93"/>
        <v>-0.47875668332333593</v>
      </c>
      <c r="AC272" s="9">
        <v>69243.416</v>
      </c>
      <c r="AE272" s="9">
        <v>53164.28</v>
      </c>
      <c r="AG272" s="9">
        <f t="shared" si="94"/>
        <v>16079.135999999999</v>
      </c>
      <c r="AI272" s="21">
        <f t="shared" si="95"/>
        <v>0.3024424670098043</v>
      </c>
    </row>
    <row r="273" spans="1:35" ht="12.75" outlineLevel="1">
      <c r="A273" s="1" t="s">
        <v>599</v>
      </c>
      <c r="B273" s="16" t="s">
        <v>600</v>
      </c>
      <c r="C273" s="1" t="s">
        <v>1249</v>
      </c>
      <c r="E273" s="5">
        <v>0</v>
      </c>
      <c r="G273" s="5">
        <v>0</v>
      </c>
      <c r="I273" s="9">
        <f t="shared" si="88"/>
        <v>0</v>
      </c>
      <c r="K273" s="21">
        <f t="shared" si="89"/>
        <v>0</v>
      </c>
      <c r="M273" s="9">
        <v>0</v>
      </c>
      <c r="O273" s="9">
        <v>0</v>
      </c>
      <c r="Q273" s="9">
        <f t="shared" si="90"/>
        <v>0</v>
      </c>
      <c r="S273" s="21">
        <f t="shared" si="91"/>
        <v>0</v>
      </c>
      <c r="U273" s="9">
        <v>0</v>
      </c>
      <c r="W273" s="9">
        <v>0</v>
      </c>
      <c r="Y273" s="9">
        <f t="shared" si="92"/>
        <v>0</v>
      </c>
      <c r="AA273" s="21">
        <f t="shared" si="93"/>
        <v>0</v>
      </c>
      <c r="AC273" s="9">
        <v>198.17</v>
      </c>
      <c r="AE273" s="9">
        <v>0</v>
      </c>
      <c r="AG273" s="9">
        <f t="shared" si="94"/>
        <v>198.17</v>
      </c>
      <c r="AI273" s="21" t="str">
        <f t="shared" si="95"/>
        <v>N.M.</v>
      </c>
    </row>
    <row r="274" spans="1:35" ht="12.75" outlineLevel="1">
      <c r="A274" s="1" t="s">
        <v>601</v>
      </c>
      <c r="B274" s="16" t="s">
        <v>602</v>
      </c>
      <c r="C274" s="1" t="s">
        <v>1250</v>
      </c>
      <c r="E274" s="5">
        <v>-10998.491</v>
      </c>
      <c r="G274" s="5">
        <v>-11733.135</v>
      </c>
      <c r="I274" s="9">
        <f t="shared" si="88"/>
        <v>734.6440000000002</v>
      </c>
      <c r="K274" s="21">
        <f t="shared" si="89"/>
        <v>0.06261276291460043</v>
      </c>
      <c r="M274" s="9">
        <v>-43137.894</v>
      </c>
      <c r="O274" s="9">
        <v>-20238.756</v>
      </c>
      <c r="Q274" s="9">
        <f t="shared" si="90"/>
        <v>-22899.138</v>
      </c>
      <c r="S274" s="21">
        <f t="shared" si="91"/>
        <v>-1.1314498776505828</v>
      </c>
      <c r="U274" s="9">
        <v>-52926.106</v>
      </c>
      <c r="W274" s="9">
        <v>-22883.987</v>
      </c>
      <c r="Y274" s="9">
        <f t="shared" si="92"/>
        <v>-30042.119</v>
      </c>
      <c r="AA274" s="21">
        <f t="shared" si="93"/>
        <v>-1.3128009118341135</v>
      </c>
      <c r="AC274" s="9">
        <v>-153483.161</v>
      </c>
      <c r="AE274" s="9">
        <v>-73853.74900000001</v>
      </c>
      <c r="AG274" s="9">
        <f t="shared" si="94"/>
        <v>-79629.41199999998</v>
      </c>
      <c r="AI274" s="21">
        <f t="shared" si="95"/>
        <v>-1.0782040597559912</v>
      </c>
    </row>
    <row r="275" spans="1:35" ht="12.75" outlineLevel="1">
      <c r="A275" s="1" t="s">
        <v>603</v>
      </c>
      <c r="B275" s="16" t="s">
        <v>604</v>
      </c>
      <c r="C275" s="1" t="s">
        <v>1251</v>
      </c>
      <c r="E275" s="5">
        <v>760.82</v>
      </c>
      <c r="G275" s="5">
        <v>713.69</v>
      </c>
      <c r="I275" s="9">
        <f t="shared" si="88"/>
        <v>47.129999999999995</v>
      </c>
      <c r="K275" s="21">
        <f t="shared" si="89"/>
        <v>0.06603707492048368</v>
      </c>
      <c r="M275" s="9">
        <v>2165.21</v>
      </c>
      <c r="O275" s="9">
        <v>12196.74</v>
      </c>
      <c r="Q275" s="9">
        <f t="shared" si="90"/>
        <v>-10031.529999999999</v>
      </c>
      <c r="S275" s="21">
        <f t="shared" si="91"/>
        <v>-0.822476333840026</v>
      </c>
      <c r="U275" s="9">
        <v>2852.68</v>
      </c>
      <c r="W275" s="9">
        <v>12918.25</v>
      </c>
      <c r="Y275" s="9">
        <f t="shared" si="92"/>
        <v>-10065.57</v>
      </c>
      <c r="AA275" s="21">
        <f t="shared" si="93"/>
        <v>-0.7791744237803108</v>
      </c>
      <c r="AC275" s="9">
        <v>8183.83</v>
      </c>
      <c r="AE275" s="9">
        <v>18807.27</v>
      </c>
      <c r="AG275" s="9">
        <f t="shared" si="94"/>
        <v>-10623.44</v>
      </c>
      <c r="AI275" s="21">
        <f t="shared" si="95"/>
        <v>-0.5648581638908784</v>
      </c>
    </row>
    <row r="276" spans="1:35" ht="12.75" outlineLevel="1">
      <c r="A276" s="1" t="s">
        <v>605</v>
      </c>
      <c r="B276" s="16" t="s">
        <v>606</v>
      </c>
      <c r="C276" s="1" t="s">
        <v>1252</v>
      </c>
      <c r="E276" s="5">
        <v>1376.6</v>
      </c>
      <c r="G276" s="5">
        <v>1171.54</v>
      </c>
      <c r="I276" s="9">
        <f t="shared" si="88"/>
        <v>205.05999999999995</v>
      </c>
      <c r="K276" s="21">
        <f t="shared" si="89"/>
        <v>0.175034569882377</v>
      </c>
      <c r="M276" s="9">
        <v>4020.25</v>
      </c>
      <c r="O276" s="9">
        <v>5119.61</v>
      </c>
      <c r="Q276" s="9">
        <f t="shared" si="90"/>
        <v>-1099.3599999999997</v>
      </c>
      <c r="S276" s="21">
        <f t="shared" si="91"/>
        <v>-0.2147351067757114</v>
      </c>
      <c r="U276" s="9">
        <v>5543.74</v>
      </c>
      <c r="W276" s="9">
        <v>6245.67</v>
      </c>
      <c r="Y276" s="9">
        <f t="shared" si="92"/>
        <v>-701.9300000000003</v>
      </c>
      <c r="AA276" s="21">
        <f t="shared" si="93"/>
        <v>-0.11238666147907275</v>
      </c>
      <c r="AC276" s="9">
        <v>19357.09</v>
      </c>
      <c r="AE276" s="9">
        <v>18103.5</v>
      </c>
      <c r="AG276" s="9">
        <f t="shared" si="94"/>
        <v>1253.5900000000001</v>
      </c>
      <c r="AI276" s="21">
        <f t="shared" si="95"/>
        <v>0.06924572596459248</v>
      </c>
    </row>
    <row r="277" spans="1:35" ht="12.75" outlineLevel="1">
      <c r="A277" s="1" t="s">
        <v>607</v>
      </c>
      <c r="B277" s="16" t="s">
        <v>608</v>
      </c>
      <c r="C277" s="1" t="s">
        <v>1253</v>
      </c>
      <c r="E277" s="5">
        <v>1370</v>
      </c>
      <c r="G277" s="5">
        <v>304</v>
      </c>
      <c r="I277" s="9">
        <f t="shared" si="88"/>
        <v>1066</v>
      </c>
      <c r="K277" s="21">
        <f t="shared" si="89"/>
        <v>3.5065789473684212</v>
      </c>
      <c r="M277" s="9">
        <v>3186</v>
      </c>
      <c r="O277" s="9">
        <v>4915</v>
      </c>
      <c r="Q277" s="9">
        <f t="shared" si="90"/>
        <v>-1729</v>
      </c>
      <c r="S277" s="21">
        <f t="shared" si="91"/>
        <v>-0.35178026449643945</v>
      </c>
      <c r="U277" s="9">
        <v>4528</v>
      </c>
      <c r="W277" s="9">
        <v>5756.23</v>
      </c>
      <c r="Y277" s="9">
        <f t="shared" si="92"/>
        <v>-1228.2299999999996</v>
      </c>
      <c r="AA277" s="21">
        <f t="shared" si="93"/>
        <v>-0.2133740312669924</v>
      </c>
      <c r="AC277" s="9">
        <v>15548.32</v>
      </c>
      <c r="AE277" s="9">
        <v>14033.41</v>
      </c>
      <c r="AG277" s="9">
        <f t="shared" si="94"/>
        <v>1514.9099999999999</v>
      </c>
      <c r="AI277" s="21">
        <f t="shared" si="95"/>
        <v>0.10795024160200549</v>
      </c>
    </row>
    <row r="278" spans="1:35" ht="12.75" outlineLevel="1">
      <c r="A278" s="1" t="s">
        <v>609</v>
      </c>
      <c r="B278" s="16" t="s">
        <v>610</v>
      </c>
      <c r="C278" s="1" t="s">
        <v>1254</v>
      </c>
      <c r="E278" s="5">
        <v>82512.33</v>
      </c>
      <c r="G278" s="5">
        <v>84499.99</v>
      </c>
      <c r="I278" s="9">
        <f t="shared" si="88"/>
        <v>-1987.6600000000035</v>
      </c>
      <c r="K278" s="21">
        <f t="shared" si="89"/>
        <v>-0.023522606334036293</v>
      </c>
      <c r="M278" s="9">
        <v>280549.33</v>
      </c>
      <c r="O278" s="9">
        <v>273249.99</v>
      </c>
      <c r="Q278" s="9">
        <f t="shared" si="90"/>
        <v>7299.340000000026</v>
      </c>
      <c r="S278" s="21">
        <f t="shared" si="91"/>
        <v>0.026713047638172012</v>
      </c>
      <c r="U278" s="9">
        <v>330049.33</v>
      </c>
      <c r="W278" s="9">
        <v>337999.99</v>
      </c>
      <c r="Y278" s="9">
        <f t="shared" si="92"/>
        <v>-7950.659999999974</v>
      </c>
      <c r="AA278" s="21">
        <f t="shared" si="93"/>
        <v>-0.023522663417830204</v>
      </c>
      <c r="AC278" s="9">
        <v>1006101.25</v>
      </c>
      <c r="AE278" s="9">
        <v>1289608.63</v>
      </c>
      <c r="AG278" s="9">
        <f t="shared" si="94"/>
        <v>-283507.3799999999</v>
      </c>
      <c r="AI278" s="21">
        <f t="shared" si="95"/>
        <v>-0.21983985947736712</v>
      </c>
    </row>
    <row r="279" spans="1:35" ht="12.75" outlineLevel="1">
      <c r="A279" s="1" t="s">
        <v>611</v>
      </c>
      <c r="B279" s="16" t="s">
        <v>612</v>
      </c>
      <c r="C279" s="1" t="s">
        <v>1255</v>
      </c>
      <c r="E279" s="5">
        <v>12118.33</v>
      </c>
      <c r="G279" s="5">
        <v>11999.87</v>
      </c>
      <c r="I279" s="9">
        <f t="shared" si="88"/>
        <v>118.45999999999913</v>
      </c>
      <c r="K279" s="21">
        <f t="shared" si="89"/>
        <v>0.009871773610880711</v>
      </c>
      <c r="M279" s="9">
        <v>33595.27</v>
      </c>
      <c r="O279" s="9">
        <v>35489.39</v>
      </c>
      <c r="Q279" s="9">
        <f t="shared" si="90"/>
        <v>-1894.1200000000026</v>
      </c>
      <c r="S279" s="21">
        <f t="shared" si="91"/>
        <v>-0.05337144425418421</v>
      </c>
      <c r="U279" s="9">
        <v>48079.21</v>
      </c>
      <c r="W279" s="9">
        <v>47083.61</v>
      </c>
      <c r="Y279" s="9">
        <f t="shared" si="92"/>
        <v>995.5999999999985</v>
      </c>
      <c r="AA279" s="21">
        <f t="shared" si="93"/>
        <v>0.02114536247326827</v>
      </c>
      <c r="AC279" s="9">
        <v>147629.7</v>
      </c>
      <c r="AE279" s="9">
        <v>134788.4</v>
      </c>
      <c r="AG279" s="9">
        <f t="shared" si="94"/>
        <v>12841.300000000017</v>
      </c>
      <c r="AI279" s="21">
        <f t="shared" si="95"/>
        <v>0.09527006775063743</v>
      </c>
    </row>
    <row r="280" spans="1:35" ht="12.75" outlineLevel="1">
      <c r="A280" s="1" t="s">
        <v>613</v>
      </c>
      <c r="B280" s="16" t="s">
        <v>614</v>
      </c>
      <c r="C280" s="1" t="s">
        <v>1256</v>
      </c>
      <c r="E280" s="5">
        <v>349932.98</v>
      </c>
      <c r="G280" s="5">
        <v>313581.74</v>
      </c>
      <c r="I280" s="9">
        <f t="shared" si="88"/>
        <v>36351.23999999999</v>
      </c>
      <c r="K280" s="21">
        <f t="shared" si="89"/>
        <v>0.11592269371296936</v>
      </c>
      <c r="M280" s="9">
        <v>1045492.98</v>
      </c>
      <c r="O280" s="9">
        <v>944233.73</v>
      </c>
      <c r="Q280" s="9">
        <f t="shared" si="90"/>
        <v>101259.25</v>
      </c>
      <c r="S280" s="21">
        <f t="shared" si="91"/>
        <v>0.10723960263525006</v>
      </c>
      <c r="U280" s="9">
        <v>1397489.55</v>
      </c>
      <c r="W280" s="9">
        <v>1263823.94</v>
      </c>
      <c r="Y280" s="9">
        <f t="shared" si="92"/>
        <v>133665.6100000001</v>
      </c>
      <c r="AA280" s="21">
        <f t="shared" si="93"/>
        <v>0.10576284066908885</v>
      </c>
      <c r="AC280" s="9">
        <v>3923494.77</v>
      </c>
      <c r="AE280" s="9">
        <v>3549229.25</v>
      </c>
      <c r="AG280" s="9">
        <f t="shared" si="94"/>
        <v>374265.52</v>
      </c>
      <c r="AI280" s="21">
        <f t="shared" si="95"/>
        <v>0.1054498015308535</v>
      </c>
    </row>
    <row r="281" spans="1:35" ht="12.75" outlineLevel="1">
      <c r="A281" s="1" t="s">
        <v>615</v>
      </c>
      <c r="B281" s="16" t="s">
        <v>616</v>
      </c>
      <c r="C281" s="1" t="s">
        <v>1257</v>
      </c>
      <c r="E281" s="5">
        <v>240</v>
      </c>
      <c r="G281" s="5">
        <v>-0.01</v>
      </c>
      <c r="I281" s="9">
        <f t="shared" si="88"/>
        <v>240.01</v>
      </c>
      <c r="K281" s="21" t="str">
        <f t="shared" si="89"/>
        <v>N.M.</v>
      </c>
      <c r="M281" s="9">
        <v>240</v>
      </c>
      <c r="O281" s="9">
        <v>-0.02</v>
      </c>
      <c r="Q281" s="9">
        <f t="shared" si="90"/>
        <v>240.02</v>
      </c>
      <c r="S281" s="21" t="str">
        <f t="shared" si="91"/>
        <v>N.M.</v>
      </c>
      <c r="U281" s="9">
        <v>240</v>
      </c>
      <c r="W281" s="9">
        <v>-0.01</v>
      </c>
      <c r="Y281" s="9">
        <f t="shared" si="92"/>
        <v>240.01</v>
      </c>
      <c r="AA281" s="21" t="str">
        <f t="shared" si="93"/>
        <v>N.M.</v>
      </c>
      <c r="AC281" s="9">
        <v>320.449</v>
      </c>
      <c r="AE281" s="9">
        <v>209.72</v>
      </c>
      <c r="AG281" s="9">
        <f t="shared" si="94"/>
        <v>110.72900000000001</v>
      </c>
      <c r="AI281" s="21">
        <f t="shared" si="95"/>
        <v>0.5279849322906733</v>
      </c>
    </row>
    <row r="282" spans="1:35" ht="12.75" outlineLevel="1">
      <c r="A282" s="1" t="s">
        <v>617</v>
      </c>
      <c r="B282" s="16" t="s">
        <v>618</v>
      </c>
      <c r="C282" s="1" t="s">
        <v>1258</v>
      </c>
      <c r="E282" s="5">
        <v>16521.8</v>
      </c>
      <c r="G282" s="5">
        <v>35336.94</v>
      </c>
      <c r="I282" s="9">
        <f t="shared" si="88"/>
        <v>-18815.140000000003</v>
      </c>
      <c r="K282" s="21">
        <f t="shared" si="89"/>
        <v>-0.5324496122188282</v>
      </c>
      <c r="M282" s="9">
        <v>48573.19</v>
      </c>
      <c r="O282" s="9">
        <v>44537.03</v>
      </c>
      <c r="Q282" s="9">
        <f t="shared" si="90"/>
        <v>4036.1600000000035</v>
      </c>
      <c r="S282" s="21">
        <f t="shared" si="91"/>
        <v>0.09062481265589564</v>
      </c>
      <c r="U282" s="9">
        <v>63644.33</v>
      </c>
      <c r="W282" s="9">
        <v>48842.03</v>
      </c>
      <c r="Y282" s="9">
        <f t="shared" si="92"/>
        <v>14802.300000000003</v>
      </c>
      <c r="AA282" s="21">
        <f t="shared" si="93"/>
        <v>0.3030647989037311</v>
      </c>
      <c r="AC282" s="9">
        <v>195338.14</v>
      </c>
      <c r="AE282" s="9">
        <v>93575.15</v>
      </c>
      <c r="AG282" s="9">
        <f t="shared" si="94"/>
        <v>101762.99000000002</v>
      </c>
      <c r="AI282" s="21">
        <f t="shared" si="95"/>
        <v>1.0875001536198448</v>
      </c>
    </row>
    <row r="283" spans="1:35" ht="12.75" outlineLevel="1">
      <c r="A283" s="1" t="s">
        <v>619</v>
      </c>
      <c r="B283" s="16" t="s">
        <v>620</v>
      </c>
      <c r="C283" s="1" t="s">
        <v>1259</v>
      </c>
      <c r="E283" s="5">
        <v>22446.35</v>
      </c>
      <c r="G283" s="5">
        <v>21761.32</v>
      </c>
      <c r="I283" s="9">
        <f t="shared" si="88"/>
        <v>685.0299999999988</v>
      </c>
      <c r="K283" s="21">
        <f t="shared" si="89"/>
        <v>0.03147924850146953</v>
      </c>
      <c r="M283" s="9">
        <v>67017.72</v>
      </c>
      <c r="O283" s="9">
        <v>65216.58</v>
      </c>
      <c r="Q283" s="9">
        <f t="shared" si="90"/>
        <v>1801.1399999999994</v>
      </c>
      <c r="S283" s="21">
        <f t="shared" si="91"/>
        <v>0.027617823565725147</v>
      </c>
      <c r="U283" s="9">
        <v>89680.78</v>
      </c>
      <c r="W283" s="9">
        <v>87230.26</v>
      </c>
      <c r="Y283" s="9">
        <f t="shared" si="92"/>
        <v>2450.520000000004</v>
      </c>
      <c r="AA283" s="21">
        <f t="shared" si="93"/>
        <v>0.02809254494942471</v>
      </c>
      <c r="AC283" s="9">
        <v>264456.89</v>
      </c>
      <c r="AE283" s="9">
        <v>252003.2</v>
      </c>
      <c r="AG283" s="9">
        <f t="shared" si="94"/>
        <v>12453.690000000002</v>
      </c>
      <c r="AI283" s="21">
        <f t="shared" si="95"/>
        <v>0.049418777221876556</v>
      </c>
    </row>
    <row r="284" spans="1:35" ht="12.75" outlineLevel="1">
      <c r="A284" s="1" t="s">
        <v>621</v>
      </c>
      <c r="B284" s="16" t="s">
        <v>622</v>
      </c>
      <c r="C284" s="1" t="s">
        <v>1260</v>
      </c>
      <c r="E284" s="5">
        <v>3696.583</v>
      </c>
      <c r="G284" s="5">
        <v>10.415</v>
      </c>
      <c r="I284" s="9">
        <f t="shared" si="88"/>
        <v>3686.168</v>
      </c>
      <c r="K284" s="21" t="str">
        <f t="shared" si="89"/>
        <v>N.M.</v>
      </c>
      <c r="M284" s="9">
        <v>4000.1150000000002</v>
      </c>
      <c r="O284" s="9">
        <v>265.874</v>
      </c>
      <c r="Q284" s="9">
        <f t="shared" si="90"/>
        <v>3734.241</v>
      </c>
      <c r="S284" s="21" t="str">
        <f t="shared" si="91"/>
        <v>N.M.</v>
      </c>
      <c r="U284" s="9">
        <v>4001.197</v>
      </c>
      <c r="W284" s="9">
        <v>267.455</v>
      </c>
      <c r="Y284" s="9">
        <f t="shared" si="92"/>
        <v>3733.742</v>
      </c>
      <c r="AA284" s="21" t="str">
        <f t="shared" si="93"/>
        <v>N.M.</v>
      </c>
      <c r="AC284" s="9">
        <v>4629.667</v>
      </c>
      <c r="AE284" s="9">
        <v>1262.621</v>
      </c>
      <c r="AG284" s="9">
        <f t="shared" si="94"/>
        <v>3367.0460000000003</v>
      </c>
      <c r="AI284" s="21">
        <f t="shared" si="95"/>
        <v>2.6667115468537275</v>
      </c>
    </row>
    <row r="285" spans="1:35" ht="12.75" outlineLevel="1">
      <c r="A285" s="1" t="s">
        <v>623</v>
      </c>
      <c r="B285" s="16" t="s">
        <v>624</v>
      </c>
      <c r="C285" s="1" t="s">
        <v>1261</v>
      </c>
      <c r="E285" s="5">
        <v>0</v>
      </c>
      <c r="G285" s="5">
        <v>13.91</v>
      </c>
      <c r="I285" s="9">
        <f t="shared" si="88"/>
        <v>-13.91</v>
      </c>
      <c r="K285" s="21" t="str">
        <f t="shared" si="89"/>
        <v>N.M.</v>
      </c>
      <c r="M285" s="9">
        <v>310.51</v>
      </c>
      <c r="O285" s="9">
        <v>264.62</v>
      </c>
      <c r="Q285" s="9">
        <f t="shared" si="90"/>
        <v>45.889999999999986</v>
      </c>
      <c r="S285" s="21">
        <f t="shared" si="91"/>
        <v>0.17341848688685657</v>
      </c>
      <c r="U285" s="9">
        <v>316.31</v>
      </c>
      <c r="W285" s="9">
        <v>264.88</v>
      </c>
      <c r="Y285" s="9">
        <f t="shared" si="92"/>
        <v>51.43000000000001</v>
      </c>
      <c r="AA285" s="21">
        <f t="shared" si="93"/>
        <v>0.19416339474479014</v>
      </c>
      <c r="AC285" s="9">
        <v>492.96</v>
      </c>
      <c r="AE285" s="9">
        <v>1775.7730000000001</v>
      </c>
      <c r="AG285" s="9">
        <f t="shared" si="94"/>
        <v>-1282.813</v>
      </c>
      <c r="AI285" s="21">
        <f t="shared" si="95"/>
        <v>-0.7223969505111295</v>
      </c>
    </row>
    <row r="286" spans="1:35" ht="12.75" outlineLevel="1">
      <c r="A286" s="1" t="s">
        <v>625</v>
      </c>
      <c r="B286" s="16" t="s">
        <v>626</v>
      </c>
      <c r="C286" s="1" t="s">
        <v>1262</v>
      </c>
      <c r="E286" s="5">
        <v>1027.09</v>
      </c>
      <c r="G286" s="5">
        <v>11.106</v>
      </c>
      <c r="I286" s="9">
        <f t="shared" si="88"/>
        <v>1015.9839999999999</v>
      </c>
      <c r="K286" s="21" t="str">
        <f t="shared" si="89"/>
        <v>N.M.</v>
      </c>
      <c r="M286" s="9">
        <v>9254.039</v>
      </c>
      <c r="O286" s="9">
        <v>505.49300000000005</v>
      </c>
      <c r="Q286" s="9">
        <f t="shared" si="90"/>
        <v>8748.546</v>
      </c>
      <c r="S286" s="21" t="str">
        <f t="shared" si="91"/>
        <v>N.M.</v>
      </c>
      <c r="U286" s="9">
        <v>11666.739</v>
      </c>
      <c r="W286" s="9">
        <v>7230.742</v>
      </c>
      <c r="Y286" s="9">
        <f t="shared" si="92"/>
        <v>4435.996999999999</v>
      </c>
      <c r="AA286" s="21">
        <f t="shared" si="93"/>
        <v>0.6134912571904791</v>
      </c>
      <c r="AC286" s="9">
        <v>21980.773999999998</v>
      </c>
      <c r="AE286" s="9">
        <v>12253.392</v>
      </c>
      <c r="AG286" s="9">
        <f t="shared" si="94"/>
        <v>9727.381999999998</v>
      </c>
      <c r="AI286" s="21">
        <f t="shared" si="95"/>
        <v>0.7938521839503705</v>
      </c>
    </row>
    <row r="287" spans="1:35" ht="12.75" outlineLevel="1">
      <c r="A287" s="1" t="s">
        <v>627</v>
      </c>
      <c r="B287" s="16" t="s">
        <v>628</v>
      </c>
      <c r="C287" s="1" t="s">
        <v>1263</v>
      </c>
      <c r="E287" s="5">
        <v>0</v>
      </c>
      <c r="G287" s="5">
        <v>0</v>
      </c>
      <c r="I287" s="9">
        <f t="shared" si="88"/>
        <v>0</v>
      </c>
      <c r="K287" s="21">
        <f t="shared" si="89"/>
        <v>0</v>
      </c>
      <c r="M287" s="9">
        <v>0</v>
      </c>
      <c r="O287" s="9">
        <v>0</v>
      </c>
      <c r="Q287" s="9">
        <f t="shared" si="90"/>
        <v>0</v>
      </c>
      <c r="S287" s="21">
        <f t="shared" si="91"/>
        <v>0</v>
      </c>
      <c r="U287" s="9">
        <v>0</v>
      </c>
      <c r="W287" s="9">
        <v>0</v>
      </c>
      <c r="Y287" s="9">
        <f t="shared" si="92"/>
        <v>0</v>
      </c>
      <c r="AA287" s="21">
        <f t="shared" si="93"/>
        <v>0</v>
      </c>
      <c r="AC287" s="9">
        <v>0</v>
      </c>
      <c r="AE287" s="9">
        <v>4000</v>
      </c>
      <c r="AG287" s="9">
        <f t="shared" si="94"/>
        <v>-4000</v>
      </c>
      <c r="AI287" s="21" t="str">
        <f t="shared" si="95"/>
        <v>N.M.</v>
      </c>
    </row>
    <row r="288" spans="1:35" ht="12.75" outlineLevel="1">
      <c r="A288" s="1" t="s">
        <v>629</v>
      </c>
      <c r="B288" s="16" t="s">
        <v>630</v>
      </c>
      <c r="C288" s="1" t="s">
        <v>1264</v>
      </c>
      <c r="E288" s="5">
        <v>213913.416</v>
      </c>
      <c r="G288" s="5">
        <v>220916.67</v>
      </c>
      <c r="I288" s="9">
        <f t="shared" si="88"/>
        <v>-7003.254000000015</v>
      </c>
      <c r="K288" s="21">
        <f t="shared" si="89"/>
        <v>-0.03170088522518475</v>
      </c>
      <c r="M288" s="9">
        <v>647570.342</v>
      </c>
      <c r="O288" s="9">
        <v>676416.67</v>
      </c>
      <c r="Q288" s="9">
        <f t="shared" si="90"/>
        <v>-28846.328000000096</v>
      </c>
      <c r="S288" s="21">
        <f t="shared" si="91"/>
        <v>-0.04264579700556477</v>
      </c>
      <c r="U288" s="9">
        <v>855653.672</v>
      </c>
      <c r="W288" s="9">
        <v>883666.67</v>
      </c>
      <c r="Y288" s="9">
        <f t="shared" si="92"/>
        <v>-28012.99800000002</v>
      </c>
      <c r="AA288" s="21">
        <f t="shared" si="93"/>
        <v>-0.03170086521425553</v>
      </c>
      <c r="AC288" s="9">
        <v>2622817.032</v>
      </c>
      <c r="AE288" s="9">
        <v>2879814.11</v>
      </c>
      <c r="AG288" s="9">
        <f t="shared" si="94"/>
        <v>-256997.07799999975</v>
      </c>
      <c r="AI288" s="21">
        <f t="shared" si="95"/>
        <v>-0.08924085659126094</v>
      </c>
    </row>
    <row r="289" spans="1:35" ht="12.75" outlineLevel="1">
      <c r="A289" s="1" t="s">
        <v>631</v>
      </c>
      <c r="B289" s="16" t="s">
        <v>632</v>
      </c>
      <c r="C289" s="1" t="s">
        <v>1265</v>
      </c>
      <c r="E289" s="5">
        <v>0</v>
      </c>
      <c r="G289" s="5">
        <v>0</v>
      </c>
      <c r="I289" s="9">
        <f t="shared" si="88"/>
        <v>0</v>
      </c>
      <c r="K289" s="21">
        <f t="shared" si="89"/>
        <v>0</v>
      </c>
      <c r="M289" s="9">
        <v>0</v>
      </c>
      <c r="O289" s="9">
        <v>0</v>
      </c>
      <c r="Q289" s="9">
        <f t="shared" si="90"/>
        <v>0</v>
      </c>
      <c r="S289" s="21">
        <f t="shared" si="91"/>
        <v>0</v>
      </c>
      <c r="U289" s="9">
        <v>0</v>
      </c>
      <c r="W289" s="9">
        <v>0</v>
      </c>
      <c r="Y289" s="9">
        <f t="shared" si="92"/>
        <v>0</v>
      </c>
      <c r="AA289" s="21">
        <f t="shared" si="93"/>
        <v>0</v>
      </c>
      <c r="AC289" s="9">
        <v>0</v>
      </c>
      <c r="AE289" s="9">
        <v>85343.26</v>
      </c>
      <c r="AG289" s="9">
        <f t="shared" si="94"/>
        <v>-85343.26</v>
      </c>
      <c r="AI289" s="21" t="str">
        <f t="shared" si="95"/>
        <v>N.M.</v>
      </c>
    </row>
    <row r="290" spans="1:35" ht="12.75" outlineLevel="1">
      <c r="A290" s="1" t="s">
        <v>633</v>
      </c>
      <c r="B290" s="16" t="s">
        <v>634</v>
      </c>
      <c r="C290" s="1" t="s">
        <v>1266</v>
      </c>
      <c r="E290" s="5">
        <v>113676.639</v>
      </c>
      <c r="G290" s="5">
        <v>101151.706</v>
      </c>
      <c r="I290" s="9">
        <f t="shared" si="88"/>
        <v>12524.93299999999</v>
      </c>
      <c r="K290" s="21">
        <f t="shared" si="89"/>
        <v>0.12382325019807366</v>
      </c>
      <c r="M290" s="9">
        <v>380393.284</v>
      </c>
      <c r="O290" s="9">
        <v>329634.032</v>
      </c>
      <c r="Q290" s="9">
        <f t="shared" si="90"/>
        <v>50759.25199999998</v>
      </c>
      <c r="S290" s="21">
        <f t="shared" si="91"/>
        <v>0.1539866854524292</v>
      </c>
      <c r="U290" s="9">
        <v>497004.907</v>
      </c>
      <c r="W290" s="9">
        <v>430753.116</v>
      </c>
      <c r="Y290" s="9">
        <f t="shared" si="92"/>
        <v>66251.79100000003</v>
      </c>
      <c r="AA290" s="21">
        <f t="shared" si="93"/>
        <v>0.15380455425422862</v>
      </c>
      <c r="AC290" s="9">
        <v>1538295.477</v>
      </c>
      <c r="AE290" s="9">
        <v>1326392.384</v>
      </c>
      <c r="AG290" s="9">
        <f t="shared" si="94"/>
        <v>211903.09299999988</v>
      </c>
      <c r="AI290" s="21">
        <f t="shared" si="95"/>
        <v>0.15975897898400468</v>
      </c>
    </row>
    <row r="291" spans="1:35" ht="12.75" outlineLevel="1">
      <c r="A291" s="1" t="s">
        <v>635</v>
      </c>
      <c r="B291" s="16" t="s">
        <v>636</v>
      </c>
      <c r="C291" s="1" t="s">
        <v>1267</v>
      </c>
      <c r="E291" s="5">
        <v>0</v>
      </c>
      <c r="G291" s="5">
        <v>0</v>
      </c>
      <c r="I291" s="9">
        <f t="shared" si="88"/>
        <v>0</v>
      </c>
      <c r="K291" s="21">
        <f t="shared" si="89"/>
        <v>0</v>
      </c>
      <c r="M291" s="9">
        <v>0</v>
      </c>
      <c r="O291" s="9">
        <v>0</v>
      </c>
      <c r="Q291" s="9">
        <f t="shared" si="90"/>
        <v>0</v>
      </c>
      <c r="S291" s="21">
        <f t="shared" si="91"/>
        <v>0</v>
      </c>
      <c r="U291" s="9">
        <v>0</v>
      </c>
      <c r="W291" s="9">
        <v>0</v>
      </c>
      <c r="Y291" s="9">
        <f t="shared" si="92"/>
        <v>0</v>
      </c>
      <c r="AA291" s="21">
        <f t="shared" si="93"/>
        <v>0</v>
      </c>
      <c r="AC291" s="9">
        <v>-471.69</v>
      </c>
      <c r="AE291" s="9">
        <v>-5810.01</v>
      </c>
      <c r="AG291" s="9">
        <f t="shared" si="94"/>
        <v>5338.320000000001</v>
      </c>
      <c r="AI291" s="21">
        <f t="shared" si="95"/>
        <v>0.9188142533317499</v>
      </c>
    </row>
    <row r="292" spans="1:35" ht="12.75" outlineLevel="1">
      <c r="A292" s="1" t="s">
        <v>637</v>
      </c>
      <c r="B292" s="16" t="s">
        <v>638</v>
      </c>
      <c r="C292" s="1" t="s">
        <v>1268</v>
      </c>
      <c r="E292" s="5">
        <v>436.92</v>
      </c>
      <c r="G292" s="5">
        <v>333.33</v>
      </c>
      <c r="I292" s="9">
        <f t="shared" si="88"/>
        <v>103.59000000000003</v>
      </c>
      <c r="K292" s="21">
        <f t="shared" si="89"/>
        <v>0.3107731077310774</v>
      </c>
      <c r="M292" s="9">
        <v>1747.67</v>
      </c>
      <c r="O292" s="9">
        <v>1083.33</v>
      </c>
      <c r="Q292" s="9">
        <f t="shared" si="90"/>
        <v>664.3400000000001</v>
      </c>
      <c r="S292" s="21">
        <f t="shared" si="91"/>
        <v>0.6132388099655693</v>
      </c>
      <c r="U292" s="9">
        <v>1747.67</v>
      </c>
      <c r="W292" s="9">
        <v>1333.33</v>
      </c>
      <c r="Y292" s="9">
        <f t="shared" si="92"/>
        <v>414.34000000000015</v>
      </c>
      <c r="AA292" s="21">
        <f t="shared" si="93"/>
        <v>0.31075577688944234</v>
      </c>
      <c r="AC292" s="9">
        <v>4539.31</v>
      </c>
      <c r="AE292" s="9">
        <v>5922.61</v>
      </c>
      <c r="AG292" s="9">
        <f t="shared" si="94"/>
        <v>-1383.2999999999993</v>
      </c>
      <c r="AI292" s="21">
        <f t="shared" si="95"/>
        <v>-0.2335625678543749</v>
      </c>
    </row>
    <row r="293" spans="1:35" ht="12.75" outlineLevel="1">
      <c r="A293" s="1" t="s">
        <v>639</v>
      </c>
      <c r="B293" s="16" t="s">
        <v>640</v>
      </c>
      <c r="C293" s="1" t="s">
        <v>1269</v>
      </c>
      <c r="E293" s="5">
        <v>-31936.81</v>
      </c>
      <c r="G293" s="5">
        <v>-31505.018</v>
      </c>
      <c r="I293" s="9">
        <f t="shared" si="88"/>
        <v>-431.7920000000013</v>
      </c>
      <c r="K293" s="21">
        <f t="shared" si="89"/>
        <v>-0.013705499231900177</v>
      </c>
      <c r="M293" s="9">
        <v>-79521.213</v>
      </c>
      <c r="O293" s="9">
        <v>-94380.123</v>
      </c>
      <c r="Q293" s="9">
        <f t="shared" si="90"/>
        <v>14858.910000000003</v>
      </c>
      <c r="S293" s="21">
        <f t="shared" si="91"/>
        <v>0.15743685775870414</v>
      </c>
      <c r="U293" s="9">
        <v>-93173.342</v>
      </c>
      <c r="W293" s="9">
        <v>-113103.956</v>
      </c>
      <c r="Y293" s="9">
        <f t="shared" si="92"/>
        <v>19930.614</v>
      </c>
      <c r="AA293" s="21">
        <f t="shared" si="93"/>
        <v>0.17621500347874658</v>
      </c>
      <c r="AC293" s="9">
        <v>-350893.982</v>
      </c>
      <c r="AE293" s="9">
        <v>-526652.22</v>
      </c>
      <c r="AG293" s="9">
        <f t="shared" si="94"/>
        <v>175758.23799999995</v>
      </c>
      <c r="AI293" s="21">
        <f t="shared" si="95"/>
        <v>0.33372732768505176</v>
      </c>
    </row>
    <row r="294" spans="1:35" ht="12.75" outlineLevel="1">
      <c r="A294" s="1" t="s">
        <v>641</v>
      </c>
      <c r="B294" s="16" t="s">
        <v>642</v>
      </c>
      <c r="C294" s="1" t="s">
        <v>1270</v>
      </c>
      <c r="E294" s="5">
        <v>-120206.981</v>
      </c>
      <c r="G294" s="5">
        <v>-125628.271</v>
      </c>
      <c r="I294" s="9">
        <f t="shared" si="88"/>
        <v>5421.289999999994</v>
      </c>
      <c r="K294" s="21">
        <f t="shared" si="89"/>
        <v>0.043153423642995084</v>
      </c>
      <c r="M294" s="9">
        <v>-462068.248</v>
      </c>
      <c r="O294" s="9">
        <v>-472846.371</v>
      </c>
      <c r="Q294" s="9">
        <f t="shared" si="90"/>
        <v>10778.122999999963</v>
      </c>
      <c r="S294" s="21">
        <f t="shared" si="91"/>
        <v>0.02279413285377623</v>
      </c>
      <c r="U294" s="9">
        <v>-568370.898</v>
      </c>
      <c r="W294" s="9">
        <v>-579514.726</v>
      </c>
      <c r="Y294" s="9">
        <f t="shared" si="92"/>
        <v>11143.82799999998</v>
      </c>
      <c r="AA294" s="21">
        <f t="shared" si="93"/>
        <v>0.019229585548098702</v>
      </c>
      <c r="AC294" s="9">
        <v>-1648578.9170000001</v>
      </c>
      <c r="AE294" s="9">
        <v>-1655855.307</v>
      </c>
      <c r="AG294" s="9">
        <f t="shared" si="94"/>
        <v>7276.389999999898</v>
      </c>
      <c r="AI294" s="21">
        <f t="shared" si="95"/>
        <v>0.004394339269403264</v>
      </c>
    </row>
    <row r="295" spans="1:35" ht="12.75" outlineLevel="1">
      <c r="A295" s="1" t="s">
        <v>643</v>
      </c>
      <c r="B295" s="16" t="s">
        <v>644</v>
      </c>
      <c r="C295" s="1" t="s">
        <v>1271</v>
      </c>
      <c r="E295" s="5">
        <v>-44648.492</v>
      </c>
      <c r="G295" s="5">
        <v>-39695.521</v>
      </c>
      <c r="I295" s="9">
        <f t="shared" si="88"/>
        <v>-4952.970999999998</v>
      </c>
      <c r="K295" s="21">
        <f t="shared" si="89"/>
        <v>-0.12477405196420013</v>
      </c>
      <c r="M295" s="9">
        <v>-153061.407</v>
      </c>
      <c r="O295" s="9">
        <v>-159112.152</v>
      </c>
      <c r="Q295" s="9">
        <f t="shared" si="90"/>
        <v>6050.744999999995</v>
      </c>
      <c r="S295" s="21">
        <f t="shared" si="91"/>
        <v>0.03802817650282296</v>
      </c>
      <c r="U295" s="9">
        <v>-188763.853</v>
      </c>
      <c r="W295" s="9">
        <v>-201247.394</v>
      </c>
      <c r="Y295" s="9">
        <f t="shared" si="92"/>
        <v>12483.540999999997</v>
      </c>
      <c r="AA295" s="21">
        <f t="shared" si="93"/>
        <v>0.06203082063263884</v>
      </c>
      <c r="AC295" s="9">
        <v>-561480.612</v>
      </c>
      <c r="AE295" s="9">
        <v>-554401.459</v>
      </c>
      <c r="AG295" s="9">
        <f t="shared" si="94"/>
        <v>-7079.152999999933</v>
      </c>
      <c r="AI295" s="21">
        <f t="shared" si="95"/>
        <v>-0.01276900138893742</v>
      </c>
    </row>
    <row r="296" spans="1:35" ht="12.75" outlineLevel="1">
      <c r="A296" s="1" t="s">
        <v>645</v>
      </c>
      <c r="B296" s="16" t="s">
        <v>646</v>
      </c>
      <c r="C296" s="1" t="s">
        <v>1272</v>
      </c>
      <c r="E296" s="5">
        <v>-50012.857</v>
      </c>
      <c r="G296" s="5">
        <v>-54113.725</v>
      </c>
      <c r="I296" s="9">
        <f t="shared" si="88"/>
        <v>4100.867999999995</v>
      </c>
      <c r="K296" s="21">
        <f t="shared" si="89"/>
        <v>0.07578240086041009</v>
      </c>
      <c r="M296" s="9">
        <v>-163395.845</v>
      </c>
      <c r="O296" s="9">
        <v>-197253.535</v>
      </c>
      <c r="Q296" s="9">
        <f t="shared" si="90"/>
        <v>33857.69</v>
      </c>
      <c r="S296" s="21">
        <f t="shared" si="91"/>
        <v>0.1716455423726627</v>
      </c>
      <c r="U296" s="9">
        <v>-198903.629</v>
      </c>
      <c r="W296" s="9">
        <v>-238227.813</v>
      </c>
      <c r="Y296" s="9">
        <f t="shared" si="92"/>
        <v>39324.18400000001</v>
      </c>
      <c r="AA296" s="21">
        <f t="shared" si="93"/>
        <v>0.16506965960351577</v>
      </c>
      <c r="AC296" s="9">
        <v>-637108.551</v>
      </c>
      <c r="AE296" s="9">
        <v>-823626.1279999999</v>
      </c>
      <c r="AG296" s="9">
        <f t="shared" si="94"/>
        <v>186517.57699999993</v>
      </c>
      <c r="AI296" s="21">
        <f t="shared" si="95"/>
        <v>0.22645903360656858</v>
      </c>
    </row>
    <row r="297" spans="1:35" ht="12.75" outlineLevel="1">
      <c r="A297" s="1" t="s">
        <v>647</v>
      </c>
      <c r="B297" s="16" t="s">
        <v>648</v>
      </c>
      <c r="C297" s="1" t="s">
        <v>1273</v>
      </c>
      <c r="E297" s="5">
        <v>-55504.024</v>
      </c>
      <c r="G297" s="5">
        <v>-70089.243</v>
      </c>
      <c r="I297" s="9">
        <f t="shared" si="88"/>
        <v>14585.219000000005</v>
      </c>
      <c r="K297" s="21">
        <f t="shared" si="89"/>
        <v>0.20809497114985254</v>
      </c>
      <c r="M297" s="9">
        <v>-218078.271</v>
      </c>
      <c r="O297" s="9">
        <v>-275469.485</v>
      </c>
      <c r="Q297" s="9">
        <f t="shared" si="90"/>
        <v>57391.21399999998</v>
      </c>
      <c r="S297" s="21">
        <f t="shared" si="91"/>
        <v>0.20833964241084627</v>
      </c>
      <c r="U297" s="9">
        <v>-272829.051</v>
      </c>
      <c r="W297" s="9">
        <v>-333791.906</v>
      </c>
      <c r="Y297" s="9">
        <f t="shared" si="92"/>
        <v>60962.85500000004</v>
      </c>
      <c r="AA297" s="21">
        <f t="shared" si="93"/>
        <v>0.18263730756850657</v>
      </c>
      <c r="AC297" s="9">
        <v>-858678.2729999999</v>
      </c>
      <c r="AE297" s="9">
        <v>-1021315.6769999999</v>
      </c>
      <c r="AG297" s="9">
        <f t="shared" si="94"/>
        <v>162637.40399999998</v>
      </c>
      <c r="AI297" s="21">
        <f t="shared" si="95"/>
        <v>0.15924303098698053</v>
      </c>
    </row>
    <row r="298" spans="1:35" ht="12.75" outlineLevel="1">
      <c r="A298" s="1" t="s">
        <v>649</v>
      </c>
      <c r="B298" s="16" t="s">
        <v>650</v>
      </c>
      <c r="C298" s="1" t="s">
        <v>1274</v>
      </c>
      <c r="E298" s="5">
        <v>-80367.91</v>
      </c>
      <c r="G298" s="5">
        <v>-78750</v>
      </c>
      <c r="I298" s="9">
        <f t="shared" si="88"/>
        <v>-1617.9100000000035</v>
      </c>
      <c r="K298" s="21">
        <f t="shared" si="89"/>
        <v>-0.020544888888888932</v>
      </c>
      <c r="M298" s="9">
        <v>-237971.66</v>
      </c>
      <c r="O298" s="9">
        <v>-236916.67</v>
      </c>
      <c r="Q298" s="9">
        <f t="shared" si="90"/>
        <v>-1054.9899999999907</v>
      </c>
      <c r="S298" s="21">
        <f t="shared" si="91"/>
        <v>-0.004453000289088947</v>
      </c>
      <c r="U298" s="9">
        <v>-321471.66</v>
      </c>
      <c r="W298" s="9">
        <v>-315000</v>
      </c>
      <c r="Y298" s="9">
        <f t="shared" si="92"/>
        <v>-6471.659999999974</v>
      </c>
      <c r="AA298" s="21">
        <f t="shared" si="93"/>
        <v>-0.0205449523809523</v>
      </c>
      <c r="AC298" s="9">
        <v>-951770.66</v>
      </c>
      <c r="AE298" s="9">
        <v>-944379.52</v>
      </c>
      <c r="AG298" s="9">
        <f t="shared" si="94"/>
        <v>-7391.140000000014</v>
      </c>
      <c r="AI298" s="21">
        <f t="shared" si="95"/>
        <v>-0.007826450959038177</v>
      </c>
    </row>
    <row r="299" spans="1:35" ht="12.75" outlineLevel="1">
      <c r="A299" s="1" t="s">
        <v>651</v>
      </c>
      <c r="B299" s="16" t="s">
        <v>652</v>
      </c>
      <c r="C299" s="1" t="s">
        <v>1275</v>
      </c>
      <c r="E299" s="5">
        <v>-20964.443</v>
      </c>
      <c r="G299" s="5">
        <v>-26099.235</v>
      </c>
      <c r="I299" s="9">
        <f aca="true" t="shared" si="96" ref="I299:I323">+E299-G299</f>
        <v>5134.792000000001</v>
      </c>
      <c r="K299" s="21">
        <f aca="true" t="shared" si="97" ref="K299:K323">IF(G299&lt;0,IF(I299=0,0,IF(OR(G299=0,E299=0),"N.M.",IF(ABS(I299/G299)&gt;=10,"N.M.",I299/(-G299)))),IF(I299=0,0,IF(OR(G299=0,E299=0),"N.M.",IF(ABS(I299/G299)&gt;=10,"N.M.",I299/G299))))</f>
        <v>0.19674109221975283</v>
      </c>
      <c r="M299" s="9">
        <v>106578.65</v>
      </c>
      <c r="O299" s="9">
        <v>97388.986</v>
      </c>
      <c r="Q299" s="9">
        <f aca="true" t="shared" si="98" ref="Q299:Q323">(+M299-O299)</f>
        <v>9189.66399999999</v>
      </c>
      <c r="S299" s="21">
        <f aca="true" t="shared" si="99" ref="S299:S323">IF(O299&lt;0,IF(Q299=0,0,IF(OR(O299=0,M299=0),"N.M.",IF(ABS(Q299/O299)&gt;=10,"N.M.",Q299/(-O299)))),IF(Q299=0,0,IF(OR(O299=0,M299=0),"N.M.",IF(ABS(Q299/O299)&gt;=10,"N.M.",Q299/O299))))</f>
        <v>0.09436040334170837</v>
      </c>
      <c r="U299" s="9">
        <v>104281.76</v>
      </c>
      <c r="W299" s="9">
        <v>146587.836</v>
      </c>
      <c r="Y299" s="9">
        <f aca="true" t="shared" si="100" ref="Y299:Y323">(+U299-W299)</f>
        <v>-42306.076000000015</v>
      </c>
      <c r="AA299" s="21">
        <f aca="true" t="shared" si="101" ref="AA299:AA323">IF(W299&lt;0,IF(Y299=0,0,IF(OR(W299=0,U299=0),"N.M.",IF(ABS(Y299/W299)&gt;=10,"N.M.",Y299/(-W299)))),IF(Y299=0,0,IF(OR(W299=0,U299=0),"N.M.",IF(ABS(Y299/W299)&gt;=10,"N.M.",Y299/W299))))</f>
        <v>-0.288605638465118</v>
      </c>
      <c r="AC299" s="9">
        <v>-23244.992999999988</v>
      </c>
      <c r="AE299" s="9">
        <v>-21817.81599999999</v>
      </c>
      <c r="AG299" s="9">
        <f aca="true" t="shared" si="102" ref="AG299:AG323">(+AC299-AE299)</f>
        <v>-1427.176999999996</v>
      </c>
      <c r="AI299" s="21">
        <f aca="true" t="shared" si="103" ref="AI299:AI323">IF(AE299&lt;0,IF(AG299=0,0,IF(OR(AE299=0,AC299=0),"N.M.",IF(ABS(AG299/AE299)&gt;=10,"N.M.",AG299/(-AE299)))),IF(AG299=0,0,IF(OR(AE299=0,AC299=0),"N.M.",IF(ABS(AG299/AE299)&gt;=10,"N.M.",AG299/AE299))))</f>
        <v>-0.06541337593093628</v>
      </c>
    </row>
    <row r="300" spans="1:35" ht="12.75" outlineLevel="1">
      <c r="A300" s="1" t="s">
        <v>653</v>
      </c>
      <c r="B300" s="16" t="s">
        <v>654</v>
      </c>
      <c r="C300" s="1" t="s">
        <v>1276</v>
      </c>
      <c r="E300" s="5">
        <v>15569.82</v>
      </c>
      <c r="G300" s="5">
        <v>13555.82</v>
      </c>
      <c r="I300" s="9">
        <f t="shared" si="96"/>
        <v>2014</v>
      </c>
      <c r="K300" s="21">
        <f t="shared" si="97"/>
        <v>0.14857087214200249</v>
      </c>
      <c r="M300" s="9">
        <v>44300.95</v>
      </c>
      <c r="O300" s="9">
        <v>42104.3</v>
      </c>
      <c r="Q300" s="9">
        <f t="shared" si="98"/>
        <v>2196.649999999994</v>
      </c>
      <c r="S300" s="21">
        <f t="shared" si="99"/>
        <v>0.05217163092605729</v>
      </c>
      <c r="U300" s="9">
        <v>58047.73</v>
      </c>
      <c r="W300" s="9">
        <v>56940.33</v>
      </c>
      <c r="Y300" s="9">
        <f t="shared" si="100"/>
        <v>1107.4000000000015</v>
      </c>
      <c r="AA300" s="21">
        <f t="shared" si="101"/>
        <v>0.019448429610436073</v>
      </c>
      <c r="AC300" s="9">
        <v>169856.93</v>
      </c>
      <c r="AE300" s="9">
        <v>169139.87</v>
      </c>
      <c r="AG300" s="9">
        <f t="shared" si="102"/>
        <v>717.0599999999977</v>
      </c>
      <c r="AI300" s="21">
        <f t="shared" si="103"/>
        <v>0.004239449870689848</v>
      </c>
    </row>
    <row r="301" spans="1:35" ht="12.75" outlineLevel="1">
      <c r="A301" s="1" t="s">
        <v>655</v>
      </c>
      <c r="B301" s="16" t="s">
        <v>656</v>
      </c>
      <c r="C301" s="1" t="s">
        <v>1277</v>
      </c>
      <c r="E301" s="5">
        <v>0</v>
      </c>
      <c r="G301" s="5">
        <v>0</v>
      </c>
      <c r="I301" s="9">
        <f t="shared" si="96"/>
        <v>0</v>
      </c>
      <c r="K301" s="21">
        <f t="shared" si="97"/>
        <v>0</v>
      </c>
      <c r="M301" s="9">
        <v>19.33</v>
      </c>
      <c r="O301" s="9">
        <v>0</v>
      </c>
      <c r="Q301" s="9">
        <f t="shared" si="98"/>
        <v>19.33</v>
      </c>
      <c r="S301" s="21" t="str">
        <f t="shared" si="99"/>
        <v>N.M.</v>
      </c>
      <c r="U301" s="9">
        <v>28.84</v>
      </c>
      <c r="W301" s="9">
        <v>0</v>
      </c>
      <c r="Y301" s="9">
        <f t="shared" si="100"/>
        <v>28.84</v>
      </c>
      <c r="AA301" s="21" t="str">
        <f t="shared" si="101"/>
        <v>N.M.</v>
      </c>
      <c r="AC301" s="9">
        <v>1135</v>
      </c>
      <c r="AE301" s="9">
        <v>1004</v>
      </c>
      <c r="AG301" s="9">
        <f t="shared" si="102"/>
        <v>131</v>
      </c>
      <c r="AI301" s="21">
        <f t="shared" si="103"/>
        <v>0.13047808764940239</v>
      </c>
    </row>
    <row r="302" spans="1:35" ht="12.75" outlineLevel="1">
      <c r="A302" s="1" t="s">
        <v>657</v>
      </c>
      <c r="B302" s="16" t="s">
        <v>658</v>
      </c>
      <c r="C302" s="1" t="s">
        <v>1278</v>
      </c>
      <c r="E302" s="5">
        <v>0</v>
      </c>
      <c r="G302" s="5">
        <v>0</v>
      </c>
      <c r="I302" s="9">
        <f t="shared" si="96"/>
        <v>0</v>
      </c>
      <c r="K302" s="21">
        <f t="shared" si="97"/>
        <v>0</v>
      </c>
      <c r="M302" s="9">
        <v>52.06</v>
      </c>
      <c r="O302" s="9">
        <v>0</v>
      </c>
      <c r="Q302" s="9">
        <f t="shared" si="98"/>
        <v>52.06</v>
      </c>
      <c r="S302" s="21" t="str">
        <f t="shared" si="99"/>
        <v>N.M.</v>
      </c>
      <c r="U302" s="9">
        <v>52.06</v>
      </c>
      <c r="W302" s="9">
        <v>0</v>
      </c>
      <c r="Y302" s="9">
        <f t="shared" si="100"/>
        <v>52.06</v>
      </c>
      <c r="AA302" s="21" t="str">
        <f t="shared" si="101"/>
        <v>N.M.</v>
      </c>
      <c r="AC302" s="9">
        <v>1037.19</v>
      </c>
      <c r="AE302" s="9">
        <v>0</v>
      </c>
      <c r="AG302" s="9">
        <f t="shared" si="102"/>
        <v>1037.19</v>
      </c>
      <c r="AI302" s="21" t="str">
        <f t="shared" si="103"/>
        <v>N.M.</v>
      </c>
    </row>
    <row r="303" spans="1:35" ht="12.75" outlineLevel="1">
      <c r="A303" s="1" t="s">
        <v>659</v>
      </c>
      <c r="B303" s="16" t="s">
        <v>660</v>
      </c>
      <c r="C303" s="1" t="s">
        <v>1279</v>
      </c>
      <c r="E303" s="5">
        <v>850</v>
      </c>
      <c r="G303" s="5">
        <v>3980</v>
      </c>
      <c r="I303" s="9">
        <f t="shared" si="96"/>
        <v>-3130</v>
      </c>
      <c r="K303" s="21">
        <f t="shared" si="97"/>
        <v>-0.7864321608040201</v>
      </c>
      <c r="M303" s="9">
        <v>2563.36</v>
      </c>
      <c r="O303" s="9">
        <v>7945</v>
      </c>
      <c r="Q303" s="9">
        <f t="shared" si="98"/>
        <v>-5381.639999999999</v>
      </c>
      <c r="S303" s="21">
        <f t="shared" si="99"/>
        <v>-0.6773618628067967</v>
      </c>
      <c r="U303" s="9">
        <v>3463.36</v>
      </c>
      <c r="W303" s="9">
        <v>8945</v>
      </c>
      <c r="Y303" s="9">
        <f t="shared" si="100"/>
        <v>-5481.639999999999</v>
      </c>
      <c r="AA303" s="21">
        <f t="shared" si="101"/>
        <v>-0.6128160983789827</v>
      </c>
      <c r="AC303" s="9">
        <v>12673.164</v>
      </c>
      <c r="AE303" s="9">
        <v>19503.69</v>
      </c>
      <c r="AG303" s="9">
        <f t="shared" si="102"/>
        <v>-6830.525999999998</v>
      </c>
      <c r="AI303" s="21">
        <f t="shared" si="103"/>
        <v>-0.35021711276173884</v>
      </c>
    </row>
    <row r="304" spans="1:35" ht="12.75" outlineLevel="1">
      <c r="A304" s="1" t="s">
        <v>661</v>
      </c>
      <c r="B304" s="16" t="s">
        <v>662</v>
      </c>
      <c r="C304" s="1" t="s">
        <v>1280</v>
      </c>
      <c r="E304" s="5">
        <v>0</v>
      </c>
      <c r="G304" s="5">
        <v>0</v>
      </c>
      <c r="I304" s="9">
        <f t="shared" si="96"/>
        <v>0</v>
      </c>
      <c r="K304" s="21">
        <f t="shared" si="97"/>
        <v>0</v>
      </c>
      <c r="M304" s="9">
        <v>492.5</v>
      </c>
      <c r="O304" s="9">
        <v>0</v>
      </c>
      <c r="Q304" s="9">
        <f t="shared" si="98"/>
        <v>492.5</v>
      </c>
      <c r="S304" s="21" t="str">
        <f t="shared" si="99"/>
        <v>N.M.</v>
      </c>
      <c r="U304" s="9">
        <v>572.5</v>
      </c>
      <c r="W304" s="9">
        <v>35</v>
      </c>
      <c r="Y304" s="9">
        <f t="shared" si="100"/>
        <v>537.5</v>
      </c>
      <c r="AA304" s="21" t="str">
        <f t="shared" si="101"/>
        <v>N.M.</v>
      </c>
      <c r="AC304" s="9">
        <v>572.5</v>
      </c>
      <c r="AE304" s="9">
        <v>35</v>
      </c>
      <c r="AG304" s="9">
        <f t="shared" si="102"/>
        <v>537.5</v>
      </c>
      <c r="AI304" s="21" t="str">
        <f t="shared" si="103"/>
        <v>N.M.</v>
      </c>
    </row>
    <row r="305" spans="1:35" ht="12.75" outlineLevel="1">
      <c r="A305" s="1" t="s">
        <v>663</v>
      </c>
      <c r="B305" s="16" t="s">
        <v>664</v>
      </c>
      <c r="C305" s="1" t="s">
        <v>1281</v>
      </c>
      <c r="E305" s="5">
        <v>0</v>
      </c>
      <c r="G305" s="5">
        <v>0</v>
      </c>
      <c r="I305" s="9">
        <f t="shared" si="96"/>
        <v>0</v>
      </c>
      <c r="K305" s="21">
        <f t="shared" si="97"/>
        <v>0</v>
      </c>
      <c r="M305" s="9">
        <v>0</v>
      </c>
      <c r="O305" s="9">
        <v>0</v>
      </c>
      <c r="Q305" s="9">
        <f t="shared" si="98"/>
        <v>0</v>
      </c>
      <c r="S305" s="21">
        <f t="shared" si="99"/>
        <v>0</v>
      </c>
      <c r="U305" s="9">
        <v>0</v>
      </c>
      <c r="W305" s="9">
        <v>0</v>
      </c>
      <c r="Y305" s="9">
        <f t="shared" si="100"/>
        <v>0</v>
      </c>
      <c r="AA305" s="21">
        <f t="shared" si="101"/>
        <v>0</v>
      </c>
      <c r="AC305" s="9">
        <v>74.38</v>
      </c>
      <c r="AE305" s="9">
        <v>0</v>
      </c>
      <c r="AG305" s="9">
        <f t="shared" si="102"/>
        <v>74.38</v>
      </c>
      <c r="AI305" s="21" t="str">
        <f t="shared" si="103"/>
        <v>N.M.</v>
      </c>
    </row>
    <row r="306" spans="1:35" ht="12.75" outlineLevel="1">
      <c r="A306" s="1" t="s">
        <v>665</v>
      </c>
      <c r="B306" s="16" t="s">
        <v>666</v>
      </c>
      <c r="C306" s="1" t="s">
        <v>1282</v>
      </c>
      <c r="E306" s="5">
        <v>0</v>
      </c>
      <c r="G306" s="5">
        <v>2.3</v>
      </c>
      <c r="I306" s="9">
        <f t="shared" si="96"/>
        <v>-2.3</v>
      </c>
      <c r="K306" s="21" t="str">
        <f t="shared" si="97"/>
        <v>N.M.</v>
      </c>
      <c r="M306" s="9">
        <v>0</v>
      </c>
      <c r="O306" s="9">
        <v>7.62</v>
      </c>
      <c r="Q306" s="9">
        <f t="shared" si="98"/>
        <v>-7.62</v>
      </c>
      <c r="S306" s="21" t="str">
        <f t="shared" si="99"/>
        <v>N.M.</v>
      </c>
      <c r="U306" s="9">
        <v>0</v>
      </c>
      <c r="W306" s="9">
        <v>7.62</v>
      </c>
      <c r="Y306" s="9">
        <f t="shared" si="100"/>
        <v>-7.62</v>
      </c>
      <c r="AA306" s="21" t="str">
        <f t="shared" si="101"/>
        <v>N.M.</v>
      </c>
      <c r="AC306" s="9">
        <v>5.52</v>
      </c>
      <c r="AE306" s="9">
        <v>7.62</v>
      </c>
      <c r="AG306" s="9">
        <f t="shared" si="102"/>
        <v>-2.1000000000000005</v>
      </c>
      <c r="AI306" s="21">
        <f t="shared" si="103"/>
        <v>-0.27559055118110243</v>
      </c>
    </row>
    <row r="307" spans="1:35" ht="12.75" outlineLevel="1">
      <c r="A307" s="1" t="s">
        <v>667</v>
      </c>
      <c r="B307" s="16" t="s">
        <v>668</v>
      </c>
      <c r="C307" s="1" t="s">
        <v>1283</v>
      </c>
      <c r="E307" s="5">
        <v>30</v>
      </c>
      <c r="G307" s="5">
        <v>0</v>
      </c>
      <c r="I307" s="9">
        <f t="shared" si="96"/>
        <v>30</v>
      </c>
      <c r="K307" s="21" t="str">
        <f t="shared" si="97"/>
        <v>N.M.</v>
      </c>
      <c r="M307" s="9">
        <v>30</v>
      </c>
      <c r="O307" s="9">
        <v>0</v>
      </c>
      <c r="Q307" s="9">
        <f t="shared" si="98"/>
        <v>30</v>
      </c>
      <c r="S307" s="21" t="str">
        <f t="shared" si="99"/>
        <v>N.M.</v>
      </c>
      <c r="U307" s="9">
        <v>30</v>
      </c>
      <c r="W307" s="9">
        <v>0</v>
      </c>
      <c r="Y307" s="9">
        <f t="shared" si="100"/>
        <v>30</v>
      </c>
      <c r="AA307" s="21" t="str">
        <f t="shared" si="101"/>
        <v>N.M.</v>
      </c>
      <c r="AC307" s="9">
        <v>280</v>
      </c>
      <c r="AE307" s="9">
        <v>0</v>
      </c>
      <c r="AG307" s="9">
        <f t="shared" si="102"/>
        <v>280</v>
      </c>
      <c r="AI307" s="21" t="str">
        <f t="shared" si="103"/>
        <v>N.M.</v>
      </c>
    </row>
    <row r="308" spans="1:35" ht="12.75" outlineLevel="1">
      <c r="A308" s="1" t="s">
        <v>669</v>
      </c>
      <c r="B308" s="16" t="s">
        <v>670</v>
      </c>
      <c r="C308" s="1" t="s">
        <v>1284</v>
      </c>
      <c r="E308" s="5">
        <v>0</v>
      </c>
      <c r="G308" s="5">
        <v>91.4</v>
      </c>
      <c r="I308" s="9">
        <f t="shared" si="96"/>
        <v>-91.4</v>
      </c>
      <c r="K308" s="21" t="str">
        <f t="shared" si="97"/>
        <v>N.M.</v>
      </c>
      <c r="M308" s="9">
        <v>0</v>
      </c>
      <c r="O308" s="9">
        <v>115.37</v>
      </c>
      <c r="Q308" s="9">
        <f t="shared" si="98"/>
        <v>-115.37</v>
      </c>
      <c r="S308" s="21" t="str">
        <f t="shared" si="99"/>
        <v>N.M.</v>
      </c>
      <c r="U308" s="9">
        <v>0</v>
      </c>
      <c r="W308" s="9">
        <v>115.37</v>
      </c>
      <c r="Y308" s="9">
        <f t="shared" si="100"/>
        <v>-115.37</v>
      </c>
      <c r="AA308" s="21" t="str">
        <f t="shared" si="101"/>
        <v>N.M.</v>
      </c>
      <c r="AC308" s="9">
        <v>0</v>
      </c>
      <c r="AE308" s="9">
        <v>718.04</v>
      </c>
      <c r="AG308" s="9">
        <f t="shared" si="102"/>
        <v>-718.04</v>
      </c>
      <c r="AI308" s="21" t="str">
        <f t="shared" si="103"/>
        <v>N.M.</v>
      </c>
    </row>
    <row r="309" spans="1:35" ht="12.75" outlineLevel="1">
      <c r="A309" s="1" t="s">
        <v>671</v>
      </c>
      <c r="B309" s="16" t="s">
        <v>672</v>
      </c>
      <c r="C309" s="1" t="s">
        <v>1285</v>
      </c>
      <c r="E309" s="5">
        <v>0</v>
      </c>
      <c r="G309" s="5">
        <v>30.43</v>
      </c>
      <c r="I309" s="9">
        <f t="shared" si="96"/>
        <v>-30.43</v>
      </c>
      <c r="K309" s="21" t="str">
        <f t="shared" si="97"/>
        <v>N.M.</v>
      </c>
      <c r="M309" s="9">
        <v>114.88900000000001</v>
      </c>
      <c r="O309" s="9">
        <v>198.84</v>
      </c>
      <c r="Q309" s="9">
        <f t="shared" si="98"/>
        <v>-83.951</v>
      </c>
      <c r="S309" s="21">
        <f t="shared" si="99"/>
        <v>-0.4222037819352243</v>
      </c>
      <c r="U309" s="9">
        <v>188.37900000000002</v>
      </c>
      <c r="W309" s="9">
        <v>736.806</v>
      </c>
      <c r="Y309" s="9">
        <f t="shared" si="100"/>
        <v>-548.427</v>
      </c>
      <c r="AA309" s="21">
        <f t="shared" si="101"/>
        <v>-0.7443302578969226</v>
      </c>
      <c r="AC309" s="9">
        <v>1416.056</v>
      </c>
      <c r="AE309" s="9">
        <v>681.4060000000001</v>
      </c>
      <c r="AG309" s="9">
        <f t="shared" si="102"/>
        <v>734.65</v>
      </c>
      <c r="AI309" s="21">
        <f t="shared" si="103"/>
        <v>1.0781384372899563</v>
      </c>
    </row>
    <row r="310" spans="1:35" ht="12.75" outlineLevel="1">
      <c r="A310" s="1" t="s">
        <v>673</v>
      </c>
      <c r="B310" s="16" t="s">
        <v>674</v>
      </c>
      <c r="C310" s="1" t="s">
        <v>1286</v>
      </c>
      <c r="E310" s="5">
        <v>52.43</v>
      </c>
      <c r="G310" s="5">
        <v>0</v>
      </c>
      <c r="I310" s="9">
        <f t="shared" si="96"/>
        <v>52.43</v>
      </c>
      <c r="K310" s="21" t="str">
        <f t="shared" si="97"/>
        <v>N.M.</v>
      </c>
      <c r="M310" s="9">
        <v>246.917</v>
      </c>
      <c r="O310" s="9">
        <v>87.4</v>
      </c>
      <c r="Q310" s="9">
        <f t="shared" si="98"/>
        <v>159.517</v>
      </c>
      <c r="S310" s="21">
        <f t="shared" si="99"/>
        <v>1.8251372997711668</v>
      </c>
      <c r="U310" s="9">
        <v>430.047</v>
      </c>
      <c r="W310" s="9">
        <v>166.68200000000002</v>
      </c>
      <c r="Y310" s="9">
        <f t="shared" si="100"/>
        <v>263.365</v>
      </c>
      <c r="AA310" s="21">
        <f t="shared" si="101"/>
        <v>1.5800446358934976</v>
      </c>
      <c r="AC310" s="9">
        <v>1283.806</v>
      </c>
      <c r="AE310" s="9">
        <v>1052.147</v>
      </c>
      <c r="AG310" s="9">
        <f t="shared" si="102"/>
        <v>231.6590000000001</v>
      </c>
      <c r="AI310" s="21">
        <f t="shared" si="103"/>
        <v>0.2201774086700814</v>
      </c>
    </row>
    <row r="311" spans="1:35" ht="12.75" outlineLevel="1">
      <c r="A311" s="1" t="s">
        <v>675</v>
      </c>
      <c r="B311" s="16" t="s">
        <v>676</v>
      </c>
      <c r="C311" s="1" t="s">
        <v>1287</v>
      </c>
      <c r="E311" s="5">
        <v>0</v>
      </c>
      <c r="G311" s="5">
        <v>0.82</v>
      </c>
      <c r="I311" s="9">
        <f t="shared" si="96"/>
        <v>-0.82</v>
      </c>
      <c r="K311" s="21" t="str">
        <f t="shared" si="97"/>
        <v>N.M.</v>
      </c>
      <c r="M311" s="9">
        <v>0</v>
      </c>
      <c r="O311" s="9">
        <v>0.82</v>
      </c>
      <c r="Q311" s="9">
        <f t="shared" si="98"/>
        <v>-0.82</v>
      </c>
      <c r="S311" s="21" t="str">
        <f t="shared" si="99"/>
        <v>N.M.</v>
      </c>
      <c r="U311" s="9">
        <v>0</v>
      </c>
      <c r="W311" s="9">
        <v>0.82</v>
      </c>
      <c r="Y311" s="9">
        <f t="shared" si="100"/>
        <v>-0.82</v>
      </c>
      <c r="AA311" s="21" t="str">
        <f t="shared" si="101"/>
        <v>N.M.</v>
      </c>
      <c r="AC311" s="9">
        <v>1.7</v>
      </c>
      <c r="AE311" s="9">
        <v>1.73</v>
      </c>
      <c r="AG311" s="9">
        <f t="shared" si="102"/>
        <v>-0.030000000000000027</v>
      </c>
      <c r="AI311" s="21">
        <f t="shared" si="103"/>
        <v>-0.01734104046242776</v>
      </c>
    </row>
    <row r="312" spans="1:35" ht="12.75" outlineLevel="1">
      <c r="A312" s="1" t="s">
        <v>677</v>
      </c>
      <c r="B312" s="16" t="s">
        <v>678</v>
      </c>
      <c r="C312" s="1" t="s">
        <v>1288</v>
      </c>
      <c r="E312" s="5">
        <v>0</v>
      </c>
      <c r="G312" s="5">
        <v>0</v>
      </c>
      <c r="I312" s="9">
        <f t="shared" si="96"/>
        <v>0</v>
      </c>
      <c r="K312" s="21">
        <f t="shared" si="97"/>
        <v>0</v>
      </c>
      <c r="M312" s="9">
        <v>0</v>
      </c>
      <c r="O312" s="9">
        <v>0</v>
      </c>
      <c r="Q312" s="9">
        <f t="shared" si="98"/>
        <v>0</v>
      </c>
      <c r="S312" s="21">
        <f t="shared" si="99"/>
        <v>0</v>
      </c>
      <c r="U312" s="9">
        <v>0</v>
      </c>
      <c r="W312" s="9">
        <v>0</v>
      </c>
      <c r="Y312" s="9">
        <f t="shared" si="100"/>
        <v>0</v>
      </c>
      <c r="AA312" s="21">
        <f t="shared" si="101"/>
        <v>0</v>
      </c>
      <c r="AC312" s="9">
        <v>338.32</v>
      </c>
      <c r="AE312" s="9">
        <v>0</v>
      </c>
      <c r="AG312" s="9">
        <f t="shared" si="102"/>
        <v>338.32</v>
      </c>
      <c r="AI312" s="21" t="str">
        <f t="shared" si="103"/>
        <v>N.M.</v>
      </c>
    </row>
    <row r="313" spans="1:35" ht="12.75" outlineLevel="1">
      <c r="A313" s="1" t="s">
        <v>679</v>
      </c>
      <c r="B313" s="16" t="s">
        <v>680</v>
      </c>
      <c r="C313" s="1" t="s">
        <v>1289</v>
      </c>
      <c r="E313" s="5">
        <v>3553.784</v>
      </c>
      <c r="G313" s="5">
        <v>3459.884</v>
      </c>
      <c r="I313" s="9">
        <f t="shared" si="96"/>
        <v>93.90000000000009</v>
      </c>
      <c r="K313" s="21">
        <f t="shared" si="97"/>
        <v>0.027139638207523745</v>
      </c>
      <c r="M313" s="9">
        <v>7104.443</v>
      </c>
      <c r="O313" s="9">
        <v>6925.369000000001</v>
      </c>
      <c r="Q313" s="9">
        <f t="shared" si="98"/>
        <v>179.07399999999961</v>
      </c>
      <c r="S313" s="21">
        <f t="shared" si="99"/>
        <v>0.02585768354003947</v>
      </c>
      <c r="U313" s="9">
        <v>22505.223</v>
      </c>
      <c r="W313" s="9">
        <v>21876.399</v>
      </c>
      <c r="Y313" s="9">
        <f t="shared" si="100"/>
        <v>628.8240000000005</v>
      </c>
      <c r="AA313" s="21">
        <f t="shared" si="101"/>
        <v>0.028744401672322784</v>
      </c>
      <c r="AC313" s="9">
        <v>30820.35</v>
      </c>
      <c r="AE313" s="9">
        <v>49793.976</v>
      </c>
      <c r="AG313" s="9">
        <f t="shared" si="102"/>
        <v>-18973.626000000004</v>
      </c>
      <c r="AI313" s="21">
        <f t="shared" si="103"/>
        <v>-0.3810425984058795</v>
      </c>
    </row>
    <row r="314" spans="1:35" ht="12.75" outlineLevel="1">
      <c r="A314" s="1" t="s">
        <v>681</v>
      </c>
      <c r="B314" s="16" t="s">
        <v>682</v>
      </c>
      <c r="C314" s="1" t="s">
        <v>1290</v>
      </c>
      <c r="E314" s="5">
        <v>23.21</v>
      </c>
      <c r="G314" s="5">
        <v>18.48</v>
      </c>
      <c r="I314" s="9">
        <f t="shared" si="96"/>
        <v>4.73</v>
      </c>
      <c r="K314" s="21">
        <f t="shared" si="97"/>
        <v>0.255952380952381</v>
      </c>
      <c r="M314" s="9">
        <v>64.59</v>
      </c>
      <c r="O314" s="9">
        <v>58.02</v>
      </c>
      <c r="Q314" s="9">
        <f t="shared" si="98"/>
        <v>6.57</v>
      </c>
      <c r="S314" s="21">
        <f t="shared" si="99"/>
        <v>0.11323681489141675</v>
      </c>
      <c r="U314" s="9">
        <v>82.98</v>
      </c>
      <c r="W314" s="9">
        <v>76.76</v>
      </c>
      <c r="Y314" s="9">
        <f t="shared" si="100"/>
        <v>6.219999999999999</v>
      </c>
      <c r="AA314" s="21">
        <f t="shared" si="101"/>
        <v>0.08103178738926523</v>
      </c>
      <c r="AC314" s="9">
        <v>276.19</v>
      </c>
      <c r="AE314" s="9">
        <v>229.92</v>
      </c>
      <c r="AG314" s="9">
        <f t="shared" si="102"/>
        <v>46.27000000000001</v>
      </c>
      <c r="AI314" s="21">
        <f t="shared" si="103"/>
        <v>0.20124391092553937</v>
      </c>
    </row>
    <row r="315" spans="1:35" ht="12.75" outlineLevel="1">
      <c r="A315" s="1" t="s">
        <v>683</v>
      </c>
      <c r="B315" s="16" t="s">
        <v>684</v>
      </c>
      <c r="C315" s="1" t="s">
        <v>1291</v>
      </c>
      <c r="E315" s="5">
        <v>4899.393</v>
      </c>
      <c r="G315" s="5">
        <v>4796.88</v>
      </c>
      <c r="I315" s="9">
        <f t="shared" si="96"/>
        <v>102.51299999999992</v>
      </c>
      <c r="K315" s="21">
        <f t="shared" si="97"/>
        <v>0.021370765997898618</v>
      </c>
      <c r="M315" s="9">
        <v>14039.662</v>
      </c>
      <c r="O315" s="9">
        <v>13810.68</v>
      </c>
      <c r="Q315" s="9">
        <f t="shared" si="98"/>
        <v>228.98199999999997</v>
      </c>
      <c r="S315" s="21">
        <f t="shared" si="99"/>
        <v>0.016580067020595654</v>
      </c>
      <c r="U315" s="9">
        <v>26799.107</v>
      </c>
      <c r="W315" s="9">
        <v>21166.642</v>
      </c>
      <c r="Y315" s="9">
        <f t="shared" si="100"/>
        <v>5632.465</v>
      </c>
      <c r="AA315" s="21">
        <f t="shared" si="101"/>
        <v>0.2661010187633919</v>
      </c>
      <c r="AC315" s="9">
        <v>70087.835</v>
      </c>
      <c r="AE315" s="9">
        <v>64470.662000000004</v>
      </c>
      <c r="AG315" s="9">
        <f t="shared" si="102"/>
        <v>5617.1730000000025</v>
      </c>
      <c r="AI315" s="21">
        <f t="shared" si="103"/>
        <v>0.08712758370621357</v>
      </c>
    </row>
    <row r="316" spans="1:35" ht="12.75" outlineLevel="1">
      <c r="A316" s="1" t="s">
        <v>685</v>
      </c>
      <c r="B316" s="16" t="s">
        <v>686</v>
      </c>
      <c r="C316" s="1" t="s">
        <v>1292</v>
      </c>
      <c r="E316" s="5">
        <v>0</v>
      </c>
      <c r="G316" s="5">
        <v>0</v>
      </c>
      <c r="I316" s="9">
        <f t="shared" si="96"/>
        <v>0</v>
      </c>
      <c r="K316" s="21">
        <f t="shared" si="97"/>
        <v>0</v>
      </c>
      <c r="M316" s="9">
        <v>0</v>
      </c>
      <c r="O316" s="9">
        <v>0</v>
      </c>
      <c r="Q316" s="9">
        <f t="shared" si="98"/>
        <v>0</v>
      </c>
      <c r="S316" s="21">
        <f t="shared" si="99"/>
        <v>0</v>
      </c>
      <c r="U316" s="9">
        <v>0</v>
      </c>
      <c r="W316" s="9">
        <v>0</v>
      </c>
      <c r="Y316" s="9">
        <f t="shared" si="100"/>
        <v>0</v>
      </c>
      <c r="AA316" s="21">
        <f t="shared" si="101"/>
        <v>0</v>
      </c>
      <c r="AC316" s="9">
        <v>105.97200000000001</v>
      </c>
      <c r="AE316" s="9">
        <v>0</v>
      </c>
      <c r="AG316" s="9">
        <f t="shared" si="102"/>
        <v>105.97200000000001</v>
      </c>
      <c r="AI316" s="21" t="str">
        <f t="shared" si="103"/>
        <v>N.M.</v>
      </c>
    </row>
    <row r="317" spans="1:35" ht="12.75" outlineLevel="1">
      <c r="A317" s="1" t="s">
        <v>687</v>
      </c>
      <c r="B317" s="16" t="s">
        <v>688</v>
      </c>
      <c r="C317" s="1" t="s">
        <v>1293</v>
      </c>
      <c r="E317" s="5">
        <v>26123.393</v>
      </c>
      <c r="G317" s="5">
        <v>999.311</v>
      </c>
      <c r="I317" s="9">
        <f t="shared" si="96"/>
        <v>25124.082</v>
      </c>
      <c r="K317" s="21" t="str">
        <f t="shared" si="97"/>
        <v>N.M.</v>
      </c>
      <c r="M317" s="9">
        <v>52532.662</v>
      </c>
      <c r="O317" s="9">
        <v>39210.092</v>
      </c>
      <c r="Q317" s="9">
        <f t="shared" si="98"/>
        <v>13322.57</v>
      </c>
      <c r="S317" s="21">
        <f t="shared" si="99"/>
        <v>0.33977400512092654</v>
      </c>
      <c r="U317" s="9">
        <v>117076.647</v>
      </c>
      <c r="W317" s="9">
        <v>96685.876</v>
      </c>
      <c r="Y317" s="9">
        <f t="shared" si="100"/>
        <v>20390.770999999993</v>
      </c>
      <c r="AA317" s="21">
        <f t="shared" si="101"/>
        <v>0.21089710145461155</v>
      </c>
      <c r="AC317" s="9">
        <v>302070.11699999997</v>
      </c>
      <c r="AE317" s="9">
        <v>204317.89500000002</v>
      </c>
      <c r="AG317" s="9">
        <f t="shared" si="102"/>
        <v>97752.22199999995</v>
      </c>
      <c r="AI317" s="21">
        <f t="shared" si="103"/>
        <v>0.4784320139946623</v>
      </c>
    </row>
    <row r="318" spans="1:35" ht="12.75" outlineLevel="1">
      <c r="A318" s="1" t="s">
        <v>689</v>
      </c>
      <c r="B318" s="16" t="s">
        <v>690</v>
      </c>
      <c r="C318" s="1" t="s">
        <v>1294</v>
      </c>
      <c r="E318" s="5">
        <v>3647.327</v>
      </c>
      <c r="G318" s="5">
        <v>1194.6290000000001</v>
      </c>
      <c r="I318" s="9">
        <f t="shared" si="96"/>
        <v>2452.6980000000003</v>
      </c>
      <c r="K318" s="21">
        <f t="shared" si="97"/>
        <v>2.0531043528995196</v>
      </c>
      <c r="M318" s="9">
        <v>6269.8460000000005</v>
      </c>
      <c r="O318" s="9">
        <v>4293.261</v>
      </c>
      <c r="Q318" s="9">
        <f t="shared" si="98"/>
        <v>1976.585</v>
      </c>
      <c r="S318" s="21">
        <f t="shared" si="99"/>
        <v>0.4603924615810685</v>
      </c>
      <c r="U318" s="9">
        <v>10101.526</v>
      </c>
      <c r="W318" s="9">
        <v>11605.685</v>
      </c>
      <c r="Y318" s="9">
        <f t="shared" si="100"/>
        <v>-1504.1589999999997</v>
      </c>
      <c r="AA318" s="21">
        <f t="shared" si="101"/>
        <v>-0.12960536151032875</v>
      </c>
      <c r="AC318" s="9">
        <v>27278.038</v>
      </c>
      <c r="AE318" s="9">
        <v>38915.718</v>
      </c>
      <c r="AG318" s="9">
        <f t="shared" si="102"/>
        <v>-11637.68</v>
      </c>
      <c r="AI318" s="21">
        <f t="shared" si="103"/>
        <v>-0.2990483177003184</v>
      </c>
    </row>
    <row r="319" spans="1:35" ht="12.75" outlineLevel="1">
      <c r="A319" s="1" t="s">
        <v>691</v>
      </c>
      <c r="B319" s="16" t="s">
        <v>692</v>
      </c>
      <c r="C319" s="1" t="s">
        <v>1295</v>
      </c>
      <c r="E319" s="5">
        <v>26.38</v>
      </c>
      <c r="G319" s="5">
        <v>0</v>
      </c>
      <c r="I319" s="9">
        <f t="shared" si="96"/>
        <v>26.38</v>
      </c>
      <c r="K319" s="21" t="str">
        <f t="shared" si="97"/>
        <v>N.M.</v>
      </c>
      <c r="M319" s="9">
        <v>258.43</v>
      </c>
      <c r="O319" s="9">
        <v>0</v>
      </c>
      <c r="Q319" s="9">
        <f t="shared" si="98"/>
        <v>258.43</v>
      </c>
      <c r="S319" s="21" t="str">
        <f t="shared" si="99"/>
        <v>N.M.</v>
      </c>
      <c r="U319" s="9">
        <v>273.553</v>
      </c>
      <c r="W319" s="9">
        <v>15.69</v>
      </c>
      <c r="Y319" s="9">
        <f t="shared" si="100"/>
        <v>257.863</v>
      </c>
      <c r="AA319" s="21" t="str">
        <f t="shared" si="101"/>
        <v>N.M.</v>
      </c>
      <c r="AC319" s="9">
        <v>4241.553</v>
      </c>
      <c r="AE319" s="9">
        <v>6413.08</v>
      </c>
      <c r="AG319" s="9">
        <f t="shared" si="102"/>
        <v>-2171.527</v>
      </c>
      <c r="AI319" s="21">
        <f t="shared" si="103"/>
        <v>-0.33860906148059905</v>
      </c>
    </row>
    <row r="320" spans="1:35" ht="12.75" outlineLevel="1">
      <c r="A320" s="1" t="s">
        <v>693</v>
      </c>
      <c r="B320" s="16" t="s">
        <v>694</v>
      </c>
      <c r="C320" s="1" t="s">
        <v>1296</v>
      </c>
      <c r="E320" s="5">
        <v>27216.57</v>
      </c>
      <c r="G320" s="5">
        <v>22238.014</v>
      </c>
      <c r="I320" s="9">
        <f t="shared" si="96"/>
        <v>4978.5560000000005</v>
      </c>
      <c r="K320" s="21">
        <f t="shared" si="97"/>
        <v>0.2238759270499605</v>
      </c>
      <c r="M320" s="9">
        <v>137070.527</v>
      </c>
      <c r="O320" s="9">
        <v>84241.796</v>
      </c>
      <c r="Q320" s="9">
        <f t="shared" si="98"/>
        <v>52828.731</v>
      </c>
      <c r="S320" s="21">
        <f t="shared" si="99"/>
        <v>0.6271083180610252</v>
      </c>
      <c r="U320" s="9">
        <v>154066.626</v>
      </c>
      <c r="W320" s="9">
        <v>109427.375</v>
      </c>
      <c r="Y320" s="9">
        <f t="shared" si="100"/>
        <v>44639.25099999999</v>
      </c>
      <c r="AA320" s="21">
        <f t="shared" si="101"/>
        <v>0.4079349522914169</v>
      </c>
      <c r="AC320" s="9">
        <v>333353.17799999996</v>
      </c>
      <c r="AE320" s="9">
        <v>700139.004</v>
      </c>
      <c r="AG320" s="9">
        <f t="shared" si="102"/>
        <v>-366785.826</v>
      </c>
      <c r="AI320" s="21">
        <f t="shared" si="103"/>
        <v>-0.5238757216845471</v>
      </c>
    </row>
    <row r="321" spans="1:35" ht="12.75" outlineLevel="1">
      <c r="A321" s="1" t="s">
        <v>695</v>
      </c>
      <c r="B321" s="16" t="s">
        <v>696</v>
      </c>
      <c r="C321" s="1" t="s">
        <v>1297</v>
      </c>
      <c r="E321" s="5">
        <v>7748.12</v>
      </c>
      <c r="G321" s="5">
        <v>7928.02</v>
      </c>
      <c r="I321" s="9">
        <f t="shared" si="96"/>
        <v>-179.90000000000055</v>
      </c>
      <c r="K321" s="21">
        <f t="shared" si="97"/>
        <v>-0.022691668285397936</v>
      </c>
      <c r="M321" s="9">
        <v>23604.16</v>
      </c>
      <c r="O321" s="9">
        <v>23784.06</v>
      </c>
      <c r="Q321" s="9">
        <f t="shared" si="98"/>
        <v>-179.90000000000146</v>
      </c>
      <c r="S321" s="21">
        <f t="shared" si="99"/>
        <v>-0.007563889428466017</v>
      </c>
      <c r="U321" s="9">
        <v>31532.18</v>
      </c>
      <c r="W321" s="9">
        <v>31712.08</v>
      </c>
      <c r="Y321" s="9">
        <f t="shared" si="100"/>
        <v>-179.90000000000146</v>
      </c>
      <c r="AA321" s="21">
        <f t="shared" si="101"/>
        <v>-0.005672917071349513</v>
      </c>
      <c r="AC321" s="9">
        <v>95856.34</v>
      </c>
      <c r="AE321" s="9">
        <v>94611.24</v>
      </c>
      <c r="AG321" s="9">
        <f t="shared" si="102"/>
        <v>1245.0999999999913</v>
      </c>
      <c r="AI321" s="21">
        <f t="shared" si="103"/>
        <v>0.013160169975575748</v>
      </c>
    </row>
    <row r="322" spans="1:35" ht="12.75" outlineLevel="1">
      <c r="A322" s="1" t="s">
        <v>697</v>
      </c>
      <c r="B322" s="16" t="s">
        <v>698</v>
      </c>
      <c r="C322" s="1" t="s">
        <v>1298</v>
      </c>
      <c r="E322" s="5">
        <v>23845.26</v>
      </c>
      <c r="G322" s="5">
        <v>23279.61</v>
      </c>
      <c r="I322" s="9">
        <f t="shared" si="96"/>
        <v>565.6499999999978</v>
      </c>
      <c r="K322" s="21">
        <f t="shared" si="97"/>
        <v>0.024298087467960066</v>
      </c>
      <c r="M322" s="9">
        <v>72270.5</v>
      </c>
      <c r="O322" s="9">
        <v>70021.14</v>
      </c>
      <c r="Q322" s="9">
        <f t="shared" si="98"/>
        <v>2249.3600000000006</v>
      </c>
      <c r="S322" s="21">
        <f t="shared" si="99"/>
        <v>0.03212401283383848</v>
      </c>
      <c r="U322" s="9">
        <v>97730.78</v>
      </c>
      <c r="W322" s="9">
        <v>93708.369</v>
      </c>
      <c r="Y322" s="9">
        <f t="shared" si="100"/>
        <v>4022.410999999993</v>
      </c>
      <c r="AA322" s="21">
        <f t="shared" si="101"/>
        <v>0.04292477868225401</v>
      </c>
      <c r="AC322" s="9">
        <v>299248.4</v>
      </c>
      <c r="AE322" s="9">
        <v>276238.576</v>
      </c>
      <c r="AG322" s="9">
        <f t="shared" si="102"/>
        <v>23009.824000000022</v>
      </c>
      <c r="AI322" s="21">
        <f t="shared" si="103"/>
        <v>0.08329692519121595</v>
      </c>
    </row>
    <row r="323" spans="1:35" ht="12.75" outlineLevel="1">
      <c r="A323" s="1" t="s">
        <v>699</v>
      </c>
      <c r="B323" s="16" t="s">
        <v>700</v>
      </c>
      <c r="C323" s="1" t="s">
        <v>1299</v>
      </c>
      <c r="E323" s="5">
        <v>23046.18</v>
      </c>
      <c r="G323" s="5">
        <v>23943.65</v>
      </c>
      <c r="I323" s="9">
        <f t="shared" si="96"/>
        <v>-897.4700000000012</v>
      </c>
      <c r="K323" s="21">
        <f t="shared" si="97"/>
        <v>-0.037482589329530004</v>
      </c>
      <c r="M323" s="9">
        <v>70262.28</v>
      </c>
      <c r="O323" s="9">
        <v>71830.95</v>
      </c>
      <c r="Q323" s="9">
        <f t="shared" si="98"/>
        <v>-1568.6699999999983</v>
      </c>
      <c r="S323" s="21">
        <f t="shared" si="99"/>
        <v>-0.021838357978002494</v>
      </c>
      <c r="U323" s="9">
        <v>92184.72</v>
      </c>
      <c r="W323" s="9">
        <v>95774.6</v>
      </c>
      <c r="Y323" s="9">
        <f t="shared" si="100"/>
        <v>-3589.8800000000047</v>
      </c>
      <c r="AA323" s="21">
        <f t="shared" si="101"/>
        <v>-0.037482589329530004</v>
      </c>
      <c r="AC323" s="9">
        <v>283733.92</v>
      </c>
      <c r="AE323" s="9">
        <v>531465.24</v>
      </c>
      <c r="AG323" s="9">
        <f t="shared" si="102"/>
        <v>-247731.32</v>
      </c>
      <c r="AI323" s="21">
        <f t="shared" si="103"/>
        <v>-0.4661289231258097</v>
      </c>
    </row>
    <row r="324" spans="1:68" s="90" customFormat="1" ht="12.75">
      <c r="A324" s="90" t="s">
        <v>33</v>
      </c>
      <c r="B324" s="91"/>
      <c r="C324" s="77" t="s">
        <v>1300</v>
      </c>
      <c r="D324" s="105"/>
      <c r="E324" s="105">
        <v>5166905.929</v>
      </c>
      <c r="F324" s="105"/>
      <c r="G324" s="105">
        <v>4690019.591000004</v>
      </c>
      <c r="H324" s="105"/>
      <c r="I324" s="9">
        <f>+E324-G324</f>
        <v>476886.3379999958</v>
      </c>
      <c r="J324" s="37" t="str">
        <f>IF((+E324-G324)=(I324),"  ",$AO$522)</f>
        <v>  </v>
      </c>
      <c r="K324" s="38">
        <f>IF(G324&lt;0,IF(I324=0,0,IF(OR(G324=0,E324=0),"N.M.",IF(ABS(I324/G324)&gt;=10,"N.M.",I324/(-G324)))),IF(I324=0,0,IF(OR(G324=0,E324=0),"N.M.",IF(ABS(I324/G324)&gt;=10,"N.M.",I324/G324))))</f>
        <v>0.10168109722081445</v>
      </c>
      <c r="L324" s="39"/>
      <c r="M324" s="5">
        <v>15649262.479000002</v>
      </c>
      <c r="N324" s="9"/>
      <c r="O324" s="5">
        <v>15304834.745999996</v>
      </c>
      <c r="P324" s="9"/>
      <c r="Q324" s="9">
        <f>(+M324-O324)</f>
        <v>344427.7330000065</v>
      </c>
      <c r="R324" s="37" t="str">
        <f>IF((+M324-O324)=(Q324),"  ",$AO$522)</f>
        <v>  </v>
      </c>
      <c r="S324" s="38">
        <f>IF(O324&lt;0,IF(Q324=0,0,IF(OR(O324=0,M324=0),"N.M.",IF(ABS(Q324/O324)&gt;=10,"N.M.",Q324/(-O324)))),IF(Q324=0,0,IF(OR(O324=0,M324=0),"N.M.",IF(ABS(Q324/O324)&gt;=10,"N.M.",Q324/O324))))</f>
        <v>0.022504505191735222</v>
      </c>
      <c r="T324" s="39"/>
      <c r="U324" s="9">
        <v>21008574.241</v>
      </c>
      <c r="V324" s="9"/>
      <c r="W324" s="9">
        <v>20973788.219</v>
      </c>
      <c r="X324" s="9"/>
      <c r="Y324" s="9">
        <f>(+U324-W324)</f>
        <v>34786.02199999988</v>
      </c>
      <c r="Z324" s="37" t="str">
        <f>IF((+U324-W324)=(Y324),"  ",$AO$522)</f>
        <v>  </v>
      </c>
      <c r="AA324" s="38">
        <f>IF(W324&lt;0,IF(Y324=0,0,IF(OR(W324=0,U324=0),"N.M.",IF(ABS(Y324/W324)&gt;=10,"N.M.",Y324/(-W324)))),IF(Y324=0,0,IF(OR(W324=0,U324=0),"N.M.",IF(ABS(Y324/W324)&gt;=10,"N.M.",Y324/W324))))</f>
        <v>0.0016585474038727768</v>
      </c>
      <c r="AB324" s="39"/>
      <c r="AC324" s="9">
        <v>67427419.93100002</v>
      </c>
      <c r="AD324" s="9"/>
      <c r="AE324" s="9">
        <v>65819587.38799992</v>
      </c>
      <c r="AF324" s="9"/>
      <c r="AG324" s="9">
        <f>(+AC324-AE324)</f>
        <v>1607832.543000102</v>
      </c>
      <c r="AH324" s="37" t="str">
        <f>IF((+AC324-AE324)=(AG324),"  ",$AO$522)</f>
        <v>  </v>
      </c>
      <c r="AI324" s="38">
        <f>IF(AE324&lt;0,IF(AG324=0,0,IF(OR(AE324=0,AC324=0),"N.M.",IF(ABS(AG324/AE324)&gt;=10,"N.M.",AG324/(-AE324)))),IF(AG324=0,0,IF(OR(AE324=0,AC324=0),"N.M.",IF(ABS(AG324/AE324)&gt;=10,"N.M.",AG324/AE324))))</f>
        <v>0.024427873324730662</v>
      </c>
      <c r="AJ324" s="105"/>
      <c r="AK324" s="105"/>
      <c r="AL324" s="105"/>
      <c r="AM324" s="105"/>
      <c r="AN324" s="105"/>
      <c r="AO324" s="105"/>
      <c r="AP324" s="106"/>
      <c r="AQ324" s="107"/>
      <c r="AR324" s="108"/>
      <c r="AS324" s="105"/>
      <c r="AT324" s="105"/>
      <c r="AU324" s="105"/>
      <c r="AV324" s="105"/>
      <c r="AW324" s="105"/>
      <c r="AX324" s="106"/>
      <c r="AY324" s="107"/>
      <c r="AZ324" s="108"/>
      <c r="BA324" s="105"/>
      <c r="BB324" s="105"/>
      <c r="BC324" s="105"/>
      <c r="BD324" s="106"/>
      <c r="BE324" s="107"/>
      <c r="BF324" s="108"/>
      <c r="BG324" s="105"/>
      <c r="BH324" s="109"/>
      <c r="BI324" s="105"/>
      <c r="BJ324" s="109"/>
      <c r="BK324" s="105"/>
      <c r="BL324" s="109"/>
      <c r="BM324" s="105"/>
      <c r="BN324" s="97"/>
      <c r="BO324" s="97"/>
      <c r="BP324" s="97"/>
    </row>
    <row r="325" spans="1:35" ht="12.75" outlineLevel="1">
      <c r="A325" s="1" t="s">
        <v>701</v>
      </c>
      <c r="B325" s="16" t="s">
        <v>702</v>
      </c>
      <c r="C325" s="1" t="s">
        <v>1301</v>
      </c>
      <c r="E325" s="5">
        <v>50818.111</v>
      </c>
      <c r="G325" s="5">
        <v>51211.236</v>
      </c>
      <c r="I325" s="9">
        <f aca="true" t="shared" si="104" ref="I325:I355">+E325-G325</f>
        <v>-393.125</v>
      </c>
      <c r="K325" s="21">
        <f aca="true" t="shared" si="105" ref="K325:K355">IF(G325&lt;0,IF(I325=0,0,IF(OR(G325=0,E325=0),"N.M.",IF(ABS(I325/G325)&gt;=10,"N.M.",I325/(-G325)))),IF(I325=0,0,IF(OR(G325=0,E325=0),"N.M.",IF(ABS(I325/G325)&gt;=10,"N.M.",I325/G325))))</f>
        <v>-0.0076765380159932095</v>
      </c>
      <c r="M325" s="9">
        <v>151584.124</v>
      </c>
      <c r="O325" s="9">
        <v>186146.848</v>
      </c>
      <c r="Q325" s="9">
        <f aca="true" t="shared" si="106" ref="Q325:Q355">(+M325-O325)</f>
        <v>-34562.72399999999</v>
      </c>
      <c r="S325" s="21">
        <f aca="true" t="shared" si="107" ref="S325:S355">IF(O325&lt;0,IF(Q325=0,0,IF(OR(O325=0,M325=0),"N.M.",IF(ABS(Q325/O325)&gt;=10,"N.M.",Q325/(-O325)))),IF(Q325=0,0,IF(OR(O325=0,M325=0),"N.M.",IF(ABS(Q325/O325)&gt;=10,"N.M.",Q325/O325))))</f>
        <v>-0.18567450575365094</v>
      </c>
      <c r="U325" s="9">
        <v>190616.414</v>
      </c>
      <c r="W325" s="9">
        <v>230299.871</v>
      </c>
      <c r="Y325" s="9">
        <f aca="true" t="shared" si="108" ref="Y325:Y355">(+U325-W325)</f>
        <v>-39683.457000000024</v>
      </c>
      <c r="AA325" s="21">
        <f aca="true" t="shared" si="109" ref="AA325:AA355">IF(W325&lt;0,IF(Y325=0,0,IF(OR(W325=0,U325=0),"N.M.",IF(ABS(Y325/W325)&gt;=10,"N.M.",Y325/(-W325)))),IF(Y325=0,0,IF(OR(W325=0,U325=0),"N.M.",IF(ABS(Y325/W325)&gt;=10,"N.M.",Y325/W325))))</f>
        <v>-0.17231211128207718</v>
      </c>
      <c r="AC325" s="9">
        <v>605920.3929999999</v>
      </c>
      <c r="AE325" s="9">
        <v>805674.31</v>
      </c>
      <c r="AG325" s="9">
        <f aca="true" t="shared" si="110" ref="AG325:AG355">(+AC325-AE325)</f>
        <v>-199753.91700000013</v>
      </c>
      <c r="AI325" s="21">
        <f aca="true" t="shared" si="111" ref="AI325:AI355">IF(AE325&lt;0,IF(AG325=0,0,IF(OR(AE325=0,AC325=0),"N.M.",IF(ABS(AG325/AE325)&gt;=10,"N.M.",AG325/(-AE325)))),IF(AG325=0,0,IF(OR(AE325=0,AC325=0),"N.M.",IF(ABS(AG325/AE325)&gt;=10,"N.M.",AG325/AE325))))</f>
        <v>-0.24793382948998352</v>
      </c>
    </row>
    <row r="326" spans="1:35" ht="12.75" outlineLevel="1">
      <c r="A326" s="1" t="s">
        <v>703</v>
      </c>
      <c r="B326" s="16" t="s">
        <v>704</v>
      </c>
      <c r="C326" s="1" t="s">
        <v>1302</v>
      </c>
      <c r="E326" s="5">
        <v>76365.193</v>
      </c>
      <c r="G326" s="5">
        <v>42956.811</v>
      </c>
      <c r="I326" s="9">
        <f t="shared" si="104"/>
        <v>33408.382</v>
      </c>
      <c r="K326" s="21">
        <f t="shared" si="105"/>
        <v>0.7777202548857735</v>
      </c>
      <c r="M326" s="9">
        <v>218753.257</v>
      </c>
      <c r="O326" s="9">
        <v>180261.638</v>
      </c>
      <c r="Q326" s="9">
        <f t="shared" si="106"/>
        <v>38491.619000000006</v>
      </c>
      <c r="S326" s="21">
        <f t="shared" si="107"/>
        <v>0.21353194959872718</v>
      </c>
      <c r="U326" s="9">
        <v>268560.093</v>
      </c>
      <c r="W326" s="9">
        <v>134006.536</v>
      </c>
      <c r="Y326" s="9">
        <f t="shared" si="108"/>
        <v>134553.557</v>
      </c>
      <c r="AA326" s="21">
        <f t="shared" si="109"/>
        <v>1.004082047162237</v>
      </c>
      <c r="AC326" s="9">
        <v>766688.898</v>
      </c>
      <c r="AE326" s="9">
        <v>718078.774</v>
      </c>
      <c r="AG326" s="9">
        <f t="shared" si="110"/>
        <v>48610.12400000007</v>
      </c>
      <c r="AI326" s="21">
        <f t="shared" si="111"/>
        <v>0.06769469556831667</v>
      </c>
    </row>
    <row r="327" spans="1:35" ht="12.75" outlineLevel="1">
      <c r="A327" s="1" t="s">
        <v>705</v>
      </c>
      <c r="B327" s="16" t="s">
        <v>706</v>
      </c>
      <c r="C327" s="1" t="s">
        <v>1303</v>
      </c>
      <c r="E327" s="5">
        <v>1133780.874</v>
      </c>
      <c r="G327" s="5">
        <v>1449442.542</v>
      </c>
      <c r="I327" s="9">
        <f t="shared" si="104"/>
        <v>-315661.66799999983</v>
      </c>
      <c r="K327" s="21">
        <f t="shared" si="105"/>
        <v>-0.21778142896539865</v>
      </c>
      <c r="M327" s="9">
        <v>3214610.963</v>
      </c>
      <c r="O327" s="9">
        <v>3005481.005</v>
      </c>
      <c r="Q327" s="9">
        <f t="shared" si="106"/>
        <v>209129.9580000001</v>
      </c>
      <c r="S327" s="21">
        <f t="shared" si="107"/>
        <v>0.06958285800245811</v>
      </c>
      <c r="U327" s="9">
        <v>3811156.046</v>
      </c>
      <c r="W327" s="9">
        <v>3615145.543</v>
      </c>
      <c r="Y327" s="9">
        <f t="shared" si="108"/>
        <v>196010.50300000003</v>
      </c>
      <c r="AA327" s="21">
        <f t="shared" si="109"/>
        <v>0.054219256367018145</v>
      </c>
      <c r="AC327" s="9">
        <v>10263805.039</v>
      </c>
      <c r="AE327" s="9">
        <v>9625943.489</v>
      </c>
      <c r="AG327" s="9">
        <f t="shared" si="110"/>
        <v>637861.5500000007</v>
      </c>
      <c r="AI327" s="21">
        <f t="shared" si="111"/>
        <v>0.06626483427093811</v>
      </c>
    </row>
    <row r="328" spans="1:35" ht="12.75" outlineLevel="1">
      <c r="A328" s="1" t="s">
        <v>707</v>
      </c>
      <c r="B328" s="16" t="s">
        <v>708</v>
      </c>
      <c r="C328" s="1" t="s">
        <v>1304</v>
      </c>
      <c r="E328" s="5">
        <v>96433.2</v>
      </c>
      <c r="G328" s="5">
        <v>265426.527</v>
      </c>
      <c r="I328" s="9">
        <f t="shared" si="104"/>
        <v>-168993.327</v>
      </c>
      <c r="K328" s="21">
        <f t="shared" si="105"/>
        <v>-0.6366858991452651</v>
      </c>
      <c r="M328" s="9">
        <v>390124.189</v>
      </c>
      <c r="O328" s="9">
        <v>505959.934</v>
      </c>
      <c r="Q328" s="9">
        <f t="shared" si="106"/>
        <v>-115835.745</v>
      </c>
      <c r="S328" s="21">
        <f t="shared" si="107"/>
        <v>-0.22894252531861542</v>
      </c>
      <c r="U328" s="9">
        <v>470365.438</v>
      </c>
      <c r="W328" s="9">
        <v>615996.923</v>
      </c>
      <c r="Y328" s="9">
        <f t="shared" si="108"/>
        <v>-145631.48499999993</v>
      </c>
      <c r="AA328" s="21">
        <f t="shared" si="109"/>
        <v>-0.23641592930489352</v>
      </c>
      <c r="AC328" s="9">
        <v>1874885.59</v>
      </c>
      <c r="AE328" s="9">
        <v>2484035.482</v>
      </c>
      <c r="AG328" s="9">
        <f t="shared" si="110"/>
        <v>-609149.8919999998</v>
      </c>
      <c r="AI328" s="21">
        <f t="shared" si="111"/>
        <v>-0.24522592225999443</v>
      </c>
    </row>
    <row r="329" spans="1:35" ht="12.75" outlineLevel="1">
      <c r="A329" s="1" t="s">
        <v>709</v>
      </c>
      <c r="B329" s="16" t="s">
        <v>710</v>
      </c>
      <c r="C329" s="1" t="s">
        <v>1305</v>
      </c>
      <c r="E329" s="5">
        <v>58218.635</v>
      </c>
      <c r="G329" s="5">
        <v>20797.911</v>
      </c>
      <c r="I329" s="9">
        <f t="shared" si="104"/>
        <v>37420.724</v>
      </c>
      <c r="K329" s="21">
        <f t="shared" si="105"/>
        <v>1.7992539731514383</v>
      </c>
      <c r="M329" s="9">
        <v>203744.911</v>
      </c>
      <c r="O329" s="9">
        <v>130805.722</v>
      </c>
      <c r="Q329" s="9">
        <f t="shared" si="106"/>
        <v>72939.189</v>
      </c>
      <c r="S329" s="21">
        <f t="shared" si="107"/>
        <v>0.5576146661229392</v>
      </c>
      <c r="U329" s="9">
        <v>247773.721</v>
      </c>
      <c r="W329" s="9">
        <v>193380.725</v>
      </c>
      <c r="Y329" s="9">
        <f t="shared" si="108"/>
        <v>54392.995999999985</v>
      </c>
      <c r="AA329" s="21">
        <f t="shared" si="109"/>
        <v>0.28127413422408043</v>
      </c>
      <c r="AC329" s="9">
        <v>624388.221</v>
      </c>
      <c r="AE329" s="9">
        <v>582302.746</v>
      </c>
      <c r="AG329" s="9">
        <f t="shared" si="110"/>
        <v>42085.47499999998</v>
      </c>
      <c r="AI329" s="21">
        <f t="shared" si="111"/>
        <v>0.07227421695861275</v>
      </c>
    </row>
    <row r="330" spans="1:35" ht="12.75" outlineLevel="1">
      <c r="A330" s="1" t="s">
        <v>711</v>
      </c>
      <c r="B330" s="16" t="s">
        <v>712</v>
      </c>
      <c r="C330" s="1" t="s">
        <v>1301</v>
      </c>
      <c r="E330" s="5">
        <v>15129.686</v>
      </c>
      <c r="G330" s="5">
        <v>10221.25</v>
      </c>
      <c r="I330" s="9">
        <f t="shared" si="104"/>
        <v>4908.436</v>
      </c>
      <c r="K330" s="21">
        <f t="shared" si="105"/>
        <v>0.48021875993640695</v>
      </c>
      <c r="M330" s="9">
        <v>48904.366</v>
      </c>
      <c r="O330" s="9">
        <v>37396.55</v>
      </c>
      <c r="Q330" s="9">
        <f t="shared" si="106"/>
        <v>11507.815999999999</v>
      </c>
      <c r="S330" s="21">
        <f t="shared" si="107"/>
        <v>0.3077240012781927</v>
      </c>
      <c r="U330" s="9">
        <v>60809.736</v>
      </c>
      <c r="W330" s="9">
        <v>43564.7</v>
      </c>
      <c r="Y330" s="9">
        <f t="shared" si="108"/>
        <v>17245.036</v>
      </c>
      <c r="AA330" s="21">
        <f t="shared" si="109"/>
        <v>0.39584884091936823</v>
      </c>
      <c r="AC330" s="9">
        <v>178951.902</v>
      </c>
      <c r="AE330" s="9">
        <v>102423.98</v>
      </c>
      <c r="AG330" s="9">
        <f t="shared" si="110"/>
        <v>76527.922</v>
      </c>
      <c r="AI330" s="21">
        <f t="shared" si="111"/>
        <v>0.7471680167085872</v>
      </c>
    </row>
    <row r="331" spans="1:35" ht="12.75" outlineLevel="1">
      <c r="A331" s="1" t="s">
        <v>713</v>
      </c>
      <c r="B331" s="16" t="s">
        <v>714</v>
      </c>
      <c r="C331" s="1" t="s">
        <v>1302</v>
      </c>
      <c r="E331" s="5">
        <v>1341.81</v>
      </c>
      <c r="G331" s="5">
        <v>4284.993</v>
      </c>
      <c r="I331" s="9">
        <f t="shared" si="104"/>
        <v>-2943.1830000000004</v>
      </c>
      <c r="K331" s="21">
        <f t="shared" si="105"/>
        <v>-0.6868582982515958</v>
      </c>
      <c r="M331" s="9">
        <v>11236.924</v>
      </c>
      <c r="O331" s="9">
        <v>6957.874000000001</v>
      </c>
      <c r="Q331" s="9">
        <f t="shared" si="106"/>
        <v>4279.05</v>
      </c>
      <c r="S331" s="21">
        <f t="shared" si="107"/>
        <v>0.6149938903751346</v>
      </c>
      <c r="U331" s="9">
        <v>13312.669</v>
      </c>
      <c r="W331" s="9">
        <v>15520.588</v>
      </c>
      <c r="Y331" s="9">
        <f t="shared" si="108"/>
        <v>-2207.919</v>
      </c>
      <c r="AA331" s="21">
        <f t="shared" si="109"/>
        <v>-0.14225743251479905</v>
      </c>
      <c r="AC331" s="9">
        <v>51199.558000000005</v>
      </c>
      <c r="AE331" s="9">
        <v>23355.908</v>
      </c>
      <c r="AG331" s="9">
        <f t="shared" si="110"/>
        <v>27843.650000000005</v>
      </c>
      <c r="AI331" s="21">
        <f t="shared" si="111"/>
        <v>1.192145901585158</v>
      </c>
    </row>
    <row r="332" spans="1:35" ht="12.75" outlineLevel="1">
      <c r="A332" s="1" t="s">
        <v>715</v>
      </c>
      <c r="B332" s="16" t="s">
        <v>716</v>
      </c>
      <c r="C332" s="1" t="s">
        <v>1306</v>
      </c>
      <c r="E332" s="5">
        <v>3575.17</v>
      </c>
      <c r="G332" s="5">
        <v>1187.33</v>
      </c>
      <c r="I332" s="9">
        <f t="shared" si="104"/>
        <v>2387.84</v>
      </c>
      <c r="K332" s="21">
        <f t="shared" si="105"/>
        <v>2.0111005364978567</v>
      </c>
      <c r="M332" s="9">
        <v>13590.72</v>
      </c>
      <c r="O332" s="9">
        <v>2589.45</v>
      </c>
      <c r="Q332" s="9">
        <f t="shared" si="106"/>
        <v>11001.27</v>
      </c>
      <c r="S332" s="21">
        <f t="shared" si="107"/>
        <v>4.248496785031571</v>
      </c>
      <c r="U332" s="9">
        <v>14801.93</v>
      </c>
      <c r="W332" s="9">
        <v>3265.99</v>
      </c>
      <c r="Y332" s="9">
        <f t="shared" si="108"/>
        <v>11535.94</v>
      </c>
      <c r="AA332" s="21">
        <f t="shared" si="109"/>
        <v>3.5321418620387695</v>
      </c>
      <c r="AC332" s="9">
        <v>22158.05</v>
      </c>
      <c r="AE332" s="9">
        <v>39496.087</v>
      </c>
      <c r="AG332" s="9">
        <f t="shared" si="110"/>
        <v>-17338.037</v>
      </c>
      <c r="AI332" s="21">
        <f t="shared" si="111"/>
        <v>-0.4389811324853523</v>
      </c>
    </row>
    <row r="333" spans="1:35" ht="12.75" outlineLevel="1">
      <c r="A333" s="1" t="s">
        <v>717</v>
      </c>
      <c r="B333" s="16" t="s">
        <v>718</v>
      </c>
      <c r="C333" s="1" t="s">
        <v>1307</v>
      </c>
      <c r="E333" s="5">
        <v>19250.65</v>
      </c>
      <c r="G333" s="5">
        <v>5636.31</v>
      </c>
      <c r="I333" s="9">
        <f t="shared" si="104"/>
        <v>13614.34</v>
      </c>
      <c r="K333" s="21">
        <f t="shared" si="105"/>
        <v>2.415470405282889</v>
      </c>
      <c r="M333" s="9">
        <v>67257.37</v>
      </c>
      <c r="O333" s="9">
        <v>19708.99</v>
      </c>
      <c r="Q333" s="9">
        <f t="shared" si="106"/>
        <v>47548.37999999999</v>
      </c>
      <c r="S333" s="21">
        <f t="shared" si="107"/>
        <v>2.412522407287232</v>
      </c>
      <c r="U333" s="9">
        <v>83115.36</v>
      </c>
      <c r="W333" s="9">
        <v>24123.18</v>
      </c>
      <c r="Y333" s="9">
        <f t="shared" si="108"/>
        <v>58992.18</v>
      </c>
      <c r="AA333" s="21">
        <f t="shared" si="109"/>
        <v>2.445456196073652</v>
      </c>
      <c r="AC333" s="9">
        <v>156260.86</v>
      </c>
      <c r="AE333" s="9">
        <v>121706.72</v>
      </c>
      <c r="AG333" s="9">
        <f t="shared" si="110"/>
        <v>34554.139999999985</v>
      </c>
      <c r="AI333" s="21">
        <f t="shared" si="111"/>
        <v>0.2839131643675878</v>
      </c>
    </row>
    <row r="334" spans="1:35" ht="12.75" outlineLevel="1">
      <c r="A334" s="1" t="s">
        <v>719</v>
      </c>
      <c r="B334" s="16" t="s">
        <v>720</v>
      </c>
      <c r="C334" s="1" t="s">
        <v>1308</v>
      </c>
      <c r="E334" s="5">
        <v>18029.73</v>
      </c>
      <c r="G334" s="5">
        <v>409.05</v>
      </c>
      <c r="I334" s="9">
        <f t="shared" si="104"/>
        <v>17620.68</v>
      </c>
      <c r="K334" s="21" t="str">
        <f t="shared" si="105"/>
        <v>N.M.</v>
      </c>
      <c r="M334" s="9">
        <v>80093.3</v>
      </c>
      <c r="O334" s="9">
        <v>1414.19</v>
      </c>
      <c r="Q334" s="9">
        <f t="shared" si="106"/>
        <v>78679.11</v>
      </c>
      <c r="S334" s="21" t="str">
        <f t="shared" si="107"/>
        <v>N.M.</v>
      </c>
      <c r="U334" s="9">
        <v>80585.73</v>
      </c>
      <c r="W334" s="9">
        <v>1766.58</v>
      </c>
      <c r="Y334" s="9">
        <f t="shared" si="108"/>
        <v>78819.15</v>
      </c>
      <c r="AA334" s="21" t="str">
        <f t="shared" si="109"/>
        <v>N.M.</v>
      </c>
      <c r="AC334" s="9">
        <v>83981.77</v>
      </c>
      <c r="AE334" s="9">
        <v>80533.084</v>
      </c>
      <c r="AG334" s="9">
        <f t="shared" si="110"/>
        <v>3448.6860000000015</v>
      </c>
      <c r="AI334" s="21">
        <f t="shared" si="111"/>
        <v>0.04282322033016892</v>
      </c>
    </row>
    <row r="335" spans="1:35" ht="12.75" outlineLevel="1">
      <c r="A335" s="1" t="s">
        <v>721</v>
      </c>
      <c r="B335" s="16" t="s">
        <v>722</v>
      </c>
      <c r="C335" s="1" t="s">
        <v>1309</v>
      </c>
      <c r="E335" s="5">
        <v>88089.743</v>
      </c>
      <c r="G335" s="5">
        <v>31572.058</v>
      </c>
      <c r="I335" s="9">
        <f t="shared" si="104"/>
        <v>56517.685</v>
      </c>
      <c r="K335" s="21">
        <f t="shared" si="105"/>
        <v>1.7901172296085355</v>
      </c>
      <c r="M335" s="9">
        <v>212967.995</v>
      </c>
      <c r="O335" s="9">
        <v>193381.553</v>
      </c>
      <c r="Q335" s="9">
        <f t="shared" si="106"/>
        <v>19586.44199999998</v>
      </c>
      <c r="S335" s="21">
        <f t="shared" si="107"/>
        <v>0.10128392132624967</v>
      </c>
      <c r="U335" s="9">
        <v>318920.537</v>
      </c>
      <c r="W335" s="9">
        <v>338668.313</v>
      </c>
      <c r="Y335" s="9">
        <f t="shared" si="108"/>
        <v>-19747.776000000013</v>
      </c>
      <c r="AA335" s="21">
        <f t="shared" si="109"/>
        <v>-0.05831007874657589</v>
      </c>
      <c r="AC335" s="9">
        <v>963515.5650000001</v>
      </c>
      <c r="AE335" s="9">
        <v>846734.621</v>
      </c>
      <c r="AG335" s="9">
        <f t="shared" si="110"/>
        <v>116780.94400000002</v>
      </c>
      <c r="AI335" s="21">
        <f t="shared" si="111"/>
        <v>0.13791917928439118</v>
      </c>
    </row>
    <row r="336" spans="1:35" ht="12.75" outlineLevel="1">
      <c r="A336" s="1" t="s">
        <v>723</v>
      </c>
      <c r="B336" s="16" t="s">
        <v>724</v>
      </c>
      <c r="C336" s="1" t="s">
        <v>1310</v>
      </c>
      <c r="E336" s="5">
        <v>134256.433</v>
      </c>
      <c r="G336" s="5">
        <v>163680.986</v>
      </c>
      <c r="I336" s="9">
        <f t="shared" si="104"/>
        <v>-29424.553000000014</v>
      </c>
      <c r="K336" s="21">
        <f t="shared" si="105"/>
        <v>-0.17976769152649175</v>
      </c>
      <c r="M336" s="9">
        <v>636840.229</v>
      </c>
      <c r="O336" s="9">
        <v>545226.307</v>
      </c>
      <c r="Q336" s="9">
        <f t="shared" si="106"/>
        <v>91613.92200000002</v>
      </c>
      <c r="S336" s="21">
        <f t="shared" si="107"/>
        <v>0.16802916664840975</v>
      </c>
      <c r="U336" s="9">
        <v>678473.382</v>
      </c>
      <c r="W336" s="9">
        <v>728671.576</v>
      </c>
      <c r="Y336" s="9">
        <f t="shared" si="108"/>
        <v>-50198.19400000002</v>
      </c>
      <c r="AA336" s="21">
        <f t="shared" si="109"/>
        <v>-0.06889001252877197</v>
      </c>
      <c r="AC336" s="9">
        <v>2762164.0489999996</v>
      </c>
      <c r="AE336" s="9">
        <v>3958546.207</v>
      </c>
      <c r="AG336" s="9">
        <f t="shared" si="110"/>
        <v>-1196382.1580000003</v>
      </c>
      <c r="AI336" s="21">
        <f t="shared" si="111"/>
        <v>-0.30222766021637104</v>
      </c>
    </row>
    <row r="337" spans="1:35" ht="12.75" outlineLevel="1">
      <c r="A337" s="1" t="s">
        <v>725</v>
      </c>
      <c r="B337" s="16" t="s">
        <v>726</v>
      </c>
      <c r="C337" s="1" t="s">
        <v>1311</v>
      </c>
      <c r="E337" s="5">
        <v>0</v>
      </c>
      <c r="G337" s="5">
        <v>0</v>
      </c>
      <c r="I337" s="9">
        <f t="shared" si="104"/>
        <v>0</v>
      </c>
      <c r="K337" s="21">
        <f t="shared" si="105"/>
        <v>0</v>
      </c>
      <c r="M337" s="9">
        <v>0</v>
      </c>
      <c r="O337" s="9">
        <v>0</v>
      </c>
      <c r="Q337" s="9">
        <f t="shared" si="106"/>
        <v>0</v>
      </c>
      <c r="S337" s="21">
        <f t="shared" si="107"/>
        <v>0</v>
      </c>
      <c r="U337" s="9">
        <v>0</v>
      </c>
      <c r="W337" s="9">
        <v>0</v>
      </c>
      <c r="Y337" s="9">
        <f t="shared" si="108"/>
        <v>0</v>
      </c>
      <c r="AA337" s="21">
        <f t="shared" si="109"/>
        <v>0</v>
      </c>
      <c r="AC337" s="9">
        <v>979.4530000000001</v>
      </c>
      <c r="AE337" s="9">
        <v>0</v>
      </c>
      <c r="AG337" s="9">
        <f t="shared" si="110"/>
        <v>979.4530000000001</v>
      </c>
      <c r="AI337" s="21" t="str">
        <f t="shared" si="111"/>
        <v>N.M.</v>
      </c>
    </row>
    <row r="338" spans="1:35" ht="12.75" outlineLevel="1">
      <c r="A338" s="1" t="s">
        <v>727</v>
      </c>
      <c r="B338" s="16" t="s">
        <v>728</v>
      </c>
      <c r="C338" s="1" t="s">
        <v>1312</v>
      </c>
      <c r="E338" s="5">
        <v>255.64</v>
      </c>
      <c r="G338" s="5">
        <v>637.413</v>
      </c>
      <c r="I338" s="9">
        <f t="shared" si="104"/>
        <v>-381.773</v>
      </c>
      <c r="K338" s="21">
        <f t="shared" si="105"/>
        <v>-0.5989413457209063</v>
      </c>
      <c r="M338" s="9">
        <v>255.64</v>
      </c>
      <c r="O338" s="9">
        <v>4741.167</v>
      </c>
      <c r="Q338" s="9">
        <f t="shared" si="106"/>
        <v>-4485.527</v>
      </c>
      <c r="S338" s="21">
        <f t="shared" si="107"/>
        <v>-0.9460807855956138</v>
      </c>
      <c r="U338" s="9">
        <v>482.79</v>
      </c>
      <c r="W338" s="9">
        <v>5797.608</v>
      </c>
      <c r="Y338" s="9">
        <f t="shared" si="108"/>
        <v>-5314.818</v>
      </c>
      <c r="AA338" s="21">
        <f t="shared" si="109"/>
        <v>-0.9167260014819905</v>
      </c>
      <c r="AC338" s="9">
        <v>567.59</v>
      </c>
      <c r="AE338" s="9">
        <v>8406.669</v>
      </c>
      <c r="AG338" s="9">
        <f t="shared" si="110"/>
        <v>-7839.079</v>
      </c>
      <c r="AI338" s="21">
        <f t="shared" si="111"/>
        <v>-0.9324833652901048</v>
      </c>
    </row>
    <row r="339" spans="1:35" ht="12.75" outlineLevel="1">
      <c r="A339" s="1" t="s">
        <v>729</v>
      </c>
      <c r="B339" s="16" t="s">
        <v>730</v>
      </c>
      <c r="C339" s="1" t="s">
        <v>1301</v>
      </c>
      <c r="E339" s="5">
        <v>558.2130000000001</v>
      </c>
      <c r="G339" s="5">
        <v>2450.443</v>
      </c>
      <c r="I339" s="9">
        <f t="shared" si="104"/>
        <v>-1892.23</v>
      </c>
      <c r="K339" s="21">
        <f t="shared" si="105"/>
        <v>-0.7721991492966781</v>
      </c>
      <c r="M339" s="9">
        <v>1580.632</v>
      </c>
      <c r="O339" s="9">
        <v>3724.4590000000003</v>
      </c>
      <c r="Q339" s="9">
        <f t="shared" si="106"/>
        <v>-2143.827</v>
      </c>
      <c r="S339" s="21">
        <f t="shared" si="107"/>
        <v>-0.5756076251611308</v>
      </c>
      <c r="U339" s="9">
        <v>1984.038</v>
      </c>
      <c r="W339" s="9">
        <v>4285.28</v>
      </c>
      <c r="Y339" s="9">
        <f t="shared" si="108"/>
        <v>-2301.2419999999997</v>
      </c>
      <c r="AA339" s="21">
        <f t="shared" si="109"/>
        <v>-0.5370108837695553</v>
      </c>
      <c r="AC339" s="9">
        <v>6500.617</v>
      </c>
      <c r="AE339" s="9">
        <v>9008.85</v>
      </c>
      <c r="AG339" s="9">
        <f t="shared" si="110"/>
        <v>-2508.233</v>
      </c>
      <c r="AI339" s="21">
        <f t="shared" si="111"/>
        <v>-0.27841877709141566</v>
      </c>
    </row>
    <row r="340" spans="1:35" ht="12.75" outlineLevel="1">
      <c r="A340" s="1" t="s">
        <v>731</v>
      </c>
      <c r="B340" s="16" t="s">
        <v>732</v>
      </c>
      <c r="C340" s="1" t="s">
        <v>1302</v>
      </c>
      <c r="E340" s="5">
        <v>1000.3580000000001</v>
      </c>
      <c r="G340" s="5">
        <v>56.82</v>
      </c>
      <c r="I340" s="9">
        <f t="shared" si="104"/>
        <v>943.538</v>
      </c>
      <c r="K340" s="21" t="str">
        <f t="shared" si="105"/>
        <v>N.M.</v>
      </c>
      <c r="M340" s="9">
        <v>6131.655000000001</v>
      </c>
      <c r="O340" s="9">
        <v>2118.0860000000002</v>
      </c>
      <c r="Q340" s="9">
        <f t="shared" si="106"/>
        <v>4013.5690000000004</v>
      </c>
      <c r="S340" s="21">
        <f t="shared" si="107"/>
        <v>1.8949037007940188</v>
      </c>
      <c r="U340" s="9">
        <v>8298.925000000001</v>
      </c>
      <c r="W340" s="9">
        <v>3635.4350000000004</v>
      </c>
      <c r="Y340" s="9">
        <f t="shared" si="108"/>
        <v>4663.490000000001</v>
      </c>
      <c r="AA340" s="21">
        <f t="shared" si="109"/>
        <v>1.2827873418174167</v>
      </c>
      <c r="AC340" s="9">
        <v>37849.179000000004</v>
      </c>
      <c r="AE340" s="9">
        <v>35717.538</v>
      </c>
      <c r="AG340" s="9">
        <f t="shared" si="110"/>
        <v>2131.6410000000033</v>
      </c>
      <c r="AI340" s="21">
        <f t="shared" si="111"/>
        <v>0.05968051325374115</v>
      </c>
    </row>
    <row r="341" spans="1:35" ht="12.75" outlineLevel="1">
      <c r="A341" s="1" t="s">
        <v>733</v>
      </c>
      <c r="B341" s="16" t="s">
        <v>734</v>
      </c>
      <c r="C341" s="1" t="s">
        <v>1309</v>
      </c>
      <c r="E341" s="5">
        <v>41982.468</v>
      </c>
      <c r="G341" s="5">
        <v>36667.242</v>
      </c>
      <c r="I341" s="9">
        <f t="shared" si="104"/>
        <v>5315.226000000002</v>
      </c>
      <c r="K341" s="21">
        <f t="shared" si="105"/>
        <v>0.1449584345612905</v>
      </c>
      <c r="M341" s="9">
        <v>265850.409</v>
      </c>
      <c r="O341" s="9">
        <v>155386.233</v>
      </c>
      <c r="Q341" s="9">
        <f t="shared" si="106"/>
        <v>110464.17599999998</v>
      </c>
      <c r="S341" s="21">
        <f t="shared" si="107"/>
        <v>0.7109006626088938</v>
      </c>
      <c r="U341" s="9">
        <v>309203.729</v>
      </c>
      <c r="W341" s="9">
        <v>224927.922</v>
      </c>
      <c r="Y341" s="9">
        <f t="shared" si="108"/>
        <v>84275.807</v>
      </c>
      <c r="AA341" s="21">
        <f t="shared" si="109"/>
        <v>0.37467916944522345</v>
      </c>
      <c r="AC341" s="9">
        <v>839789.5279999999</v>
      </c>
      <c r="AE341" s="9">
        <v>807407.887</v>
      </c>
      <c r="AG341" s="9">
        <f t="shared" si="110"/>
        <v>32381.640999999945</v>
      </c>
      <c r="AI341" s="21">
        <f t="shared" si="111"/>
        <v>0.04010567833355825</v>
      </c>
    </row>
    <row r="342" spans="1:35" ht="12.75" outlineLevel="1">
      <c r="A342" s="1" t="s">
        <v>735</v>
      </c>
      <c r="B342" s="16" t="s">
        <v>736</v>
      </c>
      <c r="C342" s="1" t="s">
        <v>1310</v>
      </c>
      <c r="E342" s="5">
        <v>1100025.724</v>
      </c>
      <c r="G342" s="5">
        <v>821487.032</v>
      </c>
      <c r="I342" s="9">
        <f t="shared" si="104"/>
        <v>278538.6919999999</v>
      </c>
      <c r="K342" s="21">
        <f t="shared" si="105"/>
        <v>0.33906645041232975</v>
      </c>
      <c r="M342" s="9">
        <v>4171289.409</v>
      </c>
      <c r="O342" s="9">
        <v>2719718.01</v>
      </c>
      <c r="Q342" s="9">
        <f t="shared" si="106"/>
        <v>1451571.3990000002</v>
      </c>
      <c r="S342" s="21">
        <f t="shared" si="107"/>
        <v>0.5337212878919019</v>
      </c>
      <c r="U342" s="9">
        <v>5256292.92</v>
      </c>
      <c r="W342" s="9">
        <v>4139079.431</v>
      </c>
      <c r="Y342" s="9">
        <f t="shared" si="108"/>
        <v>1117213.489</v>
      </c>
      <c r="AA342" s="21">
        <f t="shared" si="109"/>
        <v>0.26991834962927536</v>
      </c>
      <c r="AC342" s="9">
        <v>15489296.398</v>
      </c>
      <c r="AE342" s="9">
        <v>14143995.007</v>
      </c>
      <c r="AG342" s="9">
        <f t="shared" si="110"/>
        <v>1345301.3910000008</v>
      </c>
      <c r="AI342" s="21">
        <f t="shared" si="111"/>
        <v>0.09511466812129092</v>
      </c>
    </row>
    <row r="343" spans="1:35" ht="12.75" outlineLevel="1">
      <c r="A343" s="1" t="s">
        <v>737</v>
      </c>
      <c r="B343" s="16" t="s">
        <v>738</v>
      </c>
      <c r="C343" s="1" t="s">
        <v>1313</v>
      </c>
      <c r="E343" s="5">
        <v>11151.951000000001</v>
      </c>
      <c r="G343" s="5">
        <v>2810.4080000000004</v>
      </c>
      <c r="I343" s="9">
        <f t="shared" si="104"/>
        <v>8341.543000000001</v>
      </c>
      <c r="K343" s="21">
        <f t="shared" si="105"/>
        <v>2.968089686622014</v>
      </c>
      <c r="M343" s="9">
        <v>38688.215000000004</v>
      </c>
      <c r="O343" s="9">
        <v>15562.21</v>
      </c>
      <c r="Q343" s="9">
        <f t="shared" si="106"/>
        <v>23126.005000000005</v>
      </c>
      <c r="S343" s="21">
        <f t="shared" si="107"/>
        <v>1.486036045009032</v>
      </c>
      <c r="U343" s="9">
        <v>46190.426</v>
      </c>
      <c r="W343" s="9">
        <v>18956.321</v>
      </c>
      <c r="Y343" s="9">
        <f t="shared" si="108"/>
        <v>27234.105</v>
      </c>
      <c r="AA343" s="21">
        <f t="shared" si="109"/>
        <v>1.4366767159091682</v>
      </c>
      <c r="AC343" s="9">
        <v>95123.149</v>
      </c>
      <c r="AE343" s="9">
        <v>77148.258</v>
      </c>
      <c r="AG343" s="9">
        <f t="shared" si="110"/>
        <v>17974.891000000003</v>
      </c>
      <c r="AI343" s="21">
        <f t="shared" si="111"/>
        <v>0.2329915343001005</v>
      </c>
    </row>
    <row r="344" spans="1:35" ht="12.75" outlineLevel="1">
      <c r="A344" s="1" t="s">
        <v>739</v>
      </c>
      <c r="B344" s="16" t="s">
        <v>740</v>
      </c>
      <c r="C344" s="1" t="s">
        <v>1311</v>
      </c>
      <c r="E344" s="5">
        <v>3855.107</v>
      </c>
      <c r="G344" s="5">
        <v>11656.584</v>
      </c>
      <c r="I344" s="9">
        <f t="shared" si="104"/>
        <v>-7801.477000000001</v>
      </c>
      <c r="K344" s="21">
        <f t="shared" si="105"/>
        <v>-0.6692764363899407</v>
      </c>
      <c r="M344" s="9">
        <v>65549.038</v>
      </c>
      <c r="O344" s="9">
        <v>56264.462</v>
      </c>
      <c r="Q344" s="9">
        <f t="shared" si="106"/>
        <v>9284.576000000001</v>
      </c>
      <c r="S344" s="21">
        <f t="shared" si="107"/>
        <v>0.16501670272791377</v>
      </c>
      <c r="U344" s="9">
        <v>84068.258</v>
      </c>
      <c r="W344" s="9">
        <v>73653.639</v>
      </c>
      <c r="Y344" s="9">
        <f t="shared" si="108"/>
        <v>10414.619000000006</v>
      </c>
      <c r="AA344" s="21">
        <f t="shared" si="109"/>
        <v>0.14139992458485326</v>
      </c>
      <c r="AC344" s="9">
        <v>313722.113</v>
      </c>
      <c r="AE344" s="9">
        <v>243782.907</v>
      </c>
      <c r="AG344" s="9">
        <f t="shared" si="110"/>
        <v>69939.206</v>
      </c>
      <c r="AI344" s="21">
        <f t="shared" si="111"/>
        <v>0.2868913446831611</v>
      </c>
    </row>
    <row r="345" spans="1:35" ht="12.75" outlineLevel="1">
      <c r="A345" s="1" t="s">
        <v>741</v>
      </c>
      <c r="B345" s="16" t="s">
        <v>742</v>
      </c>
      <c r="C345" s="1" t="s">
        <v>1314</v>
      </c>
      <c r="E345" s="5">
        <v>44867.818</v>
      </c>
      <c r="G345" s="5">
        <v>72237.355</v>
      </c>
      <c r="I345" s="9">
        <f t="shared" si="104"/>
        <v>-27369.536999999997</v>
      </c>
      <c r="K345" s="21">
        <f t="shared" si="105"/>
        <v>-0.3788834322629891</v>
      </c>
      <c r="M345" s="9">
        <v>143108.898</v>
      </c>
      <c r="O345" s="9">
        <v>244872.99</v>
      </c>
      <c r="Q345" s="9">
        <f t="shared" si="106"/>
        <v>-101764.092</v>
      </c>
      <c r="S345" s="21">
        <f t="shared" si="107"/>
        <v>-0.4155790804040903</v>
      </c>
      <c r="U345" s="9">
        <v>183197.148</v>
      </c>
      <c r="W345" s="9">
        <v>304014.715</v>
      </c>
      <c r="Y345" s="9">
        <f t="shared" si="108"/>
        <v>-120817.56700000004</v>
      </c>
      <c r="AA345" s="21">
        <f t="shared" si="109"/>
        <v>-0.3974069709092865</v>
      </c>
      <c r="AC345" s="9">
        <v>651308.343</v>
      </c>
      <c r="AE345" s="9">
        <v>719367.7420000001</v>
      </c>
      <c r="AG345" s="9">
        <f t="shared" si="110"/>
        <v>-68059.39900000009</v>
      </c>
      <c r="AI345" s="21">
        <f t="shared" si="111"/>
        <v>-0.09461002353369367</v>
      </c>
    </row>
    <row r="346" spans="1:35" ht="12.75" outlineLevel="1">
      <c r="A346" s="1" t="s">
        <v>743</v>
      </c>
      <c r="B346" s="16" t="s">
        <v>744</v>
      </c>
      <c r="C346" s="1" t="s">
        <v>1315</v>
      </c>
      <c r="E346" s="5">
        <v>3322.3230000000003</v>
      </c>
      <c r="G346" s="5">
        <v>4568.8640000000005</v>
      </c>
      <c r="I346" s="9">
        <f t="shared" si="104"/>
        <v>-1246.5410000000002</v>
      </c>
      <c r="K346" s="21">
        <f t="shared" si="105"/>
        <v>-0.2728339035699027</v>
      </c>
      <c r="M346" s="9">
        <v>13359.826000000001</v>
      </c>
      <c r="O346" s="9">
        <v>19810.755</v>
      </c>
      <c r="Q346" s="9">
        <f t="shared" si="106"/>
        <v>-6450.929</v>
      </c>
      <c r="S346" s="21">
        <f t="shared" si="107"/>
        <v>-0.325627619946842</v>
      </c>
      <c r="U346" s="9">
        <v>16756.667</v>
      </c>
      <c r="W346" s="9">
        <v>24764.062</v>
      </c>
      <c r="Y346" s="9">
        <f t="shared" si="108"/>
        <v>-8007.395</v>
      </c>
      <c r="AA346" s="21">
        <f t="shared" si="109"/>
        <v>-0.32334739753114816</v>
      </c>
      <c r="AC346" s="9">
        <v>56920.932</v>
      </c>
      <c r="AE346" s="9">
        <v>47669.418000000005</v>
      </c>
      <c r="AG346" s="9">
        <f t="shared" si="110"/>
        <v>9251.513999999996</v>
      </c>
      <c r="AI346" s="21">
        <f t="shared" si="111"/>
        <v>0.19407650414359987</v>
      </c>
    </row>
    <row r="347" spans="1:35" ht="12.75" outlineLevel="1">
      <c r="A347" s="1" t="s">
        <v>745</v>
      </c>
      <c r="B347" s="16" t="s">
        <v>746</v>
      </c>
      <c r="C347" s="1" t="s">
        <v>1316</v>
      </c>
      <c r="E347" s="5">
        <v>16948.097</v>
      </c>
      <c r="G347" s="5">
        <v>12898.185</v>
      </c>
      <c r="I347" s="9">
        <f t="shared" si="104"/>
        <v>4049.912000000002</v>
      </c>
      <c r="K347" s="21">
        <f t="shared" si="105"/>
        <v>0.31399084444826947</v>
      </c>
      <c r="M347" s="9">
        <v>55815.525</v>
      </c>
      <c r="O347" s="9">
        <v>44013.157</v>
      </c>
      <c r="Q347" s="9">
        <f t="shared" si="106"/>
        <v>11802.368000000002</v>
      </c>
      <c r="S347" s="21">
        <f t="shared" si="107"/>
        <v>0.2681554517891094</v>
      </c>
      <c r="U347" s="9">
        <v>67688.559</v>
      </c>
      <c r="W347" s="9">
        <v>54262.824</v>
      </c>
      <c r="Y347" s="9">
        <f t="shared" si="108"/>
        <v>13425.734999999993</v>
      </c>
      <c r="AA347" s="21">
        <f t="shared" si="109"/>
        <v>0.24742049916163583</v>
      </c>
      <c r="AC347" s="9">
        <v>145191.809</v>
      </c>
      <c r="AE347" s="9">
        <v>162761.36</v>
      </c>
      <c r="AG347" s="9">
        <f t="shared" si="110"/>
        <v>-17569.550999999978</v>
      </c>
      <c r="AI347" s="21">
        <f t="shared" si="111"/>
        <v>-0.10794669570222305</v>
      </c>
    </row>
    <row r="348" spans="1:35" ht="12.75" outlineLevel="1">
      <c r="A348" s="1" t="s">
        <v>747</v>
      </c>
      <c r="B348" s="16" t="s">
        <v>748</v>
      </c>
      <c r="C348" s="1" t="s">
        <v>1317</v>
      </c>
      <c r="E348" s="5">
        <v>56789.766</v>
      </c>
      <c r="G348" s="5">
        <v>20737.361</v>
      </c>
      <c r="I348" s="9">
        <f t="shared" si="104"/>
        <v>36052.405</v>
      </c>
      <c r="K348" s="21">
        <f t="shared" si="105"/>
        <v>1.738524250988349</v>
      </c>
      <c r="M348" s="9">
        <v>244199.953</v>
      </c>
      <c r="O348" s="9">
        <v>63061.955</v>
      </c>
      <c r="Q348" s="9">
        <f t="shared" si="106"/>
        <v>181137.99800000002</v>
      </c>
      <c r="S348" s="21">
        <f t="shared" si="107"/>
        <v>2.8723815809389355</v>
      </c>
      <c r="U348" s="9">
        <v>310773.342</v>
      </c>
      <c r="W348" s="9">
        <v>70759.257</v>
      </c>
      <c r="Y348" s="9">
        <f t="shared" si="108"/>
        <v>240014.08500000002</v>
      </c>
      <c r="AA348" s="21">
        <f t="shared" si="109"/>
        <v>3.391981419477031</v>
      </c>
      <c r="AC348" s="9">
        <v>825375.154</v>
      </c>
      <c r="AE348" s="9">
        <v>321495.824</v>
      </c>
      <c r="AG348" s="9">
        <f t="shared" si="110"/>
        <v>503879.32999999996</v>
      </c>
      <c r="AI348" s="21">
        <f t="shared" si="111"/>
        <v>1.5672966563945163</v>
      </c>
    </row>
    <row r="349" spans="1:35" ht="12.75" outlineLevel="1">
      <c r="A349" s="1" t="s">
        <v>749</v>
      </c>
      <c r="B349" s="16" t="s">
        <v>750</v>
      </c>
      <c r="C349" s="1" t="s">
        <v>1318</v>
      </c>
      <c r="E349" s="5">
        <v>0</v>
      </c>
      <c r="G349" s="5">
        <v>0</v>
      </c>
      <c r="I349" s="9">
        <f t="shared" si="104"/>
        <v>0</v>
      </c>
      <c r="K349" s="21">
        <f t="shared" si="105"/>
        <v>0</v>
      </c>
      <c r="M349" s="9">
        <v>0</v>
      </c>
      <c r="O349" s="9">
        <v>55.62</v>
      </c>
      <c r="Q349" s="9">
        <f t="shared" si="106"/>
        <v>-55.62</v>
      </c>
      <c r="S349" s="21" t="str">
        <f t="shared" si="107"/>
        <v>N.M.</v>
      </c>
      <c r="U349" s="9">
        <v>0</v>
      </c>
      <c r="W349" s="9">
        <v>53.11</v>
      </c>
      <c r="Y349" s="9">
        <f t="shared" si="108"/>
        <v>-53.11</v>
      </c>
      <c r="AA349" s="21" t="str">
        <f t="shared" si="109"/>
        <v>N.M.</v>
      </c>
      <c r="AC349" s="9">
        <v>0</v>
      </c>
      <c r="AE349" s="9">
        <v>1184.97</v>
      </c>
      <c r="AG349" s="9">
        <f t="shared" si="110"/>
        <v>-1184.97</v>
      </c>
      <c r="AI349" s="21" t="str">
        <f t="shared" si="111"/>
        <v>N.M.</v>
      </c>
    </row>
    <row r="350" spans="1:35" ht="12.75" outlineLevel="1">
      <c r="A350" s="1" t="s">
        <v>751</v>
      </c>
      <c r="B350" s="16" t="s">
        <v>752</v>
      </c>
      <c r="C350" s="1" t="s">
        <v>1319</v>
      </c>
      <c r="E350" s="5">
        <v>12391.427</v>
      </c>
      <c r="G350" s="5">
        <v>16502.556</v>
      </c>
      <c r="I350" s="9">
        <f t="shared" si="104"/>
        <v>-4111.129000000001</v>
      </c>
      <c r="K350" s="21">
        <f t="shared" si="105"/>
        <v>-0.24912074226562242</v>
      </c>
      <c r="M350" s="9">
        <v>65123.901</v>
      </c>
      <c r="O350" s="9">
        <v>67311.459</v>
      </c>
      <c r="Q350" s="9">
        <f t="shared" si="106"/>
        <v>-2187.5580000000045</v>
      </c>
      <c r="S350" s="21">
        <f t="shared" si="107"/>
        <v>-0.03249904299355633</v>
      </c>
      <c r="U350" s="9">
        <v>100996.744</v>
      </c>
      <c r="W350" s="9">
        <v>85221.753</v>
      </c>
      <c r="Y350" s="9">
        <f t="shared" si="108"/>
        <v>15774.991000000009</v>
      </c>
      <c r="AA350" s="21">
        <f t="shared" si="109"/>
        <v>0.18510521603562896</v>
      </c>
      <c r="AC350" s="9">
        <v>410122.922</v>
      </c>
      <c r="AE350" s="9">
        <v>350318.55700000003</v>
      </c>
      <c r="AG350" s="9">
        <f t="shared" si="110"/>
        <v>59804.36499999999</v>
      </c>
      <c r="AI350" s="21">
        <f t="shared" si="111"/>
        <v>0.17071423652844056</v>
      </c>
    </row>
    <row r="351" spans="1:35" ht="12.75" outlineLevel="1">
      <c r="A351" s="1" t="s">
        <v>753</v>
      </c>
      <c r="B351" s="16" t="s">
        <v>754</v>
      </c>
      <c r="C351" s="1" t="s">
        <v>1320</v>
      </c>
      <c r="E351" s="5">
        <v>10722.476</v>
      </c>
      <c r="G351" s="5">
        <v>5919.831</v>
      </c>
      <c r="I351" s="9">
        <f t="shared" si="104"/>
        <v>4802.645</v>
      </c>
      <c r="K351" s="21">
        <f t="shared" si="105"/>
        <v>0.8112807612244337</v>
      </c>
      <c r="M351" s="9">
        <v>18512.744</v>
      </c>
      <c r="O351" s="9">
        <v>11457.827</v>
      </c>
      <c r="Q351" s="9">
        <f t="shared" si="106"/>
        <v>7054.9169999999995</v>
      </c>
      <c r="S351" s="21">
        <f t="shared" si="107"/>
        <v>0.6157290557799485</v>
      </c>
      <c r="U351" s="9">
        <v>20204.198</v>
      </c>
      <c r="W351" s="9">
        <v>13439.415</v>
      </c>
      <c r="Y351" s="9">
        <f t="shared" si="108"/>
        <v>6764.782999999999</v>
      </c>
      <c r="AA351" s="21">
        <f t="shared" si="109"/>
        <v>0.5033539778331124</v>
      </c>
      <c r="AC351" s="9">
        <v>48235.041</v>
      </c>
      <c r="AE351" s="9">
        <v>37400.081000000006</v>
      </c>
      <c r="AG351" s="9">
        <f t="shared" si="110"/>
        <v>10834.959999999992</v>
      </c>
      <c r="AI351" s="21">
        <f t="shared" si="111"/>
        <v>0.289704185400026</v>
      </c>
    </row>
    <row r="352" spans="1:35" ht="12.75" outlineLevel="1">
      <c r="A352" s="1" t="s">
        <v>755</v>
      </c>
      <c r="B352" s="16" t="s">
        <v>756</v>
      </c>
      <c r="C352" s="1" t="s">
        <v>1321</v>
      </c>
      <c r="E352" s="5">
        <v>0</v>
      </c>
      <c r="G352" s="5">
        <v>0</v>
      </c>
      <c r="I352" s="9">
        <f t="shared" si="104"/>
        <v>0</v>
      </c>
      <c r="K352" s="21">
        <f t="shared" si="105"/>
        <v>0</v>
      </c>
      <c r="M352" s="9">
        <v>0</v>
      </c>
      <c r="O352" s="9">
        <v>0</v>
      </c>
      <c r="Q352" s="9">
        <f t="shared" si="106"/>
        <v>0</v>
      </c>
      <c r="S352" s="21">
        <f t="shared" si="107"/>
        <v>0</v>
      </c>
      <c r="U352" s="9">
        <v>3572.5</v>
      </c>
      <c r="W352" s="9">
        <v>0</v>
      </c>
      <c r="Y352" s="9">
        <f t="shared" si="108"/>
        <v>3572.5</v>
      </c>
      <c r="AA352" s="21" t="str">
        <f t="shared" si="109"/>
        <v>N.M.</v>
      </c>
      <c r="AC352" s="9">
        <v>3572.5</v>
      </c>
      <c r="AE352" s="9">
        <v>0</v>
      </c>
      <c r="AG352" s="9">
        <f t="shared" si="110"/>
        <v>3572.5</v>
      </c>
      <c r="AI352" s="21" t="str">
        <f t="shared" si="111"/>
        <v>N.M.</v>
      </c>
    </row>
    <row r="353" spans="1:35" ht="12.75" outlineLevel="1">
      <c r="A353" s="1" t="s">
        <v>757</v>
      </c>
      <c r="B353" s="16" t="s">
        <v>758</v>
      </c>
      <c r="C353" s="1" t="s">
        <v>1322</v>
      </c>
      <c r="E353" s="5">
        <v>9.23</v>
      </c>
      <c r="G353" s="5">
        <v>21.58</v>
      </c>
      <c r="I353" s="9">
        <f t="shared" si="104"/>
        <v>-12.349999999999998</v>
      </c>
      <c r="K353" s="21">
        <f t="shared" si="105"/>
        <v>-0.5722891566265059</v>
      </c>
      <c r="M353" s="9">
        <v>27.54</v>
      </c>
      <c r="O353" s="9">
        <v>33.49</v>
      </c>
      <c r="Q353" s="9">
        <f t="shared" si="106"/>
        <v>-5.950000000000003</v>
      </c>
      <c r="S353" s="21">
        <f t="shared" si="107"/>
        <v>-0.1776649746192894</v>
      </c>
      <c r="U353" s="9">
        <v>36.95</v>
      </c>
      <c r="W353" s="9">
        <v>42.39</v>
      </c>
      <c r="Y353" s="9">
        <f t="shared" si="108"/>
        <v>-5.439999999999998</v>
      </c>
      <c r="AA353" s="21">
        <f t="shared" si="109"/>
        <v>-0.12833215380986077</v>
      </c>
      <c r="AC353" s="9">
        <v>299.12</v>
      </c>
      <c r="AE353" s="9">
        <v>107.53</v>
      </c>
      <c r="AG353" s="9">
        <f t="shared" si="110"/>
        <v>191.59</v>
      </c>
      <c r="AI353" s="21">
        <f t="shared" si="111"/>
        <v>1.7817353296754395</v>
      </c>
    </row>
    <row r="354" spans="1:35" ht="12.75" outlineLevel="1">
      <c r="A354" s="1" t="s">
        <v>759</v>
      </c>
      <c r="B354" s="16" t="s">
        <v>760</v>
      </c>
      <c r="C354" s="1" t="s">
        <v>1323</v>
      </c>
      <c r="E354" s="5">
        <v>76581.915</v>
      </c>
      <c r="G354" s="5">
        <v>81792.481</v>
      </c>
      <c r="I354" s="9">
        <f t="shared" si="104"/>
        <v>-5210.566000000006</v>
      </c>
      <c r="K354" s="21">
        <f t="shared" si="105"/>
        <v>-0.06370470654875973</v>
      </c>
      <c r="M354" s="9">
        <v>273060.053</v>
      </c>
      <c r="O354" s="9">
        <v>310059.059</v>
      </c>
      <c r="Q354" s="9">
        <f t="shared" si="106"/>
        <v>-36999.005999999994</v>
      </c>
      <c r="S354" s="21">
        <f t="shared" si="107"/>
        <v>-0.1193288985631605</v>
      </c>
      <c r="U354" s="9">
        <v>347329.439</v>
      </c>
      <c r="W354" s="9">
        <v>373757.889</v>
      </c>
      <c r="Y354" s="9">
        <f t="shared" si="108"/>
        <v>-26428.45000000001</v>
      </c>
      <c r="AA354" s="21">
        <f t="shared" si="109"/>
        <v>-0.07071007937975594</v>
      </c>
      <c r="AC354" s="9">
        <v>1232632.813</v>
      </c>
      <c r="AE354" s="9">
        <v>1081809.419</v>
      </c>
      <c r="AG354" s="9">
        <f t="shared" si="110"/>
        <v>150823.3940000001</v>
      </c>
      <c r="AI354" s="21">
        <f t="shared" si="111"/>
        <v>0.13941771198425856</v>
      </c>
    </row>
    <row r="355" spans="1:35" ht="12.75" outlineLevel="1">
      <c r="A355" s="1" t="s">
        <v>761</v>
      </c>
      <c r="B355" s="16" t="s">
        <v>762</v>
      </c>
      <c r="C355" s="1" t="s">
        <v>1324</v>
      </c>
      <c r="E355" s="5">
        <v>0</v>
      </c>
      <c r="G355" s="5">
        <v>0</v>
      </c>
      <c r="I355" s="9">
        <f t="shared" si="104"/>
        <v>0</v>
      </c>
      <c r="K355" s="21">
        <f t="shared" si="105"/>
        <v>0</v>
      </c>
      <c r="M355" s="9">
        <v>0</v>
      </c>
      <c r="O355" s="9">
        <v>439.91</v>
      </c>
      <c r="Q355" s="9">
        <f t="shared" si="106"/>
        <v>-439.91</v>
      </c>
      <c r="S355" s="21" t="str">
        <f t="shared" si="107"/>
        <v>N.M.</v>
      </c>
      <c r="U355" s="9">
        <v>0</v>
      </c>
      <c r="W355" s="9">
        <v>6443.33</v>
      </c>
      <c r="Y355" s="9">
        <f t="shared" si="108"/>
        <v>-6443.33</v>
      </c>
      <c r="AA355" s="21" t="str">
        <f t="shared" si="109"/>
        <v>N.M.</v>
      </c>
      <c r="AC355" s="9">
        <v>17097.993</v>
      </c>
      <c r="AE355" s="9">
        <v>6443.33</v>
      </c>
      <c r="AG355" s="9">
        <f t="shared" si="110"/>
        <v>10654.662999999999</v>
      </c>
      <c r="AI355" s="21">
        <f t="shared" si="111"/>
        <v>1.6535957338829455</v>
      </c>
    </row>
    <row r="356" spans="1:68" s="90" customFormat="1" ht="12.75">
      <c r="A356" s="90" t="s">
        <v>34</v>
      </c>
      <c r="B356" s="91"/>
      <c r="C356" s="77" t="s">
        <v>1325</v>
      </c>
      <c r="D356" s="105"/>
      <c r="E356" s="105">
        <v>3075751.747999999</v>
      </c>
      <c r="F356" s="105"/>
      <c r="G356" s="105">
        <v>3137271.159</v>
      </c>
      <c r="H356" s="105"/>
      <c r="I356" s="9">
        <f>+E356-G356</f>
        <v>-61519.41100000078</v>
      </c>
      <c r="J356" s="37" t="str">
        <f>IF((+E356-G356)=(I356),"  ",$AO$522)</f>
        <v>  </v>
      </c>
      <c r="K356" s="38">
        <f>IF(G356&lt;0,IF(I356=0,0,IF(OR(G356=0,E356=0),"N.M.",IF(ABS(I356/G356)&gt;=10,"N.M.",I356/(-G356)))),IF(I356=0,0,IF(OR(G356=0,E356=0),"N.M.",IF(ABS(I356/G356)&gt;=10,"N.M.",I356/G356))))</f>
        <v>-0.01960921064266883</v>
      </c>
      <c r="L356" s="39"/>
      <c r="M356" s="5">
        <v>10612261.785999998</v>
      </c>
      <c r="N356" s="9"/>
      <c r="O356" s="5">
        <v>8533960.91</v>
      </c>
      <c r="P356" s="9"/>
      <c r="Q356" s="9">
        <f>(+M356-O356)</f>
        <v>2078300.8759999983</v>
      </c>
      <c r="R356" s="37" t="str">
        <f>IF((+M356-O356)=(Q356),"  ",$AO$522)</f>
        <v>  </v>
      </c>
      <c r="S356" s="38">
        <f>IF(O356&lt;0,IF(Q356=0,0,IF(OR(O356=0,M356=0),"N.M.",IF(ABS(Q356/O356)&gt;=10,"N.M.",Q356/(-O356)))),IF(Q356=0,0,IF(OR(O356=0,M356=0),"N.M.",IF(ABS(Q356/O356)&gt;=10,"N.M.",Q356/O356))))</f>
        <v>0.24353297348300113</v>
      </c>
      <c r="T356" s="39"/>
      <c r="U356" s="9">
        <v>12995567.689000001</v>
      </c>
      <c r="V356" s="9"/>
      <c r="W356" s="9">
        <v>11347504.906000001</v>
      </c>
      <c r="X356" s="9"/>
      <c r="Y356" s="9">
        <f>(+U356-W356)</f>
        <v>1648062.7829999998</v>
      </c>
      <c r="Z356" s="37" t="str">
        <f>IF((+U356-W356)=(Y356),"  ",$AO$522)</f>
        <v>  </v>
      </c>
      <c r="AA356" s="38">
        <f>IF(W356&lt;0,IF(Y356=0,0,IF(OR(W356=0,U356=0),"N.M.",IF(ABS(Y356/W356)&gt;=10,"N.M.",Y356/(-W356)))),IF(Y356=0,0,IF(OR(W356=0,U356=0),"N.M.",IF(ABS(Y356/W356)&gt;=10,"N.M.",Y356/W356))))</f>
        <v>0.1452356968912686</v>
      </c>
      <c r="AB356" s="39"/>
      <c r="AC356" s="9">
        <v>38528504.54900002</v>
      </c>
      <c r="AD356" s="9"/>
      <c r="AE356" s="9">
        <v>37442856.754999995</v>
      </c>
      <c r="AF356" s="9"/>
      <c r="AG356" s="9">
        <f>(+AC356-AE356)</f>
        <v>1085647.794000022</v>
      </c>
      <c r="AH356" s="37" t="str">
        <f>IF((+AC356-AE356)=(AG356),"  ",$AO$522)</f>
        <v>  </v>
      </c>
      <c r="AI356" s="38">
        <f>IF(AE356&lt;0,IF(AG356=0,0,IF(OR(AE356=0,AC356=0),"N.M.",IF(ABS(AG356/AE356)&gt;=10,"N.M.",AG356/(-AE356)))),IF(AG356=0,0,IF(OR(AE356=0,AC356=0),"N.M.",IF(ABS(AG356/AE356)&gt;=10,"N.M.",AG356/AE356))))</f>
        <v>0.028994790678065673</v>
      </c>
      <c r="AJ356" s="105"/>
      <c r="AK356" s="105"/>
      <c r="AL356" s="105"/>
      <c r="AM356" s="105"/>
      <c r="AN356" s="105"/>
      <c r="AO356" s="105"/>
      <c r="AP356" s="106"/>
      <c r="AQ356" s="107"/>
      <c r="AR356" s="108"/>
      <c r="AS356" s="105"/>
      <c r="AT356" s="105"/>
      <c r="AU356" s="105"/>
      <c r="AV356" s="105"/>
      <c r="AW356" s="105"/>
      <c r="AX356" s="106"/>
      <c r="AY356" s="107"/>
      <c r="AZ356" s="108"/>
      <c r="BA356" s="105"/>
      <c r="BB356" s="105"/>
      <c r="BC356" s="105"/>
      <c r="BD356" s="106"/>
      <c r="BE356" s="107"/>
      <c r="BF356" s="108"/>
      <c r="BG356" s="105"/>
      <c r="BH356" s="109"/>
      <c r="BI356" s="105"/>
      <c r="BJ356" s="109"/>
      <c r="BK356" s="105"/>
      <c r="BL356" s="109"/>
      <c r="BM356" s="105"/>
      <c r="BN356" s="97"/>
      <c r="BO356" s="97"/>
      <c r="BP356" s="97"/>
    </row>
    <row r="357" spans="1:68" s="17" customFormat="1" ht="12.75">
      <c r="A357" s="17" t="s">
        <v>35</v>
      </c>
      <c r="B357" s="98"/>
      <c r="C357" s="17" t="s">
        <v>36</v>
      </c>
      <c r="D357" s="18"/>
      <c r="E357" s="18">
        <v>38575595.44300002</v>
      </c>
      <c r="F357" s="18"/>
      <c r="G357" s="18">
        <v>34321013.266</v>
      </c>
      <c r="H357" s="18"/>
      <c r="I357" s="18">
        <f>+E357-G357</f>
        <v>4254582.177000016</v>
      </c>
      <c r="J357" s="37" t="str">
        <f>IF((+E357-G357)=(I357),"  ",$AO$522)</f>
        <v>  </v>
      </c>
      <c r="K357" s="40">
        <f>IF(G357&lt;0,IF(I357=0,0,IF(OR(G357=0,E357=0),"N.M.",IF(ABS(I357/G357)&gt;=10,"N.M.",I357/(-G357)))),IF(I357=0,0,IF(OR(G357=0,E357=0),"N.M.",IF(ABS(I357/G357)&gt;=10,"N.M.",I357/G357))))</f>
        <v>0.12396435221843534</v>
      </c>
      <c r="L357" s="39"/>
      <c r="M357" s="8">
        <v>129127387.80000003</v>
      </c>
      <c r="N357" s="18"/>
      <c r="O357" s="8">
        <v>108881309.60100001</v>
      </c>
      <c r="P357" s="18"/>
      <c r="Q357" s="18">
        <f>(+M357-O357)</f>
        <v>20246078.199000016</v>
      </c>
      <c r="R357" s="37" t="str">
        <f>IF((+M357-O357)=(Q357),"  ",$AO$522)</f>
        <v>  </v>
      </c>
      <c r="S357" s="40">
        <f>IF(O357&lt;0,IF(Q357=0,0,IF(OR(O357=0,M357=0),"N.M.",IF(ABS(Q357/O357)&gt;=10,"N.M.",Q357/(-O357)))),IF(Q357=0,0,IF(OR(O357=0,M357=0),"N.M.",IF(ABS(Q357/O357)&gt;=10,"N.M.",Q357/O357))))</f>
        <v>0.18594631413961307</v>
      </c>
      <c r="T357" s="39"/>
      <c r="U357" s="18">
        <v>178327845.448</v>
      </c>
      <c r="V357" s="18"/>
      <c r="W357" s="18">
        <v>144797314.55900007</v>
      </c>
      <c r="X357" s="18"/>
      <c r="Y357" s="18">
        <f>(+U357-W357)</f>
        <v>33530530.88899994</v>
      </c>
      <c r="Z357" s="37" t="str">
        <f>IF((+U357-W357)=(Y357),"  ",$AO$522)</f>
        <v>  </v>
      </c>
      <c r="AA357" s="40">
        <f>IF(W357&lt;0,IF(Y357=0,0,IF(OR(W357=0,U357=0),"N.M.",IF(ABS(Y357/W357)&gt;=10,"N.M.",Y357/(-W357)))),IF(Y357=0,0,IF(OR(W357=0,U357=0),"N.M.",IF(ABS(Y357/W357)&gt;=10,"N.M.",Y357/W357))))</f>
        <v>0.2315687344832446</v>
      </c>
      <c r="AB357" s="39"/>
      <c r="AC357" s="18">
        <v>506760418.5500003</v>
      </c>
      <c r="AD357" s="18"/>
      <c r="AE357" s="18">
        <v>447567983.9589999</v>
      </c>
      <c r="AF357" s="18"/>
      <c r="AG357" s="18">
        <f>(+AC357-AE357)</f>
        <v>59192434.59100044</v>
      </c>
      <c r="AH357" s="37" t="str">
        <f>IF((+AC357-AE357)=(AG357),"  ",$AO$522)</f>
        <v>  </v>
      </c>
      <c r="AI357" s="40">
        <f>IF(AE357&lt;0,IF(AG357=0,0,IF(OR(AE357=0,AC357=0),"N.M.",IF(ABS(AG357/AE357)&gt;=10,"N.M.",AG357/(-AE357)))),IF(AG357=0,0,IF(OR(AE357=0,AC357=0),"N.M.",IF(ABS(AG357/AE357)&gt;=10,"N.M.",AG357/AE357))))</f>
        <v>0.1322535049701474</v>
      </c>
      <c r="AJ357" s="18"/>
      <c r="AK357" s="18"/>
      <c r="AL357" s="18"/>
      <c r="AM357" s="18"/>
      <c r="AN357" s="18"/>
      <c r="AO357" s="18"/>
      <c r="AP357" s="85"/>
      <c r="AQ357" s="117"/>
      <c r="AR357" s="39"/>
      <c r="AS357" s="18"/>
      <c r="AT357" s="18"/>
      <c r="AU357" s="18"/>
      <c r="AV357" s="18"/>
      <c r="AW357" s="18"/>
      <c r="AX357" s="85"/>
      <c r="AY357" s="117"/>
      <c r="AZ357" s="39"/>
      <c r="BA357" s="18"/>
      <c r="BB357" s="18"/>
      <c r="BC357" s="18"/>
      <c r="BD357" s="85"/>
      <c r="BE357" s="117"/>
      <c r="BF357" s="39"/>
      <c r="BG357" s="18"/>
      <c r="BH357" s="104"/>
      <c r="BI357" s="18"/>
      <c r="BJ357" s="104"/>
      <c r="BK357" s="18"/>
      <c r="BL357" s="104"/>
      <c r="BM357" s="18"/>
      <c r="BN357" s="104"/>
      <c r="BO357" s="104"/>
      <c r="BP357" s="104"/>
    </row>
    <row r="358" spans="1:35" ht="12.75" outlineLevel="1">
      <c r="A358" s="1" t="s">
        <v>763</v>
      </c>
      <c r="B358" s="16" t="s">
        <v>764</v>
      </c>
      <c r="C358" s="1" t="s">
        <v>1326</v>
      </c>
      <c r="E358" s="5">
        <v>4945120.2</v>
      </c>
      <c r="G358" s="5">
        <v>3039424.71</v>
      </c>
      <c r="I358" s="9">
        <f aca="true" t="shared" si="112" ref="I358:I364">+E358-G358</f>
        <v>1905695.4900000002</v>
      </c>
      <c r="K358" s="21">
        <f aca="true" t="shared" si="113" ref="K358:K364">IF(G358&lt;0,IF(I358=0,0,IF(OR(G358=0,E358=0),"N.M.",IF(ABS(I358/G358)&gt;=10,"N.M.",I358/(-G358)))),IF(I358=0,0,IF(OR(G358=0,E358=0),"N.M.",IF(ABS(I358/G358)&gt;=10,"N.M.",I358/G358))))</f>
        <v>0.6269921685278397</v>
      </c>
      <c r="M358" s="9">
        <v>11224726.14</v>
      </c>
      <c r="O358" s="9">
        <v>9112286.32</v>
      </c>
      <c r="Q358" s="9">
        <f aca="true" t="shared" si="114" ref="Q358:Q364">(+M358-O358)</f>
        <v>2112439.8200000003</v>
      </c>
      <c r="S358" s="21">
        <f aca="true" t="shared" si="115" ref="S358:S364">IF(O358&lt;0,IF(Q358=0,0,IF(OR(O358=0,M358=0),"N.M.",IF(ABS(Q358/O358)&gt;=10,"N.M.",Q358/(-O358)))),IF(Q358=0,0,IF(OR(O358=0,M358=0),"N.M.",IF(ABS(Q358/O358)&gt;=10,"N.M.",Q358/O358))))</f>
        <v>0.2318232489428625</v>
      </c>
      <c r="U358" s="9">
        <v>14343366.96</v>
      </c>
      <c r="W358" s="9">
        <v>12145435.56</v>
      </c>
      <c r="Y358" s="9">
        <f aca="true" t="shared" si="116" ref="Y358:Y364">(+U358-W358)</f>
        <v>2197931.4000000004</v>
      </c>
      <c r="AA358" s="21">
        <f aca="true" t="shared" si="117" ref="AA358:AA364">IF(W358&lt;0,IF(Y358=0,0,IF(OR(W358=0,U358=0),"N.M.",IF(ABS(Y358/W358)&gt;=10,"N.M.",Y358/(-W358)))),IF(Y358=0,0,IF(OR(W358=0,U358=0),"N.M.",IF(ABS(Y358/W358)&gt;=10,"N.M.",Y358/W358))))</f>
        <v>0.18096768857254555</v>
      </c>
      <c r="AC358" s="9">
        <v>39185007.42</v>
      </c>
      <c r="AE358" s="9">
        <v>36162111.77</v>
      </c>
      <c r="AG358" s="9">
        <f aca="true" t="shared" si="118" ref="AG358:AG364">(+AC358-AE358)</f>
        <v>3022895.6499999985</v>
      </c>
      <c r="AI358" s="21">
        <f aca="true" t="shared" si="119" ref="AI358:AI364">IF(AE358&lt;0,IF(AG358=0,0,IF(OR(AE358=0,AC358=0),"N.M.",IF(ABS(AG358/AE358)&gt;=10,"N.M.",AG358/(-AE358)))),IF(AG358=0,0,IF(OR(AE358=0,AC358=0),"N.M.",IF(ABS(AG358/AE358)&gt;=10,"N.M.",AG358/AE358))))</f>
        <v>0.08359289604618127</v>
      </c>
    </row>
    <row r="359" spans="1:35" ht="12.75" outlineLevel="1">
      <c r="A359" s="1" t="s">
        <v>765</v>
      </c>
      <c r="B359" s="16" t="s">
        <v>766</v>
      </c>
      <c r="C359" s="1" t="s">
        <v>1327</v>
      </c>
      <c r="E359" s="5">
        <v>0</v>
      </c>
      <c r="G359" s="5">
        <v>0</v>
      </c>
      <c r="I359" s="9">
        <f t="shared" si="112"/>
        <v>0</v>
      </c>
      <c r="K359" s="21">
        <f t="shared" si="113"/>
        <v>0</v>
      </c>
      <c r="M359" s="9">
        <v>0</v>
      </c>
      <c r="O359" s="9">
        <v>0</v>
      </c>
      <c r="Q359" s="9">
        <f t="shared" si="114"/>
        <v>0</v>
      </c>
      <c r="S359" s="21">
        <f t="shared" si="115"/>
        <v>0</v>
      </c>
      <c r="U359" s="9">
        <v>0</v>
      </c>
      <c r="W359" s="9">
        <v>0</v>
      </c>
      <c r="Y359" s="9">
        <f t="shared" si="116"/>
        <v>0</v>
      </c>
      <c r="AA359" s="21">
        <f t="shared" si="117"/>
        <v>0</v>
      </c>
      <c r="AC359" s="9">
        <v>0</v>
      </c>
      <c r="AE359" s="9">
        <v>7339.68</v>
      </c>
      <c r="AG359" s="9">
        <f t="shared" si="118"/>
        <v>-7339.68</v>
      </c>
      <c r="AI359" s="21" t="str">
        <f t="shared" si="119"/>
        <v>N.M.</v>
      </c>
    </row>
    <row r="360" spans="1:35" ht="12.75" outlineLevel="1">
      <c r="A360" s="1" t="s">
        <v>767</v>
      </c>
      <c r="B360" s="16" t="s">
        <v>768</v>
      </c>
      <c r="C360" s="1" t="s">
        <v>1328</v>
      </c>
      <c r="E360" s="5">
        <v>-1352040.5</v>
      </c>
      <c r="G360" s="5">
        <v>448146.63</v>
      </c>
      <c r="I360" s="9">
        <f t="shared" si="112"/>
        <v>-1800187.13</v>
      </c>
      <c r="K360" s="21">
        <f t="shared" si="113"/>
        <v>-4.016960096297053</v>
      </c>
      <c r="M360" s="9">
        <v>-450626.64</v>
      </c>
      <c r="O360" s="9">
        <v>1343018.94</v>
      </c>
      <c r="Q360" s="9">
        <f t="shared" si="114"/>
        <v>-1793645.58</v>
      </c>
      <c r="S360" s="21">
        <f t="shared" si="115"/>
        <v>-1.3355326023920409</v>
      </c>
      <c r="U360" s="9">
        <v>0</v>
      </c>
      <c r="W360" s="9">
        <v>1789670.88</v>
      </c>
      <c r="Y360" s="9">
        <f t="shared" si="116"/>
        <v>-1789670.88</v>
      </c>
      <c r="AA360" s="21" t="str">
        <f t="shared" si="117"/>
        <v>N.M.</v>
      </c>
      <c r="AC360" s="9">
        <v>3607981.21</v>
      </c>
      <c r="AE360" s="9">
        <v>5343287.69</v>
      </c>
      <c r="AG360" s="9">
        <f t="shared" si="118"/>
        <v>-1735306.4800000004</v>
      </c>
      <c r="AI360" s="21">
        <f t="shared" si="119"/>
        <v>-0.32476381222138545</v>
      </c>
    </row>
    <row r="361" spans="1:35" ht="12.75" outlineLevel="1">
      <c r="A361" s="1" t="s">
        <v>769</v>
      </c>
      <c r="B361" s="16" t="s">
        <v>770</v>
      </c>
      <c r="C361" s="1" t="s">
        <v>1329</v>
      </c>
      <c r="E361" s="5">
        <v>307633.42</v>
      </c>
      <c r="G361" s="5">
        <v>344498.22</v>
      </c>
      <c r="I361" s="9">
        <f t="shared" si="112"/>
        <v>-36864.79999999999</v>
      </c>
      <c r="K361" s="21">
        <f t="shared" si="113"/>
        <v>-0.10701013201171254</v>
      </c>
      <c r="M361" s="9">
        <v>976804.53</v>
      </c>
      <c r="O361" s="9">
        <v>1094188.34</v>
      </c>
      <c r="Q361" s="9">
        <f t="shared" si="114"/>
        <v>-117383.81000000006</v>
      </c>
      <c r="S361" s="21">
        <f t="shared" si="115"/>
        <v>-0.10727934644231363</v>
      </c>
      <c r="U361" s="9">
        <v>1299570.38</v>
      </c>
      <c r="W361" s="9">
        <v>1477714.04</v>
      </c>
      <c r="Y361" s="9">
        <f t="shared" si="116"/>
        <v>-178143.66000000015</v>
      </c>
      <c r="AA361" s="21">
        <f t="shared" si="117"/>
        <v>-0.12055354092730969</v>
      </c>
      <c r="AC361" s="9">
        <v>3769628.05</v>
      </c>
      <c r="AE361" s="9">
        <v>4419376.01</v>
      </c>
      <c r="AG361" s="9">
        <f t="shared" si="118"/>
        <v>-649747.96</v>
      </c>
      <c r="AI361" s="21">
        <f t="shared" si="119"/>
        <v>-0.14702255669799863</v>
      </c>
    </row>
    <row r="362" spans="1:35" ht="12.75" outlineLevel="1">
      <c r="A362" s="1" t="s">
        <v>771</v>
      </c>
      <c r="B362" s="16" t="s">
        <v>772</v>
      </c>
      <c r="C362" s="1" t="s">
        <v>1330</v>
      </c>
      <c r="E362" s="5">
        <v>3218</v>
      </c>
      <c r="G362" s="5">
        <v>3218</v>
      </c>
      <c r="I362" s="9">
        <f t="shared" si="112"/>
        <v>0</v>
      </c>
      <c r="K362" s="21">
        <f t="shared" si="113"/>
        <v>0</v>
      </c>
      <c r="M362" s="9">
        <v>9654</v>
      </c>
      <c r="O362" s="9">
        <v>9654</v>
      </c>
      <c r="Q362" s="9">
        <f t="shared" si="114"/>
        <v>0</v>
      </c>
      <c r="S362" s="21">
        <f t="shared" si="115"/>
        <v>0</v>
      </c>
      <c r="U362" s="9">
        <v>12872</v>
      </c>
      <c r="W362" s="9">
        <v>12872</v>
      </c>
      <c r="Y362" s="9">
        <f t="shared" si="116"/>
        <v>0</v>
      </c>
      <c r="AA362" s="21">
        <f t="shared" si="117"/>
        <v>0</v>
      </c>
      <c r="AC362" s="9">
        <v>38616</v>
      </c>
      <c r="AE362" s="9">
        <v>38616</v>
      </c>
      <c r="AG362" s="9">
        <f t="shared" si="118"/>
        <v>0</v>
      </c>
      <c r="AI362" s="21">
        <f t="shared" si="119"/>
        <v>0</v>
      </c>
    </row>
    <row r="363" spans="1:35" ht="12.75" outlineLevel="1">
      <c r="A363" s="1" t="s">
        <v>773</v>
      </c>
      <c r="B363" s="16" t="s">
        <v>774</v>
      </c>
      <c r="C363" s="1" t="s">
        <v>1331</v>
      </c>
      <c r="E363" s="5">
        <v>68532.47</v>
      </c>
      <c r="G363" s="5">
        <v>68529.47</v>
      </c>
      <c r="I363" s="9">
        <f t="shared" si="112"/>
        <v>3</v>
      </c>
      <c r="K363" s="21">
        <f t="shared" si="113"/>
        <v>4.377678683346012E-05</v>
      </c>
      <c r="M363" s="9">
        <v>205597.41</v>
      </c>
      <c r="O363" s="9">
        <v>205588.41</v>
      </c>
      <c r="Q363" s="9">
        <f t="shared" si="114"/>
        <v>9</v>
      </c>
      <c r="S363" s="21">
        <f t="shared" si="115"/>
        <v>4.377678683346012E-05</v>
      </c>
      <c r="U363" s="9">
        <v>274129.88</v>
      </c>
      <c r="W363" s="9">
        <v>274117.88</v>
      </c>
      <c r="Y363" s="9">
        <f t="shared" si="116"/>
        <v>12</v>
      </c>
      <c r="AA363" s="21">
        <f t="shared" si="117"/>
        <v>4.377678683346012E-05</v>
      </c>
      <c r="AC363" s="9">
        <v>822380.64</v>
      </c>
      <c r="AE363" s="9">
        <v>812498.12</v>
      </c>
      <c r="AG363" s="9">
        <f t="shared" si="118"/>
        <v>9882.520000000019</v>
      </c>
      <c r="AI363" s="21">
        <f t="shared" si="119"/>
        <v>0.012163129682072395</v>
      </c>
    </row>
    <row r="364" spans="1:35" ht="12.75" outlineLevel="1">
      <c r="A364" s="1" t="s">
        <v>775</v>
      </c>
      <c r="B364" s="16" t="s">
        <v>776</v>
      </c>
      <c r="C364" s="1" t="s">
        <v>1332</v>
      </c>
      <c r="E364" s="5">
        <v>0</v>
      </c>
      <c r="G364" s="5">
        <v>0</v>
      </c>
      <c r="I364" s="9">
        <f t="shared" si="112"/>
        <v>0</v>
      </c>
      <c r="K364" s="21">
        <f t="shared" si="113"/>
        <v>0</v>
      </c>
      <c r="M364" s="9">
        <v>0</v>
      </c>
      <c r="O364" s="9">
        <v>0</v>
      </c>
      <c r="Q364" s="9">
        <f t="shared" si="114"/>
        <v>0</v>
      </c>
      <c r="S364" s="21">
        <f t="shared" si="115"/>
        <v>0</v>
      </c>
      <c r="U364" s="9">
        <v>0</v>
      </c>
      <c r="W364" s="9">
        <v>0</v>
      </c>
      <c r="Y364" s="9">
        <f t="shared" si="116"/>
        <v>0</v>
      </c>
      <c r="AA364" s="21">
        <f t="shared" si="117"/>
        <v>0</v>
      </c>
      <c r="AC364" s="9">
        <v>0</v>
      </c>
      <c r="AE364" s="9">
        <v>-56315.34</v>
      </c>
      <c r="AG364" s="9">
        <f t="shared" si="118"/>
        <v>56315.34</v>
      </c>
      <c r="AI364" s="21" t="str">
        <f t="shared" si="119"/>
        <v>N.M.</v>
      </c>
    </row>
    <row r="365" spans="1:68" s="90" customFormat="1" ht="12.75">
      <c r="A365" s="90" t="s">
        <v>37</v>
      </c>
      <c r="B365" s="91"/>
      <c r="C365" s="77" t="s">
        <v>1333</v>
      </c>
      <c r="D365" s="105"/>
      <c r="E365" s="105">
        <v>3972463.59</v>
      </c>
      <c r="F365" s="105"/>
      <c r="G365" s="105">
        <v>3903817.03</v>
      </c>
      <c r="H365" s="105"/>
      <c r="I365" s="9">
        <f>+E365-G365</f>
        <v>68646.56000000006</v>
      </c>
      <c r="J365" s="37" t="str">
        <f>IF((+E365-G365)=(I365),"  ",$AO$522)</f>
        <v>  </v>
      </c>
      <c r="K365" s="38">
        <f>IF(G365&lt;0,IF(I365=0,0,IF(OR(G365=0,E365=0),"N.M.",IF(ABS(I365/G365)&gt;=10,"N.M.",I365/(-G365)))),IF(I365=0,0,IF(OR(G365=0,E365=0),"N.M.",IF(ABS(I365/G365)&gt;=10,"N.M.",I365/G365))))</f>
        <v>0.01758447167796695</v>
      </c>
      <c r="L365" s="39"/>
      <c r="M365" s="5">
        <v>11966155.44</v>
      </c>
      <c r="N365" s="9"/>
      <c r="O365" s="5">
        <v>11764736.01</v>
      </c>
      <c r="P365" s="9"/>
      <c r="Q365" s="9">
        <f>(+M365-O365)</f>
        <v>201419.4299999997</v>
      </c>
      <c r="R365" s="37" t="str">
        <f>IF((+M365-O365)=(Q365),"  ",$AO$522)</f>
        <v>  </v>
      </c>
      <c r="S365" s="38">
        <f>IF(O365&lt;0,IF(Q365=0,0,IF(OR(O365=0,M365=0),"N.M.",IF(ABS(Q365/O365)&gt;=10,"N.M.",Q365/(-O365)))),IF(Q365=0,0,IF(OR(O365=0,M365=0),"N.M.",IF(ABS(Q365/O365)&gt;=10,"N.M.",Q365/O365))))</f>
        <v>0.01712060770669173</v>
      </c>
      <c r="T365" s="39"/>
      <c r="U365" s="9">
        <v>15929939.220000003</v>
      </c>
      <c r="V365" s="9"/>
      <c r="W365" s="9">
        <v>15699810.360000001</v>
      </c>
      <c r="X365" s="9"/>
      <c r="Y365" s="9">
        <f>(+U365-W365)</f>
        <v>230128.86000000127</v>
      </c>
      <c r="Z365" s="37" t="str">
        <f>IF((+U365-W365)=(Y365),"  ",$AO$522)</f>
        <v>  </v>
      </c>
      <c r="AA365" s="38">
        <f>IF(W365&lt;0,IF(Y365=0,0,IF(OR(W365=0,U365=0),"N.M.",IF(ABS(Y365/W365)&gt;=10,"N.M.",Y365/(-W365)))),IF(Y365=0,0,IF(OR(W365=0,U365=0),"N.M.",IF(ABS(Y365/W365)&gt;=10,"N.M.",Y365/W365))))</f>
        <v>0.014658066226476462</v>
      </c>
      <c r="AB365" s="39"/>
      <c r="AC365" s="9">
        <v>47423613.32000001</v>
      </c>
      <c r="AD365" s="9"/>
      <c r="AE365" s="9">
        <v>46726913.93</v>
      </c>
      <c r="AF365" s="9"/>
      <c r="AG365" s="9">
        <f>(+AC365-AE365)</f>
        <v>696699.390000008</v>
      </c>
      <c r="AH365" s="37" t="str">
        <f>IF((+AC365-AE365)=(AG365),"  ",$AO$522)</f>
        <v>  </v>
      </c>
      <c r="AI365" s="38">
        <f>IF(AE365&lt;0,IF(AG365=0,0,IF(OR(AE365=0,AC365=0),"N.M.",IF(ABS(AG365/AE365)&gt;=10,"N.M.",AG365/(-AE365)))),IF(AG365=0,0,IF(OR(AE365=0,AC365=0),"N.M.",IF(ABS(AG365/AE365)&gt;=10,"N.M.",AG365/AE365))))</f>
        <v>0.014910023611739258</v>
      </c>
      <c r="AJ365" s="105"/>
      <c r="AK365" s="105"/>
      <c r="AL365" s="105"/>
      <c r="AM365" s="105"/>
      <c r="AN365" s="105"/>
      <c r="AO365" s="105"/>
      <c r="AP365" s="106"/>
      <c r="AQ365" s="107"/>
      <c r="AR365" s="108"/>
      <c r="AS365" s="105"/>
      <c r="AT365" s="105"/>
      <c r="AU365" s="105"/>
      <c r="AV365" s="105"/>
      <c r="AW365" s="105"/>
      <c r="AX365" s="106"/>
      <c r="AY365" s="107"/>
      <c r="AZ365" s="108"/>
      <c r="BA365" s="105"/>
      <c r="BB365" s="105"/>
      <c r="BC365" s="105"/>
      <c r="BD365" s="106"/>
      <c r="BE365" s="107"/>
      <c r="BF365" s="108"/>
      <c r="BG365" s="105"/>
      <c r="BH365" s="109"/>
      <c r="BI365" s="105"/>
      <c r="BJ365" s="109"/>
      <c r="BK365" s="105"/>
      <c r="BL365" s="109"/>
      <c r="BM365" s="105"/>
      <c r="BN365" s="97"/>
      <c r="BO365" s="97"/>
      <c r="BP365" s="97"/>
    </row>
    <row r="366" spans="1:35" ht="12.75" outlineLevel="1">
      <c r="A366" s="1" t="s">
        <v>777</v>
      </c>
      <c r="B366" s="16" t="s">
        <v>778</v>
      </c>
      <c r="C366" s="1" t="s">
        <v>1334</v>
      </c>
      <c r="E366" s="5">
        <v>232488.321</v>
      </c>
      <c r="G366" s="5">
        <v>203498.091</v>
      </c>
      <c r="I366" s="9">
        <f aca="true" t="shared" si="120" ref="I366:I403">+E366-G366</f>
        <v>28990.23000000001</v>
      </c>
      <c r="K366" s="21">
        <f aca="true" t="shared" si="121" ref="K366:K403">IF(G366&lt;0,IF(I366=0,0,IF(OR(G366=0,E366=0),"N.M.",IF(ABS(I366/G366)&gt;=10,"N.M.",I366/(-G366)))),IF(I366=0,0,IF(OR(G366=0,E366=0),"N.M.",IF(ABS(I366/G366)&gt;=10,"N.M.",I366/G366))))</f>
        <v>0.1424594690669605</v>
      </c>
      <c r="M366" s="9">
        <v>698662.653</v>
      </c>
      <c r="O366" s="9">
        <v>552690.398</v>
      </c>
      <c r="Q366" s="9">
        <f aca="true" t="shared" si="122" ref="Q366:Q403">(+M366-O366)</f>
        <v>145972.255</v>
      </c>
      <c r="S366" s="21">
        <f aca="true" t="shared" si="123" ref="S366:S403">IF(O366&lt;0,IF(Q366=0,0,IF(OR(O366=0,M366=0),"N.M.",IF(ABS(Q366/O366)&gt;=10,"N.M.",Q366/(-O366)))),IF(Q366=0,0,IF(OR(O366=0,M366=0),"N.M.",IF(ABS(Q366/O366)&gt;=10,"N.M.",Q366/O366))))</f>
        <v>0.2641121603129425</v>
      </c>
      <c r="U366" s="9">
        <v>946142.931</v>
      </c>
      <c r="W366" s="9">
        <v>777486.77</v>
      </c>
      <c r="Y366" s="9">
        <f aca="true" t="shared" si="124" ref="Y366:Y403">(+U366-W366)</f>
        <v>168656.16099999996</v>
      </c>
      <c r="AA366" s="21">
        <f aca="true" t="shared" si="125" ref="AA366:AA403">IF(W366&lt;0,IF(Y366=0,0,IF(OR(W366=0,U366=0),"N.M.",IF(ABS(Y366/W366)&gt;=10,"N.M.",Y366/(-W366)))),IF(Y366=0,0,IF(OR(W366=0,U366=0),"N.M.",IF(ABS(Y366/W366)&gt;=10,"N.M.",Y366/W366))))</f>
        <v>0.21692479860461159</v>
      </c>
      <c r="AC366" s="9">
        <v>2891617.278</v>
      </c>
      <c r="AE366" s="9">
        <v>2459520.9639999997</v>
      </c>
      <c r="AG366" s="9">
        <f aca="true" t="shared" si="126" ref="AG366:AG403">(+AC366-AE366)</f>
        <v>432096.31400000025</v>
      </c>
      <c r="AI366" s="21">
        <f aca="true" t="shared" si="127" ref="AI366:AI403">IF(AE366&lt;0,IF(AG366=0,0,IF(OR(AE366=0,AC366=0),"N.M.",IF(ABS(AG366/AE366)&gt;=10,"N.M.",AG366/(-AE366)))),IF(AG366=0,0,IF(OR(AE366=0,AC366=0),"N.M.",IF(ABS(AG366/AE366)&gt;=10,"N.M.",AG366/AE366))))</f>
        <v>0.17568311891811153</v>
      </c>
    </row>
    <row r="367" spans="1:35" ht="12.75" outlineLevel="1">
      <c r="A367" s="1" t="s">
        <v>779</v>
      </c>
      <c r="B367" s="16" t="s">
        <v>780</v>
      </c>
      <c r="C367" s="1" t="s">
        <v>1335</v>
      </c>
      <c r="E367" s="5">
        <v>257.81</v>
      </c>
      <c r="G367" s="5">
        <v>51.497</v>
      </c>
      <c r="I367" s="9">
        <f t="shared" si="120"/>
        <v>206.313</v>
      </c>
      <c r="K367" s="21">
        <f t="shared" si="121"/>
        <v>4.006311047245471</v>
      </c>
      <c r="M367" s="9">
        <v>965.56</v>
      </c>
      <c r="O367" s="9">
        <v>1175.684</v>
      </c>
      <c r="Q367" s="9">
        <f t="shared" si="122"/>
        <v>-210.12400000000002</v>
      </c>
      <c r="S367" s="21">
        <f t="shared" si="123"/>
        <v>-0.178724895465108</v>
      </c>
      <c r="U367" s="9">
        <v>14738.83</v>
      </c>
      <c r="W367" s="9">
        <v>16941.072</v>
      </c>
      <c r="Y367" s="9">
        <f t="shared" si="124"/>
        <v>-2202.242</v>
      </c>
      <c r="AA367" s="21">
        <f t="shared" si="125"/>
        <v>-0.12999425302011586</v>
      </c>
      <c r="AC367" s="9">
        <v>28495.328</v>
      </c>
      <c r="AE367" s="9">
        <v>28324.137000000002</v>
      </c>
      <c r="AG367" s="9">
        <f t="shared" si="126"/>
        <v>171.1909999999989</v>
      </c>
      <c r="AI367" s="21">
        <f t="shared" si="127"/>
        <v>0.006043997033342936</v>
      </c>
    </row>
    <row r="368" spans="1:35" ht="12.75" outlineLevel="1">
      <c r="A368" s="1" t="s">
        <v>781</v>
      </c>
      <c r="B368" s="16" t="s">
        <v>782</v>
      </c>
      <c r="C368" s="1" t="s">
        <v>1336</v>
      </c>
      <c r="E368" s="5">
        <v>0</v>
      </c>
      <c r="G368" s="5">
        <v>0</v>
      </c>
      <c r="I368" s="9">
        <f t="shared" si="120"/>
        <v>0</v>
      </c>
      <c r="K368" s="21">
        <f t="shared" si="121"/>
        <v>0</v>
      </c>
      <c r="M368" s="9">
        <v>0</v>
      </c>
      <c r="O368" s="9">
        <v>0</v>
      </c>
      <c r="Q368" s="9">
        <f t="shared" si="122"/>
        <v>0</v>
      </c>
      <c r="S368" s="21">
        <f t="shared" si="123"/>
        <v>0</v>
      </c>
      <c r="U368" s="9">
        <v>0</v>
      </c>
      <c r="W368" s="9">
        <v>0</v>
      </c>
      <c r="Y368" s="9">
        <f t="shared" si="124"/>
        <v>0</v>
      </c>
      <c r="AA368" s="21">
        <f t="shared" si="125"/>
        <v>0</v>
      </c>
      <c r="AC368" s="9">
        <v>607.79</v>
      </c>
      <c r="AE368" s="9">
        <v>-40712.67</v>
      </c>
      <c r="AG368" s="9">
        <f t="shared" si="126"/>
        <v>41320.46</v>
      </c>
      <c r="AI368" s="21">
        <f t="shared" si="127"/>
        <v>1.0149287678749637</v>
      </c>
    </row>
    <row r="369" spans="1:35" ht="12.75" outlineLevel="1">
      <c r="A369" s="1" t="s">
        <v>783</v>
      </c>
      <c r="B369" s="16" t="s">
        <v>784</v>
      </c>
      <c r="C369" s="1" t="s">
        <v>1336</v>
      </c>
      <c r="E369" s="5">
        <v>-18023.61</v>
      </c>
      <c r="G369" s="5">
        <v>0</v>
      </c>
      <c r="I369" s="9">
        <f t="shared" si="120"/>
        <v>-18023.61</v>
      </c>
      <c r="K369" s="21" t="str">
        <f t="shared" si="121"/>
        <v>N.M.</v>
      </c>
      <c r="M369" s="9">
        <v>-17909.29</v>
      </c>
      <c r="O369" s="9">
        <v>0</v>
      </c>
      <c r="Q369" s="9">
        <f t="shared" si="122"/>
        <v>-17909.29</v>
      </c>
      <c r="S369" s="21" t="str">
        <f t="shared" si="123"/>
        <v>N.M.</v>
      </c>
      <c r="U369" s="9">
        <v>-17126.66</v>
      </c>
      <c r="W369" s="9">
        <v>0</v>
      </c>
      <c r="Y369" s="9">
        <f t="shared" si="124"/>
        <v>-17126.66</v>
      </c>
      <c r="AA369" s="21" t="str">
        <f t="shared" si="125"/>
        <v>N.M.</v>
      </c>
      <c r="AC369" s="9">
        <v>53967.07</v>
      </c>
      <c r="AE369" s="9">
        <v>5007254.58</v>
      </c>
      <c r="AG369" s="9">
        <f t="shared" si="126"/>
        <v>-4953287.51</v>
      </c>
      <c r="AI369" s="21">
        <f t="shared" si="127"/>
        <v>-0.9892222236481533</v>
      </c>
    </row>
    <row r="370" spans="1:35" ht="12.75" outlineLevel="1">
      <c r="A370" s="1" t="s">
        <v>785</v>
      </c>
      <c r="B370" s="16" t="s">
        <v>786</v>
      </c>
      <c r="C370" s="1" t="s">
        <v>1336</v>
      </c>
      <c r="E370" s="5">
        <v>0</v>
      </c>
      <c r="G370" s="5">
        <v>743870</v>
      </c>
      <c r="I370" s="9">
        <f t="shared" si="120"/>
        <v>-743870</v>
      </c>
      <c r="K370" s="21" t="str">
        <f t="shared" si="121"/>
        <v>N.M.</v>
      </c>
      <c r="M370" s="9">
        <v>-1500000</v>
      </c>
      <c r="O370" s="9">
        <v>2231610</v>
      </c>
      <c r="Q370" s="9">
        <f t="shared" si="122"/>
        <v>-3731610</v>
      </c>
      <c r="S370" s="21">
        <f t="shared" si="123"/>
        <v>-1.6721604581445684</v>
      </c>
      <c r="U370" s="9">
        <v>-1500000</v>
      </c>
      <c r="W370" s="9">
        <v>2975679.91</v>
      </c>
      <c r="Y370" s="9">
        <f t="shared" si="124"/>
        <v>-4475679.91</v>
      </c>
      <c r="AA370" s="21">
        <f t="shared" si="125"/>
        <v>-1.5040864761559654</v>
      </c>
      <c r="AC370" s="9">
        <v>4452918.48</v>
      </c>
      <c r="AE370" s="9">
        <v>2975679.91</v>
      </c>
      <c r="AG370" s="9">
        <f t="shared" si="126"/>
        <v>1477238.5700000003</v>
      </c>
      <c r="AI370" s="21">
        <f t="shared" si="127"/>
        <v>0.49643732346198494</v>
      </c>
    </row>
    <row r="371" spans="1:35" ht="12.75" outlineLevel="1">
      <c r="A371" s="1" t="s">
        <v>787</v>
      </c>
      <c r="B371" s="16" t="s">
        <v>788</v>
      </c>
      <c r="C371" s="1" t="s">
        <v>1336</v>
      </c>
      <c r="E371" s="5">
        <v>660166</v>
      </c>
      <c r="G371" s="5">
        <v>0</v>
      </c>
      <c r="I371" s="9">
        <f t="shared" si="120"/>
        <v>660166</v>
      </c>
      <c r="K371" s="21" t="str">
        <f t="shared" si="121"/>
        <v>N.M.</v>
      </c>
      <c r="M371" s="9">
        <v>1980498</v>
      </c>
      <c r="O371" s="9">
        <v>0</v>
      </c>
      <c r="Q371" s="9">
        <f t="shared" si="122"/>
        <v>1980498</v>
      </c>
      <c r="S371" s="21" t="str">
        <f t="shared" si="123"/>
        <v>N.M.</v>
      </c>
      <c r="U371" s="9">
        <v>2640664</v>
      </c>
      <c r="W371" s="9">
        <v>0</v>
      </c>
      <c r="Y371" s="9">
        <f t="shared" si="124"/>
        <v>2640664</v>
      </c>
      <c r="AA371" s="21" t="str">
        <f t="shared" si="125"/>
        <v>N.M.</v>
      </c>
      <c r="AC371" s="9">
        <v>2640863.91</v>
      </c>
      <c r="AE371" s="9">
        <v>0</v>
      </c>
      <c r="AG371" s="9">
        <f t="shared" si="126"/>
        <v>2640863.91</v>
      </c>
      <c r="AI371" s="21" t="str">
        <f t="shared" si="127"/>
        <v>N.M.</v>
      </c>
    </row>
    <row r="372" spans="1:35" ht="12.75" outlineLevel="1">
      <c r="A372" s="1" t="s">
        <v>789</v>
      </c>
      <c r="B372" s="16" t="s">
        <v>790</v>
      </c>
      <c r="C372" s="1" t="s">
        <v>1337</v>
      </c>
      <c r="E372" s="5">
        <v>0</v>
      </c>
      <c r="G372" s="5">
        <v>0</v>
      </c>
      <c r="I372" s="9">
        <f t="shared" si="120"/>
        <v>0</v>
      </c>
      <c r="K372" s="21">
        <f t="shared" si="121"/>
        <v>0</v>
      </c>
      <c r="M372" s="9">
        <v>0</v>
      </c>
      <c r="O372" s="9">
        <v>-11685</v>
      </c>
      <c r="Q372" s="9">
        <f t="shared" si="122"/>
        <v>11685</v>
      </c>
      <c r="S372" s="21" t="str">
        <f t="shared" si="123"/>
        <v>N.M.</v>
      </c>
      <c r="U372" s="9">
        <v>0</v>
      </c>
      <c r="W372" s="9">
        <v>-11685</v>
      </c>
      <c r="Y372" s="9">
        <f t="shared" si="124"/>
        <v>11685</v>
      </c>
      <c r="AA372" s="21" t="str">
        <f t="shared" si="125"/>
        <v>N.M.</v>
      </c>
      <c r="AC372" s="9">
        <v>0</v>
      </c>
      <c r="AE372" s="9">
        <v>18448</v>
      </c>
      <c r="AG372" s="9">
        <f t="shared" si="126"/>
        <v>-18448</v>
      </c>
      <c r="AI372" s="21" t="str">
        <f t="shared" si="127"/>
        <v>N.M.</v>
      </c>
    </row>
    <row r="373" spans="1:35" ht="12.75" outlineLevel="1">
      <c r="A373" s="1" t="s">
        <v>791</v>
      </c>
      <c r="B373" s="16" t="s">
        <v>792</v>
      </c>
      <c r="C373" s="1" t="s">
        <v>1337</v>
      </c>
      <c r="E373" s="5">
        <v>0</v>
      </c>
      <c r="G373" s="5">
        <v>14000</v>
      </c>
      <c r="I373" s="9">
        <f t="shared" si="120"/>
        <v>-14000</v>
      </c>
      <c r="K373" s="21" t="str">
        <f t="shared" si="121"/>
        <v>N.M.</v>
      </c>
      <c r="M373" s="9">
        <v>-25603</v>
      </c>
      <c r="O373" s="9">
        <v>32000</v>
      </c>
      <c r="Q373" s="9">
        <f t="shared" si="122"/>
        <v>-57603</v>
      </c>
      <c r="S373" s="21">
        <f t="shared" si="123"/>
        <v>-1.80009375</v>
      </c>
      <c r="U373" s="9">
        <v>-25603</v>
      </c>
      <c r="W373" s="9">
        <v>41000</v>
      </c>
      <c r="Y373" s="9">
        <f t="shared" si="124"/>
        <v>-66603</v>
      </c>
      <c r="AA373" s="21">
        <f t="shared" si="125"/>
        <v>-1.6244634146341463</v>
      </c>
      <c r="AC373" s="9">
        <v>38628</v>
      </c>
      <c r="AE373" s="9">
        <v>41000</v>
      </c>
      <c r="AG373" s="9">
        <f t="shared" si="126"/>
        <v>-2372</v>
      </c>
      <c r="AI373" s="21">
        <f t="shared" si="127"/>
        <v>-0.05785365853658537</v>
      </c>
    </row>
    <row r="374" spans="1:35" ht="12.75" outlineLevel="1">
      <c r="A374" s="1" t="s">
        <v>793</v>
      </c>
      <c r="B374" s="16" t="s">
        <v>794</v>
      </c>
      <c r="C374" s="1" t="s">
        <v>1337</v>
      </c>
      <c r="E374" s="5">
        <v>10000</v>
      </c>
      <c r="G374" s="5">
        <v>0</v>
      </c>
      <c r="I374" s="9">
        <f t="shared" si="120"/>
        <v>10000</v>
      </c>
      <c r="K374" s="21" t="str">
        <f t="shared" si="121"/>
        <v>N.M.</v>
      </c>
      <c r="M374" s="9">
        <v>30000</v>
      </c>
      <c r="O374" s="9">
        <v>0</v>
      </c>
      <c r="Q374" s="9">
        <f t="shared" si="122"/>
        <v>30000</v>
      </c>
      <c r="S374" s="21" t="str">
        <f t="shared" si="123"/>
        <v>N.M.</v>
      </c>
      <c r="U374" s="9">
        <v>40000</v>
      </c>
      <c r="W374" s="9">
        <v>0</v>
      </c>
      <c r="Y374" s="9">
        <f t="shared" si="124"/>
        <v>40000</v>
      </c>
      <c r="AA374" s="21" t="str">
        <f t="shared" si="125"/>
        <v>N.M.</v>
      </c>
      <c r="AC374" s="9">
        <v>40000</v>
      </c>
      <c r="AE374" s="9">
        <v>0</v>
      </c>
      <c r="AG374" s="9">
        <f t="shared" si="126"/>
        <v>40000</v>
      </c>
      <c r="AI374" s="21" t="str">
        <f t="shared" si="127"/>
        <v>N.M.</v>
      </c>
    </row>
    <row r="375" spans="1:35" ht="12.75" outlineLevel="1">
      <c r="A375" s="1" t="s">
        <v>795</v>
      </c>
      <c r="B375" s="16" t="s">
        <v>796</v>
      </c>
      <c r="C375" s="1" t="s">
        <v>1338</v>
      </c>
      <c r="E375" s="5">
        <v>-2005.74</v>
      </c>
      <c r="G375" s="5">
        <v>30.101000000000003</v>
      </c>
      <c r="I375" s="9">
        <f t="shared" si="120"/>
        <v>-2035.8410000000001</v>
      </c>
      <c r="K375" s="21" t="str">
        <f t="shared" si="121"/>
        <v>N.M.</v>
      </c>
      <c r="M375" s="9">
        <v>1234.62</v>
      </c>
      <c r="O375" s="9">
        <v>552.953</v>
      </c>
      <c r="Q375" s="9">
        <f t="shared" si="122"/>
        <v>681.6669999999999</v>
      </c>
      <c r="S375" s="21">
        <f t="shared" si="123"/>
        <v>1.2327756608608686</v>
      </c>
      <c r="U375" s="9">
        <v>13905.29</v>
      </c>
      <c r="W375" s="9">
        <v>12915.196</v>
      </c>
      <c r="Y375" s="9">
        <f t="shared" si="124"/>
        <v>990.094000000001</v>
      </c>
      <c r="AA375" s="21">
        <f t="shared" si="125"/>
        <v>0.07666116720179864</v>
      </c>
      <c r="AC375" s="9">
        <v>24836.534</v>
      </c>
      <c r="AE375" s="9">
        <v>20919.556</v>
      </c>
      <c r="AG375" s="9">
        <f t="shared" si="126"/>
        <v>3916.977999999999</v>
      </c>
      <c r="AI375" s="21">
        <f t="shared" si="127"/>
        <v>0.1872400159926912</v>
      </c>
    </row>
    <row r="376" spans="1:35" ht="12.75" outlineLevel="1">
      <c r="A376" s="1" t="s">
        <v>797</v>
      </c>
      <c r="B376" s="16" t="s">
        <v>798</v>
      </c>
      <c r="C376" s="1" t="s">
        <v>1339</v>
      </c>
      <c r="E376" s="5">
        <v>0</v>
      </c>
      <c r="G376" s="5">
        <v>0</v>
      </c>
      <c r="I376" s="9">
        <f t="shared" si="120"/>
        <v>0</v>
      </c>
      <c r="K376" s="21">
        <f t="shared" si="121"/>
        <v>0</v>
      </c>
      <c r="M376" s="9">
        <v>0</v>
      </c>
      <c r="O376" s="9">
        <v>0</v>
      </c>
      <c r="Q376" s="9">
        <f t="shared" si="122"/>
        <v>0</v>
      </c>
      <c r="S376" s="21">
        <f t="shared" si="123"/>
        <v>0</v>
      </c>
      <c r="U376" s="9">
        <v>0</v>
      </c>
      <c r="W376" s="9">
        <v>0</v>
      </c>
      <c r="Y376" s="9">
        <f t="shared" si="124"/>
        <v>0</v>
      </c>
      <c r="AA376" s="21">
        <f t="shared" si="125"/>
        <v>0</v>
      </c>
      <c r="AC376" s="9">
        <v>0</v>
      </c>
      <c r="AE376" s="9">
        <v>82269</v>
      </c>
      <c r="AG376" s="9">
        <f t="shared" si="126"/>
        <v>-82269</v>
      </c>
      <c r="AI376" s="21" t="str">
        <f t="shared" si="127"/>
        <v>N.M.</v>
      </c>
    </row>
    <row r="377" spans="1:35" ht="12.75" outlineLevel="1">
      <c r="A377" s="1" t="s">
        <v>799</v>
      </c>
      <c r="B377" s="16" t="s">
        <v>800</v>
      </c>
      <c r="C377" s="1" t="s">
        <v>1339</v>
      </c>
      <c r="E377" s="5">
        <v>0</v>
      </c>
      <c r="G377" s="5">
        <v>0</v>
      </c>
      <c r="I377" s="9">
        <f t="shared" si="120"/>
        <v>0</v>
      </c>
      <c r="K377" s="21">
        <f t="shared" si="121"/>
        <v>0</v>
      </c>
      <c r="M377" s="9">
        <v>0</v>
      </c>
      <c r="O377" s="9">
        <v>0</v>
      </c>
      <c r="Q377" s="9">
        <f t="shared" si="122"/>
        <v>0</v>
      </c>
      <c r="S377" s="21">
        <f t="shared" si="123"/>
        <v>0</v>
      </c>
      <c r="U377" s="9">
        <v>0</v>
      </c>
      <c r="W377" s="9">
        <v>0</v>
      </c>
      <c r="Y377" s="9">
        <f t="shared" si="124"/>
        <v>0</v>
      </c>
      <c r="AA377" s="21">
        <f t="shared" si="125"/>
        <v>0</v>
      </c>
      <c r="AC377" s="9">
        <v>32455</v>
      </c>
      <c r="AE377" s="9">
        <v>147631</v>
      </c>
      <c r="AG377" s="9">
        <f t="shared" si="126"/>
        <v>-115176</v>
      </c>
      <c r="AI377" s="21">
        <f t="shared" si="127"/>
        <v>-0.780161348226321</v>
      </c>
    </row>
    <row r="378" spans="1:35" ht="12.75" outlineLevel="1">
      <c r="A378" s="1" t="s">
        <v>801</v>
      </c>
      <c r="B378" s="16" t="s">
        <v>802</v>
      </c>
      <c r="C378" s="1" t="s">
        <v>1339</v>
      </c>
      <c r="E378" s="5">
        <v>0</v>
      </c>
      <c r="G378" s="5">
        <v>14100</v>
      </c>
      <c r="I378" s="9">
        <f t="shared" si="120"/>
        <v>-14100</v>
      </c>
      <c r="K378" s="21" t="str">
        <f t="shared" si="121"/>
        <v>N.M.</v>
      </c>
      <c r="M378" s="9">
        <v>0</v>
      </c>
      <c r="O378" s="9">
        <v>42800</v>
      </c>
      <c r="Q378" s="9">
        <f t="shared" si="122"/>
        <v>-42800</v>
      </c>
      <c r="S378" s="21" t="str">
        <f t="shared" si="123"/>
        <v>N.M.</v>
      </c>
      <c r="U378" s="9">
        <v>0</v>
      </c>
      <c r="W378" s="9">
        <v>57300</v>
      </c>
      <c r="Y378" s="9">
        <f t="shared" si="124"/>
        <v>-57300</v>
      </c>
      <c r="AA378" s="21" t="str">
        <f t="shared" si="125"/>
        <v>N.M.</v>
      </c>
      <c r="AC378" s="9">
        <v>119280</v>
      </c>
      <c r="AE378" s="9">
        <v>57300</v>
      </c>
      <c r="AG378" s="9">
        <f t="shared" si="126"/>
        <v>61980</v>
      </c>
      <c r="AI378" s="21">
        <f t="shared" si="127"/>
        <v>1.081675392670157</v>
      </c>
    </row>
    <row r="379" spans="1:35" ht="12.75" outlineLevel="1">
      <c r="A379" s="1" t="s">
        <v>803</v>
      </c>
      <c r="B379" s="16" t="s">
        <v>804</v>
      </c>
      <c r="C379" s="1" t="s">
        <v>1339</v>
      </c>
      <c r="E379" s="5">
        <v>13100</v>
      </c>
      <c r="G379" s="5">
        <v>0</v>
      </c>
      <c r="I379" s="9">
        <f t="shared" si="120"/>
        <v>13100</v>
      </c>
      <c r="K379" s="21" t="str">
        <f t="shared" si="121"/>
        <v>N.M.</v>
      </c>
      <c r="M379" s="9">
        <v>39300</v>
      </c>
      <c r="O379" s="9">
        <v>0</v>
      </c>
      <c r="Q379" s="9">
        <f t="shared" si="122"/>
        <v>39300</v>
      </c>
      <c r="S379" s="21" t="str">
        <f t="shared" si="123"/>
        <v>N.M.</v>
      </c>
      <c r="U379" s="9">
        <v>52400</v>
      </c>
      <c r="W379" s="9">
        <v>0</v>
      </c>
      <c r="Y379" s="9">
        <f t="shared" si="124"/>
        <v>52400</v>
      </c>
      <c r="AA379" s="21" t="str">
        <f t="shared" si="125"/>
        <v>N.M.</v>
      </c>
      <c r="AC379" s="9">
        <v>52400</v>
      </c>
      <c r="AE379" s="9">
        <v>0</v>
      </c>
      <c r="AG379" s="9">
        <f t="shared" si="126"/>
        <v>52400</v>
      </c>
      <c r="AI379" s="21" t="str">
        <f t="shared" si="127"/>
        <v>N.M.</v>
      </c>
    </row>
    <row r="380" spans="1:35" ht="12.75" outlineLevel="1">
      <c r="A380" s="1" t="s">
        <v>805</v>
      </c>
      <c r="B380" s="16" t="s">
        <v>806</v>
      </c>
      <c r="C380" s="1" t="s">
        <v>1340</v>
      </c>
      <c r="E380" s="5">
        <v>0</v>
      </c>
      <c r="G380" s="5">
        <v>0</v>
      </c>
      <c r="I380" s="9">
        <f t="shared" si="120"/>
        <v>0</v>
      </c>
      <c r="K380" s="21">
        <f t="shared" si="121"/>
        <v>0</v>
      </c>
      <c r="M380" s="9">
        <v>0</v>
      </c>
      <c r="O380" s="9">
        <v>0</v>
      </c>
      <c r="Q380" s="9">
        <f t="shared" si="122"/>
        <v>0</v>
      </c>
      <c r="S380" s="21">
        <f t="shared" si="123"/>
        <v>0</v>
      </c>
      <c r="U380" s="9">
        <v>0</v>
      </c>
      <c r="W380" s="9">
        <v>74.56</v>
      </c>
      <c r="Y380" s="9">
        <f t="shared" si="124"/>
        <v>-74.56</v>
      </c>
      <c r="AA380" s="21" t="str">
        <f t="shared" si="125"/>
        <v>N.M.</v>
      </c>
      <c r="AC380" s="9">
        <v>0</v>
      </c>
      <c r="AE380" s="9">
        <v>8172.56</v>
      </c>
      <c r="AG380" s="9">
        <f t="shared" si="126"/>
        <v>-8172.56</v>
      </c>
      <c r="AI380" s="21" t="str">
        <f t="shared" si="127"/>
        <v>N.M.</v>
      </c>
    </row>
    <row r="381" spans="1:35" ht="12.75" outlineLevel="1">
      <c r="A381" s="1" t="s">
        <v>807</v>
      </c>
      <c r="B381" s="16" t="s">
        <v>808</v>
      </c>
      <c r="C381" s="1" t="s">
        <v>1340</v>
      </c>
      <c r="E381" s="5">
        <v>0</v>
      </c>
      <c r="G381" s="5">
        <v>4926.84</v>
      </c>
      <c r="I381" s="9">
        <f t="shared" si="120"/>
        <v>-4926.84</v>
      </c>
      <c r="K381" s="21" t="str">
        <f t="shared" si="121"/>
        <v>N.M.</v>
      </c>
      <c r="M381" s="9">
        <v>0</v>
      </c>
      <c r="O381" s="9">
        <v>4926.84</v>
      </c>
      <c r="Q381" s="9">
        <f t="shared" si="122"/>
        <v>-4926.84</v>
      </c>
      <c r="S381" s="21" t="str">
        <f t="shared" si="123"/>
        <v>N.M.</v>
      </c>
      <c r="U381" s="9">
        <v>0</v>
      </c>
      <c r="W381" s="9">
        <v>4926.84</v>
      </c>
      <c r="Y381" s="9">
        <f t="shared" si="124"/>
        <v>-4926.84</v>
      </c>
      <c r="AA381" s="21" t="str">
        <f t="shared" si="125"/>
        <v>N.M.</v>
      </c>
      <c r="AC381" s="9">
        <v>1709.04</v>
      </c>
      <c r="AE381" s="9">
        <v>4926.84</v>
      </c>
      <c r="AG381" s="9">
        <f t="shared" si="126"/>
        <v>-3217.8</v>
      </c>
      <c r="AI381" s="21">
        <f t="shared" si="127"/>
        <v>-0.6531163991523979</v>
      </c>
    </row>
    <row r="382" spans="1:35" ht="12.75" outlineLevel="1">
      <c r="A382" s="1" t="s">
        <v>809</v>
      </c>
      <c r="B382" s="16" t="s">
        <v>810</v>
      </c>
      <c r="C382" s="1" t="s">
        <v>1341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0</v>
      </c>
      <c r="Q382" s="9">
        <f t="shared" si="122"/>
        <v>0</v>
      </c>
      <c r="S382" s="21">
        <f t="shared" si="123"/>
        <v>0</v>
      </c>
      <c r="U382" s="9">
        <v>0</v>
      </c>
      <c r="W382" s="9">
        <v>0</v>
      </c>
      <c r="Y382" s="9">
        <f t="shared" si="124"/>
        <v>0</v>
      </c>
      <c r="AA382" s="21">
        <f t="shared" si="125"/>
        <v>0</v>
      </c>
      <c r="AC382" s="9">
        <v>0</v>
      </c>
      <c r="AE382" s="9">
        <v>305</v>
      </c>
      <c r="AG382" s="9">
        <f t="shared" si="126"/>
        <v>-305</v>
      </c>
      <c r="AI382" s="21" t="str">
        <f t="shared" si="127"/>
        <v>N.M.</v>
      </c>
    </row>
    <row r="383" spans="1:35" ht="12.75" outlineLevel="1">
      <c r="A383" s="1" t="s">
        <v>811</v>
      </c>
      <c r="B383" s="16" t="s">
        <v>812</v>
      </c>
      <c r="C383" s="1" t="s">
        <v>1341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0</v>
      </c>
      <c r="Q383" s="9">
        <f t="shared" si="122"/>
        <v>0</v>
      </c>
      <c r="S383" s="21">
        <f t="shared" si="123"/>
        <v>0</v>
      </c>
      <c r="U383" s="9">
        <v>0</v>
      </c>
      <c r="W383" s="9">
        <v>0</v>
      </c>
      <c r="Y383" s="9">
        <f t="shared" si="124"/>
        <v>0</v>
      </c>
      <c r="AA383" s="21">
        <f t="shared" si="125"/>
        <v>0</v>
      </c>
      <c r="AC383" s="9">
        <v>545</v>
      </c>
      <c r="AE383" s="9">
        <v>0</v>
      </c>
      <c r="AG383" s="9">
        <f t="shared" si="126"/>
        <v>545</v>
      </c>
      <c r="AI383" s="21" t="str">
        <f t="shared" si="127"/>
        <v>N.M.</v>
      </c>
    </row>
    <row r="384" spans="1:35" ht="12.75" outlineLevel="1">
      <c r="A384" s="1" t="s">
        <v>813</v>
      </c>
      <c r="B384" s="16" t="s">
        <v>814</v>
      </c>
      <c r="C384" s="1" t="s">
        <v>1342</v>
      </c>
      <c r="E384" s="5">
        <v>0</v>
      </c>
      <c r="G384" s="5">
        <v>0</v>
      </c>
      <c r="I384" s="9">
        <f t="shared" si="120"/>
        <v>0</v>
      </c>
      <c r="K384" s="21">
        <f t="shared" si="121"/>
        <v>0</v>
      </c>
      <c r="M384" s="9">
        <v>0</v>
      </c>
      <c r="O384" s="9">
        <v>0</v>
      </c>
      <c r="Q384" s="9">
        <f t="shared" si="122"/>
        <v>0</v>
      </c>
      <c r="S384" s="21">
        <f t="shared" si="123"/>
        <v>0</v>
      </c>
      <c r="U384" s="9">
        <v>0</v>
      </c>
      <c r="W384" s="9">
        <v>0</v>
      </c>
      <c r="Y384" s="9">
        <f t="shared" si="124"/>
        <v>0</v>
      </c>
      <c r="AA384" s="21">
        <f t="shared" si="125"/>
        <v>0</v>
      </c>
      <c r="AC384" s="9">
        <v>0</v>
      </c>
      <c r="AE384" s="9">
        <v>89181.01</v>
      </c>
      <c r="AG384" s="9">
        <f t="shared" si="126"/>
        <v>-89181.01</v>
      </c>
      <c r="AI384" s="21" t="str">
        <f t="shared" si="127"/>
        <v>N.M.</v>
      </c>
    </row>
    <row r="385" spans="1:35" ht="12.75" outlineLevel="1">
      <c r="A385" s="1" t="s">
        <v>815</v>
      </c>
      <c r="B385" s="16" t="s">
        <v>816</v>
      </c>
      <c r="C385" s="1" t="s">
        <v>1342</v>
      </c>
      <c r="E385" s="5">
        <v>0</v>
      </c>
      <c r="G385" s="5">
        <v>49035</v>
      </c>
      <c r="I385" s="9">
        <f t="shared" si="120"/>
        <v>-49035</v>
      </c>
      <c r="K385" s="21" t="str">
        <f t="shared" si="121"/>
        <v>N.M.</v>
      </c>
      <c r="M385" s="9">
        <v>0</v>
      </c>
      <c r="O385" s="9">
        <v>147105</v>
      </c>
      <c r="Q385" s="9">
        <f t="shared" si="122"/>
        <v>-147105</v>
      </c>
      <c r="S385" s="21" t="str">
        <f t="shared" si="123"/>
        <v>N.M.</v>
      </c>
      <c r="U385" s="9">
        <v>0</v>
      </c>
      <c r="W385" s="9">
        <v>196140</v>
      </c>
      <c r="Y385" s="9">
        <f t="shared" si="124"/>
        <v>-196140</v>
      </c>
      <c r="AA385" s="21" t="str">
        <f t="shared" si="125"/>
        <v>N.M.</v>
      </c>
      <c r="AC385" s="9">
        <v>98059.37</v>
      </c>
      <c r="AE385" s="9">
        <v>490350</v>
      </c>
      <c r="AG385" s="9">
        <f t="shared" si="126"/>
        <v>-392290.63</v>
      </c>
      <c r="AI385" s="21">
        <f t="shared" si="127"/>
        <v>-0.8000216783929847</v>
      </c>
    </row>
    <row r="386" spans="1:35" ht="12.75" outlineLevel="1">
      <c r="A386" s="1" t="s">
        <v>817</v>
      </c>
      <c r="B386" s="16" t="s">
        <v>818</v>
      </c>
      <c r="C386" s="1" t="s">
        <v>1342</v>
      </c>
      <c r="E386" s="5">
        <v>56563.2</v>
      </c>
      <c r="G386" s="5">
        <v>0</v>
      </c>
      <c r="I386" s="9">
        <f t="shared" si="120"/>
        <v>56563.2</v>
      </c>
      <c r="K386" s="21" t="str">
        <f t="shared" si="121"/>
        <v>N.M.</v>
      </c>
      <c r="M386" s="9">
        <v>169689.6</v>
      </c>
      <c r="O386" s="9">
        <v>0</v>
      </c>
      <c r="Q386" s="9">
        <f t="shared" si="122"/>
        <v>169689.6</v>
      </c>
      <c r="S386" s="21" t="str">
        <f t="shared" si="123"/>
        <v>N.M.</v>
      </c>
      <c r="U386" s="9">
        <v>226252.8</v>
      </c>
      <c r="W386" s="9">
        <v>0</v>
      </c>
      <c r="Y386" s="9">
        <f t="shared" si="124"/>
        <v>226252.8</v>
      </c>
      <c r="AA386" s="21" t="str">
        <f t="shared" si="125"/>
        <v>N.M.</v>
      </c>
      <c r="AC386" s="9">
        <v>565632</v>
      </c>
      <c r="AE386" s="9">
        <v>0</v>
      </c>
      <c r="AG386" s="9">
        <f t="shared" si="126"/>
        <v>565632</v>
      </c>
      <c r="AI386" s="21" t="str">
        <f t="shared" si="127"/>
        <v>N.M.</v>
      </c>
    </row>
    <row r="387" spans="1:35" ht="12.75" outlineLevel="1">
      <c r="A387" s="1" t="s">
        <v>819</v>
      </c>
      <c r="B387" s="16" t="s">
        <v>820</v>
      </c>
      <c r="C387" s="1" t="s">
        <v>1343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0</v>
      </c>
      <c r="O387" s="9">
        <v>9000</v>
      </c>
      <c r="Q387" s="9">
        <f t="shared" si="122"/>
        <v>-9000</v>
      </c>
      <c r="S387" s="21" t="str">
        <f t="shared" si="123"/>
        <v>N.M.</v>
      </c>
      <c r="U387" s="9">
        <v>0</v>
      </c>
      <c r="W387" s="9">
        <v>9000</v>
      </c>
      <c r="Y387" s="9">
        <f t="shared" si="124"/>
        <v>-9000</v>
      </c>
      <c r="AA387" s="21" t="str">
        <f t="shared" si="125"/>
        <v>N.M.</v>
      </c>
      <c r="AC387" s="9">
        <v>28000</v>
      </c>
      <c r="AE387" s="9">
        <v>-1429400</v>
      </c>
      <c r="AG387" s="9">
        <f t="shared" si="126"/>
        <v>1457400</v>
      </c>
      <c r="AI387" s="21">
        <f t="shared" si="127"/>
        <v>1.019588638589618</v>
      </c>
    </row>
    <row r="388" spans="1:35" ht="12.75" outlineLevel="1">
      <c r="A388" s="1" t="s">
        <v>821</v>
      </c>
      <c r="B388" s="16" t="s">
        <v>822</v>
      </c>
      <c r="C388" s="1" t="s">
        <v>1343</v>
      </c>
      <c r="E388" s="5">
        <v>0</v>
      </c>
      <c r="G388" s="5">
        <v>0</v>
      </c>
      <c r="I388" s="9">
        <f t="shared" si="120"/>
        <v>0</v>
      </c>
      <c r="K388" s="21">
        <f t="shared" si="121"/>
        <v>0</v>
      </c>
      <c r="M388" s="9">
        <v>0</v>
      </c>
      <c r="O388" s="9">
        <v>0</v>
      </c>
      <c r="Q388" s="9">
        <f t="shared" si="122"/>
        <v>0</v>
      </c>
      <c r="S388" s="21">
        <f t="shared" si="123"/>
        <v>0</v>
      </c>
      <c r="U388" s="9">
        <v>0</v>
      </c>
      <c r="W388" s="9">
        <v>7355</v>
      </c>
      <c r="Y388" s="9">
        <f t="shared" si="124"/>
        <v>-7355</v>
      </c>
      <c r="AA388" s="21" t="str">
        <f t="shared" si="125"/>
        <v>N.M.</v>
      </c>
      <c r="AC388" s="9">
        <v>0</v>
      </c>
      <c r="AE388" s="9">
        <v>50694.65</v>
      </c>
      <c r="AG388" s="9">
        <f t="shared" si="126"/>
        <v>-50694.65</v>
      </c>
      <c r="AI388" s="21" t="str">
        <f t="shared" si="127"/>
        <v>N.M.</v>
      </c>
    </row>
    <row r="389" spans="1:35" ht="12.75" outlineLevel="1">
      <c r="A389" s="1" t="s">
        <v>823</v>
      </c>
      <c r="B389" s="16" t="s">
        <v>824</v>
      </c>
      <c r="C389" s="1" t="s">
        <v>1343</v>
      </c>
      <c r="E389" s="5">
        <v>0</v>
      </c>
      <c r="G389" s="5">
        <v>6899.67</v>
      </c>
      <c r="I389" s="9">
        <f t="shared" si="120"/>
        <v>-6899.67</v>
      </c>
      <c r="K389" s="21" t="str">
        <f t="shared" si="121"/>
        <v>N.M.</v>
      </c>
      <c r="M389" s="9">
        <v>0</v>
      </c>
      <c r="O389" s="9">
        <v>15154.14</v>
      </c>
      <c r="Q389" s="9">
        <f t="shared" si="122"/>
        <v>-15154.14</v>
      </c>
      <c r="S389" s="21" t="str">
        <f t="shared" si="123"/>
        <v>N.M.</v>
      </c>
      <c r="U389" s="9">
        <v>2404.51</v>
      </c>
      <c r="W389" s="9">
        <v>15154.14</v>
      </c>
      <c r="Y389" s="9">
        <f t="shared" si="124"/>
        <v>-12749.63</v>
      </c>
      <c r="AA389" s="21">
        <f t="shared" si="125"/>
        <v>-0.8413298280205936</v>
      </c>
      <c r="AC389" s="9">
        <v>95004.21</v>
      </c>
      <c r="AE389" s="9">
        <v>15154.14</v>
      </c>
      <c r="AG389" s="9">
        <f t="shared" si="126"/>
        <v>79850.07</v>
      </c>
      <c r="AI389" s="21">
        <f t="shared" si="127"/>
        <v>5.26919178521513</v>
      </c>
    </row>
    <row r="390" spans="1:35" ht="12.75" outlineLevel="1">
      <c r="A390" s="1" t="s">
        <v>825</v>
      </c>
      <c r="B390" s="16" t="s">
        <v>826</v>
      </c>
      <c r="C390" s="1" t="s">
        <v>1343</v>
      </c>
      <c r="E390" s="5">
        <v>2938.23</v>
      </c>
      <c r="G390" s="5">
        <v>0</v>
      </c>
      <c r="I390" s="9">
        <f t="shared" si="120"/>
        <v>2938.23</v>
      </c>
      <c r="K390" s="21" t="str">
        <f t="shared" si="121"/>
        <v>N.M.</v>
      </c>
      <c r="M390" s="9">
        <v>8516.06</v>
      </c>
      <c r="O390" s="9">
        <v>0</v>
      </c>
      <c r="Q390" s="9">
        <f t="shared" si="122"/>
        <v>8516.06</v>
      </c>
      <c r="S390" s="21" t="str">
        <f t="shared" si="123"/>
        <v>N.M.</v>
      </c>
      <c r="U390" s="9">
        <v>8516.06</v>
      </c>
      <c r="W390" s="9">
        <v>0</v>
      </c>
      <c r="Y390" s="9">
        <f t="shared" si="124"/>
        <v>8516.06</v>
      </c>
      <c r="AA390" s="21" t="str">
        <f t="shared" si="125"/>
        <v>N.M.</v>
      </c>
      <c r="AC390" s="9">
        <v>8516.06</v>
      </c>
      <c r="AE390" s="9">
        <v>0</v>
      </c>
      <c r="AG390" s="9">
        <f t="shared" si="126"/>
        <v>8516.06</v>
      </c>
      <c r="AI390" s="21" t="str">
        <f t="shared" si="127"/>
        <v>N.M.</v>
      </c>
    </row>
    <row r="391" spans="1:35" ht="12.75" outlineLevel="1">
      <c r="A391" s="1" t="s">
        <v>827</v>
      </c>
      <c r="B391" s="16" t="s">
        <v>828</v>
      </c>
      <c r="C391" s="1" t="s">
        <v>1344</v>
      </c>
      <c r="E391" s="5">
        <v>0</v>
      </c>
      <c r="G391" s="5">
        <v>0</v>
      </c>
      <c r="I391" s="9">
        <f t="shared" si="120"/>
        <v>0</v>
      </c>
      <c r="K391" s="21">
        <f t="shared" si="121"/>
        <v>0</v>
      </c>
      <c r="M391" s="9">
        <v>0</v>
      </c>
      <c r="O391" s="9">
        <v>100</v>
      </c>
      <c r="Q391" s="9">
        <f t="shared" si="122"/>
        <v>-100</v>
      </c>
      <c r="S391" s="21" t="str">
        <f t="shared" si="123"/>
        <v>N.M.</v>
      </c>
      <c r="U391" s="9">
        <v>0</v>
      </c>
      <c r="W391" s="9">
        <v>100</v>
      </c>
      <c r="Y391" s="9">
        <f t="shared" si="124"/>
        <v>-100</v>
      </c>
      <c r="AA391" s="21" t="str">
        <f t="shared" si="125"/>
        <v>N.M.</v>
      </c>
      <c r="AC391" s="9">
        <v>0</v>
      </c>
      <c r="AE391" s="9">
        <v>100</v>
      </c>
      <c r="AG391" s="9">
        <f t="shared" si="126"/>
        <v>-100</v>
      </c>
      <c r="AI391" s="21" t="str">
        <f t="shared" si="127"/>
        <v>N.M.</v>
      </c>
    </row>
    <row r="392" spans="1:35" ht="12.75" outlineLevel="1">
      <c r="A392" s="1" t="s">
        <v>829</v>
      </c>
      <c r="B392" s="16" t="s">
        <v>830</v>
      </c>
      <c r="C392" s="1" t="s">
        <v>1344</v>
      </c>
      <c r="E392" s="5">
        <v>0</v>
      </c>
      <c r="G392" s="5">
        <v>0</v>
      </c>
      <c r="I392" s="9">
        <f t="shared" si="120"/>
        <v>0</v>
      </c>
      <c r="K392" s="21">
        <f t="shared" si="121"/>
        <v>0</v>
      </c>
      <c r="M392" s="9">
        <v>100</v>
      </c>
      <c r="O392" s="9">
        <v>0</v>
      </c>
      <c r="Q392" s="9">
        <f t="shared" si="122"/>
        <v>100</v>
      </c>
      <c r="S392" s="21" t="str">
        <f t="shared" si="123"/>
        <v>N.M.</v>
      </c>
      <c r="U392" s="9">
        <v>100</v>
      </c>
      <c r="W392" s="9">
        <v>0</v>
      </c>
      <c r="Y392" s="9">
        <f t="shared" si="124"/>
        <v>100</v>
      </c>
      <c r="AA392" s="21" t="str">
        <f t="shared" si="125"/>
        <v>N.M.</v>
      </c>
      <c r="AC392" s="9">
        <v>100</v>
      </c>
      <c r="AE392" s="9">
        <v>0</v>
      </c>
      <c r="AG392" s="9">
        <f t="shared" si="126"/>
        <v>100</v>
      </c>
      <c r="AI392" s="21" t="str">
        <f t="shared" si="127"/>
        <v>N.M.</v>
      </c>
    </row>
    <row r="393" spans="1:35" ht="12.75" outlineLevel="1">
      <c r="A393" s="1" t="s">
        <v>831</v>
      </c>
      <c r="B393" s="16" t="s">
        <v>832</v>
      </c>
      <c r="C393" s="1" t="s">
        <v>1345</v>
      </c>
      <c r="E393" s="5">
        <v>0</v>
      </c>
      <c r="G393" s="5">
        <v>0</v>
      </c>
      <c r="I393" s="9">
        <f t="shared" si="120"/>
        <v>0</v>
      </c>
      <c r="K393" s="21">
        <f t="shared" si="121"/>
        <v>0</v>
      </c>
      <c r="M393" s="9">
        <v>0</v>
      </c>
      <c r="O393" s="9">
        <v>0</v>
      </c>
      <c r="Q393" s="9">
        <f t="shared" si="122"/>
        <v>0</v>
      </c>
      <c r="S393" s="21">
        <f t="shared" si="123"/>
        <v>0</v>
      </c>
      <c r="U393" s="9">
        <v>0</v>
      </c>
      <c r="W393" s="9">
        <v>0</v>
      </c>
      <c r="Y393" s="9">
        <f t="shared" si="124"/>
        <v>0</v>
      </c>
      <c r="AA393" s="21">
        <f t="shared" si="125"/>
        <v>0</v>
      </c>
      <c r="AC393" s="9">
        <v>0</v>
      </c>
      <c r="AE393" s="9">
        <v>106.77</v>
      </c>
      <c r="AG393" s="9">
        <f t="shared" si="126"/>
        <v>-106.77</v>
      </c>
      <c r="AI393" s="21" t="str">
        <f t="shared" si="127"/>
        <v>N.M.</v>
      </c>
    </row>
    <row r="394" spans="1:35" ht="12.75" outlineLevel="1">
      <c r="A394" s="1" t="s">
        <v>833</v>
      </c>
      <c r="B394" s="16" t="s">
        <v>834</v>
      </c>
      <c r="C394" s="1" t="s">
        <v>1345</v>
      </c>
      <c r="E394" s="5">
        <v>0</v>
      </c>
      <c r="G394" s="5">
        <v>0</v>
      </c>
      <c r="I394" s="9">
        <f t="shared" si="120"/>
        <v>0</v>
      </c>
      <c r="K394" s="21">
        <f t="shared" si="121"/>
        <v>0</v>
      </c>
      <c r="M394" s="9">
        <v>0</v>
      </c>
      <c r="O394" s="9">
        <v>0</v>
      </c>
      <c r="Q394" s="9">
        <f t="shared" si="122"/>
        <v>0</v>
      </c>
      <c r="S394" s="21">
        <f t="shared" si="123"/>
        <v>0</v>
      </c>
      <c r="U394" s="9">
        <v>0</v>
      </c>
      <c r="W394" s="9">
        <v>0</v>
      </c>
      <c r="Y394" s="9">
        <f t="shared" si="124"/>
        <v>0</v>
      </c>
      <c r="AA394" s="21">
        <f t="shared" si="125"/>
        <v>0</v>
      </c>
      <c r="AC394" s="9">
        <v>0</v>
      </c>
      <c r="AE394" s="9">
        <v>83.86</v>
      </c>
      <c r="AG394" s="9">
        <f t="shared" si="126"/>
        <v>-83.86</v>
      </c>
      <c r="AI394" s="21" t="str">
        <f t="shared" si="127"/>
        <v>N.M.</v>
      </c>
    </row>
    <row r="395" spans="1:35" ht="12.75" outlineLevel="1">
      <c r="A395" s="1" t="s">
        <v>835</v>
      </c>
      <c r="B395" s="16" t="s">
        <v>836</v>
      </c>
      <c r="C395" s="1" t="s">
        <v>1345</v>
      </c>
      <c r="E395" s="5">
        <v>-1032.07</v>
      </c>
      <c r="G395" s="5">
        <v>0</v>
      </c>
      <c r="I395" s="9">
        <f t="shared" si="120"/>
        <v>-1032.07</v>
      </c>
      <c r="K395" s="21" t="str">
        <f t="shared" si="121"/>
        <v>N.M.</v>
      </c>
      <c r="M395" s="9">
        <v>-820.35</v>
      </c>
      <c r="O395" s="9">
        <v>0</v>
      </c>
      <c r="Q395" s="9">
        <f t="shared" si="122"/>
        <v>-820.35</v>
      </c>
      <c r="S395" s="21" t="str">
        <f t="shared" si="123"/>
        <v>N.M.</v>
      </c>
      <c r="U395" s="9">
        <v>-820.35</v>
      </c>
      <c r="W395" s="9">
        <v>0</v>
      </c>
      <c r="Y395" s="9">
        <f t="shared" si="124"/>
        <v>-820.35</v>
      </c>
      <c r="AA395" s="21" t="str">
        <f t="shared" si="125"/>
        <v>N.M.</v>
      </c>
      <c r="AC395" s="9">
        <v>4087.53</v>
      </c>
      <c r="AE395" s="9">
        <v>27692</v>
      </c>
      <c r="AG395" s="9">
        <f t="shared" si="126"/>
        <v>-23604.47</v>
      </c>
      <c r="AI395" s="21">
        <f t="shared" si="127"/>
        <v>-0.8523931099234436</v>
      </c>
    </row>
    <row r="396" spans="1:35" ht="12.75" outlineLevel="1">
      <c r="A396" s="1" t="s">
        <v>837</v>
      </c>
      <c r="B396" s="16" t="s">
        <v>838</v>
      </c>
      <c r="C396" s="1" t="s">
        <v>1345</v>
      </c>
      <c r="E396" s="5">
        <v>0</v>
      </c>
      <c r="G396" s="5">
        <v>3462</v>
      </c>
      <c r="I396" s="9">
        <f t="shared" si="120"/>
        <v>-3462</v>
      </c>
      <c r="K396" s="21" t="str">
        <f t="shared" si="121"/>
        <v>N.M.</v>
      </c>
      <c r="M396" s="9">
        <v>0</v>
      </c>
      <c r="O396" s="9">
        <v>10386</v>
      </c>
      <c r="Q396" s="9">
        <f t="shared" si="122"/>
        <v>-10386</v>
      </c>
      <c r="S396" s="21" t="str">
        <f t="shared" si="123"/>
        <v>N.M.</v>
      </c>
      <c r="U396" s="9">
        <v>0</v>
      </c>
      <c r="W396" s="9">
        <v>13848</v>
      </c>
      <c r="Y396" s="9">
        <f t="shared" si="124"/>
        <v>-13848</v>
      </c>
      <c r="AA396" s="21" t="str">
        <f t="shared" si="125"/>
        <v>N.M.</v>
      </c>
      <c r="AC396" s="9">
        <v>27692</v>
      </c>
      <c r="AE396" s="9">
        <v>13848</v>
      </c>
      <c r="AG396" s="9">
        <f t="shared" si="126"/>
        <v>13844</v>
      </c>
      <c r="AI396" s="21">
        <f t="shared" si="127"/>
        <v>0.9997111496244945</v>
      </c>
    </row>
    <row r="397" spans="1:35" ht="12.75" outlineLevel="1">
      <c r="A397" s="1" t="s">
        <v>839</v>
      </c>
      <c r="B397" s="16" t="s">
        <v>840</v>
      </c>
      <c r="C397" s="1" t="s">
        <v>1345</v>
      </c>
      <c r="E397" s="5">
        <v>2925</v>
      </c>
      <c r="G397" s="5">
        <v>0</v>
      </c>
      <c r="I397" s="9">
        <f t="shared" si="120"/>
        <v>2925</v>
      </c>
      <c r="K397" s="21" t="str">
        <f t="shared" si="121"/>
        <v>N.M.</v>
      </c>
      <c r="M397" s="9">
        <v>8775</v>
      </c>
      <c r="O397" s="9">
        <v>0</v>
      </c>
      <c r="Q397" s="9">
        <f t="shared" si="122"/>
        <v>8775</v>
      </c>
      <c r="S397" s="21" t="str">
        <f t="shared" si="123"/>
        <v>N.M.</v>
      </c>
      <c r="U397" s="9">
        <v>11700</v>
      </c>
      <c r="W397" s="9">
        <v>0</v>
      </c>
      <c r="Y397" s="9">
        <f t="shared" si="124"/>
        <v>11700</v>
      </c>
      <c r="AA397" s="21" t="str">
        <f t="shared" si="125"/>
        <v>N.M.</v>
      </c>
      <c r="AC397" s="9">
        <v>11700</v>
      </c>
      <c r="AE397" s="9">
        <v>0</v>
      </c>
      <c r="AG397" s="9">
        <f t="shared" si="126"/>
        <v>11700</v>
      </c>
      <c r="AI397" s="21" t="str">
        <f t="shared" si="127"/>
        <v>N.M.</v>
      </c>
    </row>
    <row r="398" spans="1:35" ht="12.75" outlineLevel="1">
      <c r="A398" s="1" t="s">
        <v>841</v>
      </c>
      <c r="B398" s="16" t="s">
        <v>842</v>
      </c>
      <c r="C398" s="1" t="s">
        <v>1346</v>
      </c>
      <c r="E398" s="5">
        <v>-84585.628</v>
      </c>
      <c r="G398" s="5">
        <v>-71927.663</v>
      </c>
      <c r="I398" s="9">
        <f t="shared" si="120"/>
        <v>-12657.964999999997</v>
      </c>
      <c r="K398" s="21">
        <f t="shared" si="121"/>
        <v>-0.17598187501239956</v>
      </c>
      <c r="M398" s="9">
        <v>-290801.843</v>
      </c>
      <c r="O398" s="9">
        <v>-271524.872</v>
      </c>
      <c r="Q398" s="9">
        <f t="shared" si="122"/>
        <v>-19276.97100000002</v>
      </c>
      <c r="S398" s="21">
        <f t="shared" si="123"/>
        <v>-0.07099523096359299</v>
      </c>
      <c r="U398" s="9">
        <v>-358495.199</v>
      </c>
      <c r="W398" s="9">
        <v>-343926.007</v>
      </c>
      <c r="Y398" s="9">
        <f t="shared" si="124"/>
        <v>-14569.19200000004</v>
      </c>
      <c r="AA398" s="21">
        <f t="shared" si="125"/>
        <v>-0.04236141409335189</v>
      </c>
      <c r="AC398" s="9">
        <v>-1054873.455</v>
      </c>
      <c r="AE398" s="9">
        <v>-1026503.409</v>
      </c>
      <c r="AG398" s="9">
        <f t="shared" si="126"/>
        <v>-28370.04600000009</v>
      </c>
      <c r="AI398" s="21">
        <f t="shared" si="127"/>
        <v>-0.027637556535382232</v>
      </c>
    </row>
    <row r="399" spans="1:35" ht="12.75" outlineLevel="1">
      <c r="A399" s="1" t="s">
        <v>843</v>
      </c>
      <c r="B399" s="16" t="s">
        <v>844</v>
      </c>
      <c r="C399" s="1" t="s">
        <v>1347</v>
      </c>
      <c r="E399" s="5">
        <v>-948.673</v>
      </c>
      <c r="G399" s="5">
        <v>-920.384</v>
      </c>
      <c r="I399" s="9">
        <f t="shared" si="120"/>
        <v>-28.288999999999987</v>
      </c>
      <c r="K399" s="21">
        <f t="shared" si="121"/>
        <v>-0.030736084069258034</v>
      </c>
      <c r="M399" s="9">
        <v>-2944.77</v>
      </c>
      <c r="O399" s="9">
        <v>-3043.168</v>
      </c>
      <c r="Q399" s="9">
        <f t="shared" si="122"/>
        <v>98.39800000000014</v>
      </c>
      <c r="S399" s="21">
        <f t="shared" si="123"/>
        <v>0.03233406765581136</v>
      </c>
      <c r="U399" s="9">
        <v>-3566.185</v>
      </c>
      <c r="W399" s="9">
        <v>-3696.38</v>
      </c>
      <c r="Y399" s="9">
        <f t="shared" si="124"/>
        <v>130.19500000000016</v>
      </c>
      <c r="AA399" s="21">
        <f t="shared" si="125"/>
        <v>0.03522229857319869</v>
      </c>
      <c r="AC399" s="9">
        <v>-13737.223</v>
      </c>
      <c r="AE399" s="9">
        <v>-11224.865000000002</v>
      </c>
      <c r="AG399" s="9">
        <f t="shared" si="126"/>
        <v>-2512.3579999999984</v>
      </c>
      <c r="AI399" s="21">
        <f t="shared" si="127"/>
        <v>-0.22382077646368112</v>
      </c>
    </row>
    <row r="400" spans="1:35" ht="12.75" outlineLevel="1">
      <c r="A400" s="1" t="s">
        <v>845</v>
      </c>
      <c r="B400" s="16" t="s">
        <v>846</v>
      </c>
      <c r="C400" s="1" t="s">
        <v>1348</v>
      </c>
      <c r="E400" s="5">
        <v>-948.5210000000001</v>
      </c>
      <c r="G400" s="5">
        <v>-671.485</v>
      </c>
      <c r="I400" s="9">
        <f t="shared" si="120"/>
        <v>-277.03600000000006</v>
      </c>
      <c r="K400" s="21">
        <f t="shared" si="121"/>
        <v>-0.4125721348950461</v>
      </c>
      <c r="M400" s="9">
        <v>-2461.859</v>
      </c>
      <c r="O400" s="9">
        <v>-2294.072</v>
      </c>
      <c r="Q400" s="9">
        <f t="shared" si="122"/>
        <v>-167.7869999999998</v>
      </c>
      <c r="S400" s="21">
        <f t="shared" si="123"/>
        <v>-0.07313937836301554</v>
      </c>
      <c r="U400" s="9">
        <v>-2936.08</v>
      </c>
      <c r="W400" s="9">
        <v>-2795.1710000000003</v>
      </c>
      <c r="Y400" s="9">
        <f t="shared" si="124"/>
        <v>-140.90899999999965</v>
      </c>
      <c r="AA400" s="21">
        <f t="shared" si="125"/>
        <v>-0.05041158483684885</v>
      </c>
      <c r="AC400" s="9">
        <v>-10627.853</v>
      </c>
      <c r="AE400" s="9">
        <v>-8532.717</v>
      </c>
      <c r="AG400" s="9">
        <f t="shared" si="126"/>
        <v>-2095.1359999999986</v>
      </c>
      <c r="AI400" s="21">
        <f t="shared" si="127"/>
        <v>-0.24554148461738487</v>
      </c>
    </row>
    <row r="401" spans="1:35" ht="12.75" outlineLevel="1">
      <c r="A401" s="1" t="s">
        <v>847</v>
      </c>
      <c r="B401" s="16" t="s">
        <v>848</v>
      </c>
      <c r="C401" s="1" t="s">
        <v>1349</v>
      </c>
      <c r="E401" s="5">
        <v>0</v>
      </c>
      <c r="G401" s="5">
        <v>0</v>
      </c>
      <c r="I401" s="9">
        <f t="shared" si="120"/>
        <v>0</v>
      </c>
      <c r="K401" s="21">
        <f t="shared" si="121"/>
        <v>0</v>
      </c>
      <c r="M401" s="9">
        <v>0</v>
      </c>
      <c r="O401" s="9">
        <v>0</v>
      </c>
      <c r="Q401" s="9">
        <f t="shared" si="122"/>
        <v>0</v>
      </c>
      <c r="S401" s="21">
        <f t="shared" si="123"/>
        <v>0</v>
      </c>
      <c r="U401" s="9">
        <v>0</v>
      </c>
      <c r="W401" s="9">
        <v>0</v>
      </c>
      <c r="Y401" s="9">
        <f t="shared" si="124"/>
        <v>0</v>
      </c>
      <c r="AA401" s="21">
        <f t="shared" si="125"/>
        <v>0</v>
      </c>
      <c r="AC401" s="9">
        <v>1748.07</v>
      </c>
      <c r="AE401" s="9">
        <v>10000</v>
      </c>
      <c r="AG401" s="9">
        <f t="shared" si="126"/>
        <v>-8251.93</v>
      </c>
      <c r="AI401" s="21">
        <f t="shared" si="127"/>
        <v>-0.8251930000000001</v>
      </c>
    </row>
    <row r="402" spans="1:35" ht="12.75" outlineLevel="1">
      <c r="A402" s="1" t="s">
        <v>849</v>
      </c>
      <c r="B402" s="16" t="s">
        <v>850</v>
      </c>
      <c r="C402" s="1" t="s">
        <v>1349</v>
      </c>
      <c r="E402" s="5">
        <v>0</v>
      </c>
      <c r="G402" s="5">
        <v>1250</v>
      </c>
      <c r="I402" s="9">
        <f t="shared" si="120"/>
        <v>-1250</v>
      </c>
      <c r="K402" s="21" t="str">
        <f t="shared" si="121"/>
        <v>N.M.</v>
      </c>
      <c r="M402" s="9">
        <v>0</v>
      </c>
      <c r="O402" s="9">
        <v>3750</v>
      </c>
      <c r="Q402" s="9">
        <f t="shared" si="122"/>
        <v>-3750</v>
      </c>
      <c r="S402" s="21" t="str">
        <f t="shared" si="123"/>
        <v>N.M.</v>
      </c>
      <c r="U402" s="9">
        <v>0</v>
      </c>
      <c r="W402" s="9">
        <v>5000</v>
      </c>
      <c r="Y402" s="9">
        <f t="shared" si="124"/>
        <v>-5000</v>
      </c>
      <c r="AA402" s="21" t="str">
        <f t="shared" si="125"/>
        <v>N.M.</v>
      </c>
      <c r="AC402" s="9">
        <v>10000</v>
      </c>
      <c r="AE402" s="9">
        <v>5000</v>
      </c>
      <c r="AG402" s="9">
        <f t="shared" si="126"/>
        <v>5000</v>
      </c>
      <c r="AI402" s="21">
        <f t="shared" si="127"/>
        <v>1</v>
      </c>
    </row>
    <row r="403" spans="1:35" ht="12.75" outlineLevel="1">
      <c r="A403" s="1" t="s">
        <v>851</v>
      </c>
      <c r="B403" s="16" t="s">
        <v>852</v>
      </c>
      <c r="C403" s="1" t="s">
        <v>1349</v>
      </c>
      <c r="E403" s="5">
        <v>1002</v>
      </c>
      <c r="G403" s="5">
        <v>0</v>
      </c>
      <c r="I403" s="9">
        <f t="shared" si="120"/>
        <v>1002</v>
      </c>
      <c r="K403" s="21" t="str">
        <f t="shared" si="121"/>
        <v>N.M.</v>
      </c>
      <c r="M403" s="9">
        <v>3006</v>
      </c>
      <c r="O403" s="9">
        <v>0</v>
      </c>
      <c r="Q403" s="9">
        <f t="shared" si="122"/>
        <v>3006</v>
      </c>
      <c r="S403" s="21" t="str">
        <f t="shared" si="123"/>
        <v>N.M.</v>
      </c>
      <c r="U403" s="9">
        <v>4008</v>
      </c>
      <c r="W403" s="9">
        <v>0</v>
      </c>
      <c r="Y403" s="9">
        <f t="shared" si="124"/>
        <v>4008</v>
      </c>
      <c r="AA403" s="21" t="str">
        <f t="shared" si="125"/>
        <v>N.M.</v>
      </c>
      <c r="AC403" s="9">
        <v>4008</v>
      </c>
      <c r="AE403" s="9">
        <v>0</v>
      </c>
      <c r="AG403" s="9">
        <f t="shared" si="126"/>
        <v>4008</v>
      </c>
      <c r="AI403" s="21" t="str">
        <f t="shared" si="127"/>
        <v>N.M.</v>
      </c>
    </row>
    <row r="404" spans="1:68" s="16" customFormat="1" ht="12.75">
      <c r="A404" s="16" t="s">
        <v>38</v>
      </c>
      <c r="B404" s="114"/>
      <c r="C404" s="16" t="s">
        <v>39</v>
      </c>
      <c r="D404" s="9"/>
      <c r="E404" s="9">
        <v>871896.319</v>
      </c>
      <c r="F404" s="9"/>
      <c r="G404" s="9">
        <v>967603.6670000001</v>
      </c>
      <c r="H404" s="9"/>
      <c r="I404" s="9">
        <f aca="true" t="shared" si="128" ref="I404:I416">+E404-G404</f>
        <v>-95707.34800000011</v>
      </c>
      <c r="J404" s="44" t="str">
        <f>IF((+E404-G404)=(I404),"  ",$AO$522)</f>
        <v>  </v>
      </c>
      <c r="K404" s="38">
        <f aca="true" t="shared" si="129" ref="K404:K416">IF(G404&lt;0,IF(I404=0,0,IF(OR(G404=0,E404=0),"N.M.",IF(ABS(I404/G404)&gt;=10,"N.M.",I404/(-G404)))),IF(I404=0,0,IF(OR(G404=0,E404=0),"N.M.",IF(ABS(I404/G404)&gt;=10,"N.M.",I404/G404))))</f>
        <v>-0.09891172518675469</v>
      </c>
      <c r="L404" s="45"/>
      <c r="M404" s="5">
        <v>1100206.3810000003</v>
      </c>
      <c r="N404" s="9"/>
      <c r="O404" s="5">
        <v>2762703.903</v>
      </c>
      <c r="P404" s="9"/>
      <c r="Q404" s="9">
        <f aca="true" t="shared" si="130" ref="Q404:Q416">(+M404-O404)</f>
        <v>-1662497.5219999996</v>
      </c>
      <c r="R404" s="44" t="str">
        <f>IF((+M404-O404)=(Q404),"  ",$AO$522)</f>
        <v>  </v>
      </c>
      <c r="S404" s="38">
        <f aca="true" t="shared" si="131" ref="S404:S416">IF(O404&lt;0,IF(Q404=0,0,IF(OR(O404=0,M404=0),"N.M.",IF(ABS(Q404/O404)&gt;=10,"N.M.",Q404/(-O404)))),IF(Q404=0,0,IF(OR(O404=0,M404=0),"N.M.",IF(ABS(Q404/O404)&gt;=10,"N.M.",Q404/O404))))</f>
        <v>-0.6017646408631434</v>
      </c>
      <c r="T404" s="45"/>
      <c r="U404" s="9">
        <v>2052284.9469999992</v>
      </c>
      <c r="V404" s="9"/>
      <c r="W404" s="9">
        <v>3770818.93</v>
      </c>
      <c r="X404" s="9"/>
      <c r="Y404" s="9">
        <f aca="true" t="shared" si="132" ref="Y404:Y416">(+U404-W404)</f>
        <v>-1718533.983000001</v>
      </c>
      <c r="Z404" s="44" t="str">
        <f>IF((+U404-W404)=(Y404),"  ",$AO$522)</f>
        <v>  </v>
      </c>
      <c r="AA404" s="38">
        <f aca="true" t="shared" si="133" ref="AA404:AA416">IF(W404&lt;0,IF(Y404=0,0,IF(OR(W404=0,U404=0),"N.M.",IF(ABS(Y404/W404)&gt;=10,"N.M.",Y404/(-W404)))),IF(Y404=0,0,IF(OR(W404=0,U404=0),"N.M.",IF(ABS(Y404/W404)&gt;=10,"N.M.",Y404/W404))))</f>
        <v>-0.4557455594930942</v>
      </c>
      <c r="AB404" s="45"/>
      <c r="AC404" s="9">
        <v>10153632.139000002</v>
      </c>
      <c r="AD404" s="9"/>
      <c r="AE404" s="9">
        <v>9037588.316000002</v>
      </c>
      <c r="AF404" s="9"/>
      <c r="AG404" s="9">
        <f aca="true" t="shared" si="134" ref="AG404:AG416">(+AC404-AE404)</f>
        <v>1116043.8230000008</v>
      </c>
      <c r="AH404" s="44" t="str">
        <f>IF((+AC404-AE404)=(AG404),"  ",$AO$522)</f>
        <v>  </v>
      </c>
      <c r="AI404" s="38">
        <f aca="true" t="shared" si="135" ref="AI404:AI416">IF(AE404&lt;0,IF(AG404=0,0,IF(OR(AE404=0,AC404=0),"N.M.",IF(ABS(AG404/AE404)&gt;=10,"N.M.",AG404/(-AE404)))),IF(AG404=0,0,IF(OR(AE404=0,AC404=0),"N.M.",IF(ABS(AG404/AE404)&gt;=10,"N.M.",AG404/AE404))))</f>
        <v>0.12348911943954945</v>
      </c>
      <c r="AJ404" s="9"/>
      <c r="AK404" s="9"/>
      <c r="AL404" s="9"/>
      <c r="AM404" s="9"/>
      <c r="AN404" s="9"/>
      <c r="AO404" s="9"/>
      <c r="AP404" s="115"/>
      <c r="AQ404" s="116"/>
      <c r="AR404" s="45"/>
      <c r="AS404" s="9"/>
      <c r="AT404" s="9"/>
      <c r="AU404" s="9"/>
      <c r="AV404" s="9"/>
      <c r="AW404" s="9"/>
      <c r="AX404" s="115"/>
      <c r="AY404" s="116"/>
      <c r="AZ404" s="45"/>
      <c r="BA404" s="9"/>
      <c r="BB404" s="9"/>
      <c r="BC404" s="9"/>
      <c r="BD404" s="115"/>
      <c r="BE404" s="116"/>
      <c r="BF404" s="45"/>
      <c r="BG404" s="9"/>
      <c r="BH404" s="86"/>
      <c r="BI404" s="9"/>
      <c r="BJ404" s="86"/>
      <c r="BK404" s="9"/>
      <c r="BL404" s="86"/>
      <c r="BM404" s="9"/>
      <c r="BN404" s="86"/>
      <c r="BO404" s="86"/>
      <c r="BP404" s="86"/>
    </row>
    <row r="405" spans="1:35" ht="12.75" outlineLevel="1">
      <c r="A405" s="1" t="s">
        <v>853</v>
      </c>
      <c r="B405" s="16" t="s">
        <v>854</v>
      </c>
      <c r="C405" s="1" t="s">
        <v>1350</v>
      </c>
      <c r="E405" s="5">
        <v>-5596</v>
      </c>
      <c r="G405" s="5">
        <v>0</v>
      </c>
      <c r="I405" s="9">
        <f t="shared" si="128"/>
        <v>-5596</v>
      </c>
      <c r="K405" s="21" t="str">
        <f t="shared" si="129"/>
        <v>N.M.</v>
      </c>
      <c r="M405" s="9">
        <v>-5596</v>
      </c>
      <c r="O405" s="9">
        <v>0</v>
      </c>
      <c r="Q405" s="9">
        <f t="shared" si="130"/>
        <v>-5596</v>
      </c>
      <c r="S405" s="21" t="str">
        <f t="shared" si="131"/>
        <v>N.M.</v>
      </c>
      <c r="U405" s="9">
        <v>-5596</v>
      </c>
      <c r="W405" s="9">
        <v>0</v>
      </c>
      <c r="Y405" s="9">
        <f t="shared" si="132"/>
        <v>-5596</v>
      </c>
      <c r="AA405" s="21" t="str">
        <f t="shared" si="133"/>
        <v>N.M.</v>
      </c>
      <c r="AC405" s="9">
        <v>-5596</v>
      </c>
      <c r="AE405" s="9">
        <v>191322</v>
      </c>
      <c r="AG405" s="9">
        <f t="shared" si="134"/>
        <v>-196918</v>
      </c>
      <c r="AI405" s="21">
        <f t="shared" si="135"/>
        <v>-1.0292491192858113</v>
      </c>
    </row>
    <row r="406" spans="1:35" ht="12.75" outlineLevel="1">
      <c r="A406" s="1" t="s">
        <v>855</v>
      </c>
      <c r="B406" s="16" t="s">
        <v>856</v>
      </c>
      <c r="C406" s="1" t="s">
        <v>1350</v>
      </c>
      <c r="E406" s="5">
        <v>0</v>
      </c>
      <c r="G406" s="5">
        <v>0</v>
      </c>
      <c r="I406" s="9">
        <f t="shared" si="128"/>
        <v>0</v>
      </c>
      <c r="K406" s="21">
        <f t="shared" si="129"/>
        <v>0</v>
      </c>
      <c r="M406" s="9">
        <v>0</v>
      </c>
      <c r="O406" s="9">
        <v>0</v>
      </c>
      <c r="Q406" s="9">
        <f t="shared" si="130"/>
        <v>0</v>
      </c>
      <c r="S406" s="21">
        <f t="shared" si="131"/>
        <v>0</v>
      </c>
      <c r="U406" s="9">
        <v>0</v>
      </c>
      <c r="W406" s="9">
        <v>0</v>
      </c>
      <c r="Y406" s="9">
        <f t="shared" si="132"/>
        <v>0</v>
      </c>
      <c r="AA406" s="21">
        <f t="shared" si="133"/>
        <v>0</v>
      </c>
      <c r="AC406" s="9">
        <v>29977</v>
      </c>
      <c r="AE406" s="9">
        <v>-533560</v>
      </c>
      <c r="AG406" s="9">
        <f t="shared" si="134"/>
        <v>563537</v>
      </c>
      <c r="AI406" s="21">
        <f t="shared" si="135"/>
        <v>1.056182997226179</v>
      </c>
    </row>
    <row r="407" spans="1:35" ht="12.75" outlineLevel="1">
      <c r="A407" s="1" t="s">
        <v>857</v>
      </c>
      <c r="B407" s="16" t="s">
        <v>858</v>
      </c>
      <c r="C407" s="1" t="s">
        <v>1350</v>
      </c>
      <c r="E407" s="5">
        <v>0</v>
      </c>
      <c r="G407" s="5">
        <v>0</v>
      </c>
      <c r="I407" s="9">
        <f t="shared" si="128"/>
        <v>0</v>
      </c>
      <c r="K407" s="21">
        <f t="shared" si="129"/>
        <v>0</v>
      </c>
      <c r="M407" s="9">
        <v>0</v>
      </c>
      <c r="O407" s="9">
        <v>0</v>
      </c>
      <c r="Q407" s="9">
        <f t="shared" si="130"/>
        <v>0</v>
      </c>
      <c r="S407" s="21">
        <f t="shared" si="131"/>
        <v>0</v>
      </c>
      <c r="U407" s="9">
        <v>0</v>
      </c>
      <c r="W407" s="9">
        <v>0</v>
      </c>
      <c r="Y407" s="9">
        <f t="shared" si="132"/>
        <v>0</v>
      </c>
      <c r="AA407" s="21">
        <f t="shared" si="133"/>
        <v>0</v>
      </c>
      <c r="AC407" s="9">
        <v>-267892</v>
      </c>
      <c r="AE407" s="9">
        <v>1082640</v>
      </c>
      <c r="AG407" s="9">
        <f t="shared" si="134"/>
        <v>-1350532</v>
      </c>
      <c r="AI407" s="21">
        <f t="shared" si="135"/>
        <v>-1.2474432867804626</v>
      </c>
    </row>
    <row r="408" spans="1:35" ht="12.75" outlineLevel="1">
      <c r="A408" s="1" t="s">
        <v>859</v>
      </c>
      <c r="B408" s="16" t="s">
        <v>860</v>
      </c>
      <c r="C408" s="1" t="s">
        <v>1350</v>
      </c>
      <c r="E408" s="5">
        <v>0</v>
      </c>
      <c r="G408" s="5">
        <v>77300</v>
      </c>
      <c r="I408" s="9">
        <f t="shared" si="128"/>
        <v>-77300</v>
      </c>
      <c r="K408" s="21" t="str">
        <f t="shared" si="129"/>
        <v>N.M.</v>
      </c>
      <c r="M408" s="9">
        <v>0</v>
      </c>
      <c r="O408" s="9">
        <v>459900</v>
      </c>
      <c r="Q408" s="9">
        <f t="shared" si="130"/>
        <v>-459900</v>
      </c>
      <c r="S408" s="21" t="str">
        <f t="shared" si="131"/>
        <v>N.M.</v>
      </c>
      <c r="U408" s="9">
        <v>0</v>
      </c>
      <c r="W408" s="9">
        <v>1028700</v>
      </c>
      <c r="Y408" s="9">
        <f t="shared" si="132"/>
        <v>-1028700</v>
      </c>
      <c r="AA408" s="21" t="str">
        <f t="shared" si="133"/>
        <v>N.M.</v>
      </c>
      <c r="AC408" s="9">
        <v>341410</v>
      </c>
      <c r="AE408" s="9">
        <v>1028700</v>
      </c>
      <c r="AG408" s="9">
        <f t="shared" si="134"/>
        <v>-687290</v>
      </c>
      <c r="AI408" s="21">
        <f t="shared" si="135"/>
        <v>-0.6681150967240206</v>
      </c>
    </row>
    <row r="409" spans="1:35" ht="12.75" outlineLevel="1">
      <c r="A409" s="1" t="s">
        <v>861</v>
      </c>
      <c r="B409" s="16" t="s">
        <v>862</v>
      </c>
      <c r="C409" s="1" t="s">
        <v>1350</v>
      </c>
      <c r="E409" s="5">
        <v>-83048.5</v>
      </c>
      <c r="G409" s="5">
        <v>0</v>
      </c>
      <c r="I409" s="9">
        <f t="shared" si="128"/>
        <v>-83048.5</v>
      </c>
      <c r="K409" s="21" t="str">
        <f t="shared" si="129"/>
        <v>N.M.</v>
      </c>
      <c r="M409" s="9">
        <v>-38011.15</v>
      </c>
      <c r="O409" s="9">
        <v>0</v>
      </c>
      <c r="Q409" s="9">
        <f t="shared" si="130"/>
        <v>-38011.15</v>
      </c>
      <c r="S409" s="21" t="str">
        <f t="shared" si="131"/>
        <v>N.M.</v>
      </c>
      <c r="U409" s="9">
        <v>431588.85</v>
      </c>
      <c r="W409" s="9">
        <v>0</v>
      </c>
      <c r="Y409" s="9">
        <f t="shared" si="132"/>
        <v>431588.85</v>
      </c>
      <c r="AA409" s="21" t="str">
        <f t="shared" si="133"/>
        <v>N.M.</v>
      </c>
      <c r="AC409" s="9">
        <v>431588.85</v>
      </c>
      <c r="AE409" s="9">
        <v>0</v>
      </c>
      <c r="AG409" s="9">
        <f t="shared" si="134"/>
        <v>431588.85</v>
      </c>
      <c r="AI409" s="21" t="str">
        <f t="shared" si="135"/>
        <v>N.M.</v>
      </c>
    </row>
    <row r="410" spans="1:68" s="16" customFormat="1" ht="12.75">
      <c r="A410" s="16" t="s">
        <v>40</v>
      </c>
      <c r="B410" s="114"/>
      <c r="C410" s="16" t="s">
        <v>94</v>
      </c>
      <c r="D410" s="9"/>
      <c r="E410" s="9">
        <v>-88644.5</v>
      </c>
      <c r="F410" s="9"/>
      <c r="G410" s="9">
        <v>77300</v>
      </c>
      <c r="H410" s="9"/>
      <c r="I410" s="9">
        <f t="shared" si="128"/>
        <v>-165944.5</v>
      </c>
      <c r="J410" s="44" t="str">
        <f>IF((+E410-G410)=(I410),"  ",$AO$522)</f>
        <v>  </v>
      </c>
      <c r="K410" s="38">
        <f t="shared" si="129"/>
        <v>-2.146759379042691</v>
      </c>
      <c r="L410" s="45"/>
      <c r="M410" s="5">
        <v>-43607.15</v>
      </c>
      <c r="N410" s="9"/>
      <c r="O410" s="5">
        <v>459900</v>
      </c>
      <c r="P410" s="9"/>
      <c r="Q410" s="9">
        <f t="shared" si="130"/>
        <v>-503507.15</v>
      </c>
      <c r="R410" s="44" t="str">
        <f>IF((+M410-O410)=(Q410),"  ",$AO$522)</f>
        <v>  </v>
      </c>
      <c r="S410" s="38">
        <f t="shared" si="131"/>
        <v>-1.094818764948902</v>
      </c>
      <c r="T410" s="45"/>
      <c r="U410" s="9">
        <v>425992.85</v>
      </c>
      <c r="V410" s="9"/>
      <c r="W410" s="9">
        <v>1028700</v>
      </c>
      <c r="X410" s="9"/>
      <c r="Y410" s="9">
        <f t="shared" si="132"/>
        <v>-602707.15</v>
      </c>
      <c r="Z410" s="44" t="str">
        <f>IF((+U410-W410)=(Y410),"  ",$AO$522)</f>
        <v>  </v>
      </c>
      <c r="AA410" s="38">
        <f t="shared" si="133"/>
        <v>-0.5858920482161952</v>
      </c>
      <c r="AB410" s="45"/>
      <c r="AC410" s="9">
        <v>529487.85</v>
      </c>
      <c r="AD410" s="9"/>
      <c r="AE410" s="9">
        <v>1769102</v>
      </c>
      <c r="AF410" s="9"/>
      <c r="AG410" s="9">
        <f t="shared" si="134"/>
        <v>-1239614.15</v>
      </c>
      <c r="AH410" s="44" t="str">
        <f>IF((+AC410-AE410)=(AG410),"  ",$AO$522)</f>
        <v>  </v>
      </c>
      <c r="AI410" s="38">
        <f t="shared" si="135"/>
        <v>-0.7007024750410095</v>
      </c>
      <c r="AJ410" s="9"/>
      <c r="AK410" s="9"/>
      <c r="AL410" s="9"/>
      <c r="AM410" s="9"/>
      <c r="AN410" s="9"/>
      <c r="AO410" s="9"/>
      <c r="AP410" s="115"/>
      <c r="AQ410" s="116"/>
      <c r="AR410" s="45"/>
      <c r="AS410" s="9"/>
      <c r="AT410" s="9"/>
      <c r="AU410" s="9"/>
      <c r="AV410" s="9"/>
      <c r="AW410" s="9"/>
      <c r="AX410" s="115"/>
      <c r="AY410" s="116"/>
      <c r="AZ410" s="45"/>
      <c r="BA410" s="9"/>
      <c r="BB410" s="9"/>
      <c r="BC410" s="9"/>
      <c r="BD410" s="115"/>
      <c r="BE410" s="116"/>
      <c r="BF410" s="45"/>
      <c r="BG410" s="9"/>
      <c r="BH410" s="86"/>
      <c r="BI410" s="9"/>
      <c r="BJ410" s="86"/>
      <c r="BK410" s="9"/>
      <c r="BL410" s="86"/>
      <c r="BM410" s="9"/>
      <c r="BN410" s="86"/>
      <c r="BO410" s="86"/>
      <c r="BP410" s="86"/>
    </row>
    <row r="411" spans="1:35" ht="12.75" outlineLevel="1">
      <c r="A411" s="1" t="s">
        <v>863</v>
      </c>
      <c r="B411" s="16" t="s">
        <v>864</v>
      </c>
      <c r="C411" s="1" t="s">
        <v>1351</v>
      </c>
      <c r="E411" s="5">
        <v>-2866108.72</v>
      </c>
      <c r="G411" s="5">
        <v>265027.1</v>
      </c>
      <c r="I411" s="9">
        <f t="shared" si="128"/>
        <v>-3131135.8200000003</v>
      </c>
      <c r="K411" s="21" t="str">
        <f t="shared" si="129"/>
        <v>N.M.</v>
      </c>
      <c r="M411" s="9">
        <v>-46645.89</v>
      </c>
      <c r="O411" s="9">
        <v>5840783.04</v>
      </c>
      <c r="Q411" s="9">
        <f t="shared" si="130"/>
        <v>-5887428.93</v>
      </c>
      <c r="S411" s="21">
        <f t="shared" si="131"/>
        <v>-1.0079862391190617</v>
      </c>
      <c r="U411" s="9">
        <v>2686080.77</v>
      </c>
      <c r="W411" s="9">
        <v>7716646.58</v>
      </c>
      <c r="Y411" s="9">
        <f t="shared" si="132"/>
        <v>-5030565.8100000005</v>
      </c>
      <c r="AA411" s="21">
        <f t="shared" si="133"/>
        <v>-0.6519108731813917</v>
      </c>
      <c r="AC411" s="9">
        <v>5391792.18</v>
      </c>
      <c r="AE411" s="9">
        <v>21054043.11</v>
      </c>
      <c r="AG411" s="9">
        <f t="shared" si="134"/>
        <v>-15662250.93</v>
      </c>
      <c r="AI411" s="21">
        <f t="shared" si="135"/>
        <v>-0.7439070419002292</v>
      </c>
    </row>
    <row r="412" spans="1:35" ht="12.75" outlineLevel="1">
      <c r="A412" s="1" t="s">
        <v>865</v>
      </c>
      <c r="B412" s="16" t="s">
        <v>866</v>
      </c>
      <c r="C412" s="1" t="s">
        <v>1352</v>
      </c>
      <c r="E412" s="5">
        <v>4856212.61</v>
      </c>
      <c r="G412" s="5">
        <v>2000639.67</v>
      </c>
      <c r="I412" s="9">
        <f t="shared" si="128"/>
        <v>2855572.9400000004</v>
      </c>
      <c r="K412" s="21">
        <f t="shared" si="129"/>
        <v>1.4273299599222684</v>
      </c>
      <c r="M412" s="9">
        <v>10314258.97</v>
      </c>
      <c r="O412" s="9">
        <v>6398268.04</v>
      </c>
      <c r="Q412" s="9">
        <f t="shared" si="130"/>
        <v>3915990.9300000006</v>
      </c>
      <c r="S412" s="21">
        <f t="shared" si="131"/>
        <v>0.6120392120990293</v>
      </c>
      <c r="U412" s="9">
        <v>11954235.31</v>
      </c>
      <c r="W412" s="9">
        <v>8271072.03</v>
      </c>
      <c r="Y412" s="9">
        <f t="shared" si="132"/>
        <v>3683163.2800000003</v>
      </c>
      <c r="AA412" s="21">
        <f t="shared" si="133"/>
        <v>0.4453066382012877</v>
      </c>
      <c r="AC412" s="9">
        <v>55359307.29</v>
      </c>
      <c r="AE412" s="9">
        <v>26427302.040000003</v>
      </c>
      <c r="AG412" s="9">
        <f t="shared" si="134"/>
        <v>28932005.249999996</v>
      </c>
      <c r="AI412" s="21">
        <f t="shared" si="135"/>
        <v>1.0947771061233913</v>
      </c>
    </row>
    <row r="413" spans="1:35" ht="12.75" outlineLevel="1">
      <c r="A413" s="1" t="s">
        <v>867</v>
      </c>
      <c r="B413" s="16" t="s">
        <v>868</v>
      </c>
      <c r="C413" s="1" t="s">
        <v>1353</v>
      </c>
      <c r="E413" s="5">
        <v>-1246387.7</v>
      </c>
      <c r="G413" s="5">
        <v>-1534231.04</v>
      </c>
      <c r="I413" s="9">
        <f t="shared" si="128"/>
        <v>287843.3400000001</v>
      </c>
      <c r="K413" s="21">
        <f t="shared" si="129"/>
        <v>0.1876140766908223</v>
      </c>
      <c r="M413" s="9">
        <v>-7158080.54</v>
      </c>
      <c r="O413" s="9">
        <v>-6779110.41</v>
      </c>
      <c r="Q413" s="9">
        <f t="shared" si="130"/>
        <v>-378970.1299999999</v>
      </c>
      <c r="S413" s="21">
        <f t="shared" si="131"/>
        <v>-0.05590263428088935</v>
      </c>
      <c r="U413" s="9">
        <v>-9496658.15</v>
      </c>
      <c r="W413" s="9">
        <v>-7521471.82</v>
      </c>
      <c r="Y413" s="9">
        <f t="shared" si="132"/>
        <v>-1975186.33</v>
      </c>
      <c r="AA413" s="21">
        <f t="shared" si="133"/>
        <v>-0.262606359136768</v>
      </c>
      <c r="AC413" s="9">
        <v>-48217844.26</v>
      </c>
      <c r="AE413" s="9">
        <v>-25944822.53</v>
      </c>
      <c r="AG413" s="9">
        <f t="shared" si="134"/>
        <v>-22273021.729999997</v>
      </c>
      <c r="AI413" s="21">
        <f t="shared" si="135"/>
        <v>-0.8584765497719515</v>
      </c>
    </row>
    <row r="414" spans="1:35" ht="12.75" outlineLevel="1">
      <c r="A414" s="1" t="s">
        <v>869</v>
      </c>
      <c r="B414" s="16" t="s">
        <v>870</v>
      </c>
      <c r="C414" s="1" t="s">
        <v>1354</v>
      </c>
      <c r="E414" s="5">
        <v>-73914</v>
      </c>
      <c r="G414" s="5">
        <v>-74202</v>
      </c>
      <c r="I414" s="9">
        <f t="shared" si="128"/>
        <v>288</v>
      </c>
      <c r="K414" s="21">
        <f t="shared" si="129"/>
        <v>0.0038812970000808604</v>
      </c>
      <c r="M414" s="9">
        <v>-221742</v>
      </c>
      <c r="O414" s="9">
        <v>-322849</v>
      </c>
      <c r="Q414" s="9">
        <f t="shared" si="130"/>
        <v>101107</v>
      </c>
      <c r="S414" s="21">
        <f t="shared" si="131"/>
        <v>0.31317117290126345</v>
      </c>
      <c r="U414" s="9">
        <v>-295656</v>
      </c>
      <c r="W414" s="9">
        <v>-412924</v>
      </c>
      <c r="Y414" s="9">
        <f t="shared" si="132"/>
        <v>117268</v>
      </c>
      <c r="AA414" s="21">
        <f t="shared" si="133"/>
        <v>0.2839941490443762</v>
      </c>
      <c r="AC414" s="9">
        <v>-889272</v>
      </c>
      <c r="AE414" s="9">
        <v>-1133530.76</v>
      </c>
      <c r="AG414" s="9">
        <f t="shared" si="134"/>
        <v>244258.76</v>
      </c>
      <c r="AI414" s="21">
        <f t="shared" si="135"/>
        <v>0.21548489782491656</v>
      </c>
    </row>
    <row r="415" spans="1:68" s="90" customFormat="1" ht="12.75">
      <c r="A415" s="90" t="s">
        <v>41</v>
      </c>
      <c r="B415" s="91"/>
      <c r="C415" s="77" t="s">
        <v>1355</v>
      </c>
      <c r="D415" s="105"/>
      <c r="E415" s="105">
        <v>669802.19</v>
      </c>
      <c r="F415" s="105"/>
      <c r="G415" s="105">
        <v>657233.73</v>
      </c>
      <c r="H415" s="105"/>
      <c r="I415" s="9">
        <f t="shared" si="128"/>
        <v>12568.459999999963</v>
      </c>
      <c r="J415" s="37" t="str">
        <f>IF((+E415-G415)=(I415),"  ",$AO$522)</f>
        <v>  </v>
      </c>
      <c r="K415" s="38">
        <f t="shared" si="129"/>
        <v>0.019123272933663893</v>
      </c>
      <c r="L415" s="39"/>
      <c r="M415" s="5">
        <v>2887790.54</v>
      </c>
      <c r="N415" s="9"/>
      <c r="O415" s="5">
        <v>5137091.67</v>
      </c>
      <c r="P415" s="9"/>
      <c r="Q415" s="9">
        <f t="shared" si="130"/>
        <v>-2249301.13</v>
      </c>
      <c r="R415" s="37" t="str">
        <f>IF((+M415-O415)=(Q415),"  ",$AO$522)</f>
        <v>  </v>
      </c>
      <c r="S415" s="38">
        <f t="shared" si="131"/>
        <v>-0.4378549721305635</v>
      </c>
      <c r="T415" s="39"/>
      <c r="U415" s="9">
        <v>4848001.93</v>
      </c>
      <c r="V415" s="9"/>
      <c r="W415" s="9">
        <v>8053322.789999999</v>
      </c>
      <c r="X415" s="9"/>
      <c r="Y415" s="9">
        <f t="shared" si="132"/>
        <v>-3205320.8599999994</v>
      </c>
      <c r="Z415" s="37" t="str">
        <f>IF((+U415-W415)=(Y415),"  ",$AO$522)</f>
        <v>  </v>
      </c>
      <c r="AA415" s="38">
        <f t="shared" si="133"/>
        <v>-0.39801221726516683</v>
      </c>
      <c r="AB415" s="39"/>
      <c r="AC415" s="9">
        <v>11643983.209999999</v>
      </c>
      <c r="AD415" s="9"/>
      <c r="AE415" s="9">
        <v>20402991.86</v>
      </c>
      <c r="AF415" s="9"/>
      <c r="AG415" s="9">
        <f t="shared" si="134"/>
        <v>-8759008.65</v>
      </c>
      <c r="AH415" s="37" t="str">
        <f>IF((+AC415-AE415)=(AG415),"  ",$AO$522)</f>
        <v>  </v>
      </c>
      <c r="AI415" s="38">
        <f t="shared" si="135"/>
        <v>-0.4293002080333134</v>
      </c>
      <c r="AJ415" s="105"/>
      <c r="AK415" s="105"/>
      <c r="AL415" s="105"/>
      <c r="AM415" s="105"/>
      <c r="AN415" s="105"/>
      <c r="AO415" s="105"/>
      <c r="AP415" s="106"/>
      <c r="AQ415" s="107"/>
      <c r="AR415" s="108"/>
      <c r="AS415" s="105"/>
      <c r="AT415" s="105"/>
      <c r="AU415" s="105"/>
      <c r="AV415" s="105"/>
      <c r="AW415" s="105"/>
      <c r="AX415" s="106"/>
      <c r="AY415" s="107"/>
      <c r="AZ415" s="108"/>
      <c r="BA415" s="105"/>
      <c r="BB415" s="105"/>
      <c r="BC415" s="105"/>
      <c r="BD415" s="106"/>
      <c r="BE415" s="107"/>
      <c r="BF415" s="108"/>
      <c r="BG415" s="105"/>
      <c r="BH415" s="109"/>
      <c r="BI415" s="105"/>
      <c r="BJ415" s="109"/>
      <c r="BK415" s="105"/>
      <c r="BL415" s="109"/>
      <c r="BM415" s="105"/>
      <c r="BN415" s="97"/>
      <c r="BO415" s="97"/>
      <c r="BP415" s="97"/>
    </row>
    <row r="416" spans="1:68" s="17" customFormat="1" ht="12.75">
      <c r="A416" s="17" t="s">
        <v>42</v>
      </c>
      <c r="B416" s="98"/>
      <c r="C416" s="17" t="s">
        <v>43</v>
      </c>
      <c r="D416" s="18"/>
      <c r="E416" s="18">
        <v>44001113.04200002</v>
      </c>
      <c r="F416" s="18"/>
      <c r="G416" s="18">
        <v>39926967.693</v>
      </c>
      <c r="H416" s="18"/>
      <c r="I416" s="18">
        <f t="shared" si="128"/>
        <v>4074145.3490000144</v>
      </c>
      <c r="J416" s="37" t="str">
        <f>IF((+E416-G416)=(I416),"  ",$AO$522)</f>
        <v>  </v>
      </c>
      <c r="K416" s="40">
        <f t="shared" si="129"/>
        <v>0.10203993902883574</v>
      </c>
      <c r="L416" s="39"/>
      <c r="M416" s="8">
        <v>145037933.011</v>
      </c>
      <c r="N416" s="18"/>
      <c r="O416" s="8">
        <v>129005741.18400002</v>
      </c>
      <c r="P416" s="18"/>
      <c r="Q416" s="18">
        <f t="shared" si="130"/>
        <v>16032191.826999992</v>
      </c>
      <c r="R416" s="37" t="str">
        <f>IF((+M416-O416)=(Q416),"  ",$AO$522)</f>
        <v>  </v>
      </c>
      <c r="S416" s="40">
        <f t="shared" si="131"/>
        <v>0.1242750259008503</v>
      </c>
      <c r="T416" s="39"/>
      <c r="U416" s="18">
        <v>201584064.395</v>
      </c>
      <c r="V416" s="18"/>
      <c r="W416" s="18">
        <v>173349966.63900003</v>
      </c>
      <c r="X416" s="18"/>
      <c r="Y416" s="18">
        <f t="shared" si="132"/>
        <v>28234097.755999982</v>
      </c>
      <c r="Z416" s="37" t="str">
        <f>IF((+U416-W416)=(Y416),"  ",$AO$522)</f>
        <v>  </v>
      </c>
      <c r="AA416" s="40">
        <f t="shared" si="133"/>
        <v>0.16287339595973083</v>
      </c>
      <c r="AB416" s="39"/>
      <c r="AC416" s="18">
        <v>576511135.069</v>
      </c>
      <c r="AD416" s="18"/>
      <c r="AE416" s="18">
        <v>525504580.065</v>
      </c>
      <c r="AF416" s="18"/>
      <c r="AG416" s="18">
        <f t="shared" si="134"/>
        <v>51006555.00400001</v>
      </c>
      <c r="AH416" s="37" t="str">
        <f>IF((+AC416-AE416)=(AG416),"  ",$AO$522)</f>
        <v>  </v>
      </c>
      <c r="AI416" s="40">
        <f t="shared" si="135"/>
        <v>0.09706205604847626</v>
      </c>
      <c r="AJ416" s="18"/>
      <c r="AK416" s="18"/>
      <c r="AL416" s="18"/>
      <c r="AM416" s="18"/>
      <c r="AN416" s="18"/>
      <c r="AO416" s="18"/>
      <c r="AP416" s="85"/>
      <c r="AQ416" s="117"/>
      <c r="AR416" s="39"/>
      <c r="AS416" s="18"/>
      <c r="AT416" s="18"/>
      <c r="AU416" s="18"/>
      <c r="AV416" s="18"/>
      <c r="AW416" s="18"/>
      <c r="AX416" s="85"/>
      <c r="AY416" s="117"/>
      <c r="AZ416" s="39"/>
      <c r="BA416" s="18"/>
      <c r="BB416" s="18"/>
      <c r="BC416" s="18"/>
      <c r="BD416" s="85"/>
      <c r="BE416" s="117"/>
      <c r="BF416" s="39"/>
      <c r="BG416" s="18"/>
      <c r="BH416" s="104"/>
      <c r="BI416" s="18"/>
      <c r="BJ416" s="104"/>
      <c r="BK416" s="18"/>
      <c r="BL416" s="104"/>
      <c r="BM416" s="18"/>
      <c r="BN416" s="104"/>
      <c r="BO416" s="104"/>
      <c r="BP416" s="104"/>
    </row>
    <row r="417" spans="5:53" ht="12.75">
      <c r="E417" s="41" t="str">
        <f>IF(ABS(E140+E163+E170+E324+E356+E365+E404+E410+E415-E416)&gt;$AO$518,$AO$521," ")</f>
        <v> </v>
      </c>
      <c r="F417" s="27"/>
      <c r="G417" s="41" t="str">
        <f>IF(ABS(G140+G163+G170+G324+G356+G365+G404+G410+G415-G416)&gt;$AO$518,$AO$521," ")</f>
        <v> </v>
      </c>
      <c r="H417" s="42"/>
      <c r="I417" s="41" t="str">
        <f>IF(ABS(I140+I163+I170+I324+I356+I365+I404+I410+I415-I416)&gt;$AO$518,$AO$521," ")</f>
        <v> </v>
      </c>
      <c r="M417" s="41" t="str">
        <f>IF(ABS(M140+M163+M170+M324+M356+M365+M404+M410+M415-M416)&gt;$AO$518,$AO$521," ")</f>
        <v> </v>
      </c>
      <c r="N417" s="42"/>
      <c r="O417" s="41" t="str">
        <f>IF(ABS(O140+O163+O170+O324+O356+O365+O404+O410+O415-O416)&gt;$AO$518,$AO$521," ")</f>
        <v> </v>
      </c>
      <c r="P417" s="28"/>
      <c r="Q417" s="41" t="str">
        <f>IF(ABS(Q140+Q163+Q170+Q324+Q356+Q365+Q404+Q410+Q415-Q416)&gt;$AO$518,$AO$521," ")</f>
        <v> </v>
      </c>
      <c r="U417" s="41" t="str">
        <f>IF(ABS(U140+U163+U170+U324+U356+U365+U404+U410+U415-U416)&gt;$AO$518,$AO$521," ")</f>
        <v> </v>
      </c>
      <c r="V417" s="28"/>
      <c r="W417" s="41" t="str">
        <f>IF(ABS(W140+W163+W170+W324+W356+W365+W404+W410+W415-W416)&gt;$AO$518,$AO$521," ")</f>
        <v> </v>
      </c>
      <c r="X417" s="28"/>
      <c r="Y417" s="41" t="str">
        <f>IF(ABS(Y140+Y163+Y170+Y324+Y356+Y365+Y404+Y410+Y415-Y416)&gt;$AO$518,$AO$521," ")</f>
        <v> </v>
      </c>
      <c r="AC417" s="41" t="str">
        <f>IF(ABS(AC140+AC163+AC170+AC324+AC356+AC365+AC404+AC410+AC415-AC416)&gt;$AO$518,$AO$521," ")</f>
        <v> </v>
      </c>
      <c r="AD417" s="28"/>
      <c r="AE417" s="41" t="str">
        <f>IF(ABS(AE140+AE163+AE170+AE324+AE356+AE365+AE404+AE410+AE415-AE416)&gt;$AO$518,$AO$521," ")</f>
        <v> </v>
      </c>
      <c r="AF417" s="42"/>
      <c r="AG417" s="41" t="str">
        <f>IF(ABS(AG140+AG163+AG170+AG324+AG356+AG365+AG404+AG410+AG415-AG416)&gt;$AO$518,$AO$521," ")</f>
        <v> </v>
      </c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</row>
    <row r="418" spans="1:53" ht="12.75">
      <c r="A418" s="76" t="s">
        <v>44</v>
      </c>
      <c r="C418" s="2" t="s">
        <v>45</v>
      </c>
      <c r="D418" s="8"/>
      <c r="E418" s="8">
        <v>4754875.7239999855</v>
      </c>
      <c r="F418" s="8"/>
      <c r="G418" s="8">
        <v>4186903.765000005</v>
      </c>
      <c r="H418" s="18"/>
      <c r="I418" s="18">
        <f>(+E418-G418)</f>
        <v>567971.9589999807</v>
      </c>
      <c r="J418" s="37" t="str">
        <f>IF((+E418-G418)=(I418),"  ",$AO$522)</f>
        <v>  </v>
      </c>
      <c r="K418" s="40">
        <f>IF(G418&lt;0,IF(I418=0,0,IF(OR(G418=0,E418=0),"N.M.",IF(ABS(I418/G418)&gt;=10,"N.M.",I418/(-G418)))),IF(I418=0,0,IF(OR(G418=0,E418=0),"N.M.",IF(ABS(I418/G418)&gt;=10,"N.M.",I418/G418))))</f>
        <v>0.13565440976883308</v>
      </c>
      <c r="L418" s="39"/>
      <c r="M418" s="8">
        <v>14571901.946000006</v>
      </c>
      <c r="N418" s="18"/>
      <c r="O418" s="8">
        <v>18331353.79400003</v>
      </c>
      <c r="P418" s="18"/>
      <c r="Q418" s="18">
        <f>(+M418-O418)</f>
        <v>-3759451.8480000235</v>
      </c>
      <c r="R418" s="37" t="str">
        <f>IF((+M418-O418)=(Q418),"  ",$AO$522)</f>
        <v>  </v>
      </c>
      <c r="S418" s="40">
        <f>IF(O418&lt;0,IF(Q418=0,0,IF(OR(O418=0,M418=0),"N.M.",IF(ABS(Q418/O418)&gt;=10,"N.M.",Q418/(-O418)))),IF(Q418=0,0,IF(OR(O418=0,M418=0),"N.M.",IF(ABS(Q418/O418)&gt;=10,"N.M.",Q418/O418))))</f>
        <v>-0.20508315371833127</v>
      </c>
      <c r="T418" s="39"/>
      <c r="U418" s="18">
        <v>21581524.451000027</v>
      </c>
      <c r="V418" s="18"/>
      <c r="W418" s="18">
        <v>26641537.085999988</v>
      </c>
      <c r="X418" s="18"/>
      <c r="Y418" s="18">
        <f>(+U418-W418)</f>
        <v>-5060012.634999961</v>
      </c>
      <c r="Z418" s="37" t="str">
        <f>IF((+U418-W418)=(Y418),"  ",$AO$522)</f>
        <v>  </v>
      </c>
      <c r="AA418" s="40">
        <f>IF(W418&lt;0,IF(Y418=0,0,IF(OR(W418=0,U418=0),"N.M.",IF(ABS(Y418/W418)&gt;=10,"N.M.",Y418/(-W418)))),IF(Y418=0,0,IF(OR(W418=0,U418=0),"N.M.",IF(ABS(Y418/W418)&gt;=10,"N.M.",Y418/W418))))</f>
        <v>-0.18992945559657573</v>
      </c>
      <c r="AB418" s="39"/>
      <c r="AC418" s="18">
        <v>56774738.99100001</v>
      </c>
      <c r="AD418" s="18"/>
      <c r="AE418" s="18">
        <v>70042579.6719999</v>
      </c>
      <c r="AF418" s="18"/>
      <c r="AG418" s="18">
        <f>(+AC418-AE418)</f>
        <v>-13267840.68099989</v>
      </c>
      <c r="AH418" s="37" t="str">
        <f>IF((+AC418-AE418)=(AG418),"  ",$AO$522)</f>
        <v>  </v>
      </c>
      <c r="AI418" s="40">
        <f>IF(AE418&lt;0,IF(AG418=0,0,IF(OR(AE418=0,AC418=0),"N.M.",IF(ABS(AG418/AE418)&gt;=10,"N.M.",AG418/(-AE418)))),IF(AG418=0,0,IF(OR(AE418=0,AC418=0),"N.M.",IF(ABS(AG418/AE418)&gt;=10,"N.M.",AG418/AE418))))</f>
        <v>-0.18942535730596197</v>
      </c>
      <c r="AJ418" s="39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</row>
    <row r="419" spans="3:53" ht="12.75">
      <c r="C419" s="2"/>
      <c r="D419" s="8"/>
      <c r="E419" s="41" t="str">
        <f>IF(ABS(E128-E416-E418)&gt;$AO$518,$AO$521," ")</f>
        <v> </v>
      </c>
      <c r="F419" s="27"/>
      <c r="G419" s="41" t="str">
        <f>IF(ABS(G128-G416-G418)&gt;$AO$518,$AO$521," ")</f>
        <v> </v>
      </c>
      <c r="H419" s="42"/>
      <c r="I419" s="41" t="str">
        <f>IF(ABS(I128-I416-I418)&gt;$AO$518,$AO$521," ")</f>
        <v> </v>
      </c>
      <c r="M419" s="41" t="str">
        <f>IF(ABS(M128-M416-M418)&gt;$AO$518,$AO$521," ")</f>
        <v> </v>
      </c>
      <c r="N419" s="42"/>
      <c r="O419" s="41" t="str">
        <f>IF(ABS(O128-O416-O418)&gt;$AO$518,$AO$521," ")</f>
        <v> </v>
      </c>
      <c r="P419" s="42"/>
      <c r="Q419" s="41" t="str">
        <f>IF(ABS(Q128-Q416-Q418)&gt;$AO$518,$AO$521," ")</f>
        <v> </v>
      </c>
      <c r="U419" s="41" t="str">
        <f>IF(ABS(U128-U416-U418)&gt;$AO$518,$AO$521," ")</f>
        <v> </v>
      </c>
      <c r="V419" s="28"/>
      <c r="W419" s="41" t="str">
        <f>IF(ABS(W128-W416-W418)&gt;$AO$518,$AO$521," ")</f>
        <v> </v>
      </c>
      <c r="X419" s="42"/>
      <c r="Y419" s="41" t="str">
        <f>IF(ABS(Y128-Y416-Y418)&gt;$AO$518,$AO$521," ")</f>
        <v> </v>
      </c>
      <c r="AC419" s="41" t="str">
        <f>IF(ABS(AC128-AC416-AC418)&gt;$AO$518,$AO$521," ")</f>
        <v> </v>
      </c>
      <c r="AD419" s="28"/>
      <c r="AE419" s="41" t="str">
        <f>IF(ABS(AE128-AE416-AE418)&gt;$AO$518,$AO$521," ")</f>
        <v> </v>
      </c>
      <c r="AF419" s="42"/>
      <c r="AG419" s="41" t="str">
        <f>IF(ABS(AG128-AG416-AG418)&gt;$AO$518,$AO$521," ")</f>
        <v> </v>
      </c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</row>
    <row r="420" spans="3:53" ht="13.5" customHeight="1">
      <c r="C420" s="2" t="s">
        <v>46</v>
      </c>
      <c r="D420" s="8"/>
      <c r="E420" s="31"/>
      <c r="F420" s="31"/>
      <c r="G420" s="31"/>
      <c r="H420" s="18"/>
      <c r="M420" s="5"/>
      <c r="N420" s="18"/>
      <c r="O420" s="5"/>
      <c r="P420" s="9"/>
      <c r="U420" s="31"/>
      <c r="V420" s="31"/>
      <c r="W420" s="31"/>
      <c r="AC420" s="31"/>
      <c r="AD420" s="31"/>
      <c r="AE420" s="31"/>
      <c r="AF420" s="18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</row>
    <row r="421" spans="1:35" ht="12.75" outlineLevel="1">
      <c r="A421" s="1" t="s">
        <v>871</v>
      </c>
      <c r="B421" s="16" t="s">
        <v>872</v>
      </c>
      <c r="C421" s="1" t="s">
        <v>1356</v>
      </c>
      <c r="E421" s="5">
        <v>0</v>
      </c>
      <c r="G421" s="5">
        <v>0</v>
      </c>
      <c r="I421" s="9">
        <f aca="true" t="shared" si="136" ref="I421:I456">+E421-G421</f>
        <v>0</v>
      </c>
      <c r="K421" s="21">
        <f aca="true" t="shared" si="137" ref="K421:K456">IF(G421&lt;0,IF(I421=0,0,IF(OR(G421=0,E421=0),"N.M.",IF(ABS(I421/G421)&gt;=10,"N.M.",I421/(-G421)))),IF(I421=0,0,IF(OR(G421=0,E421=0),"N.M.",IF(ABS(I421/G421)&gt;=10,"N.M.",I421/G421))))</f>
        <v>0</v>
      </c>
      <c r="M421" s="9">
        <v>0</v>
      </c>
      <c r="O421" s="9">
        <v>0</v>
      </c>
      <c r="Q421" s="9">
        <f aca="true" t="shared" si="138" ref="Q421:Q456">+M421-O421</f>
        <v>0</v>
      </c>
      <c r="S421" s="21">
        <f aca="true" t="shared" si="139" ref="S421:S456">IF(O421&lt;0,IF(Q421=0,0,IF(OR(O421=0,M421=0),"N.M.",IF(ABS(Q421/O421)&gt;=10,"N.M.",Q421/(-O421)))),IF(Q421=0,0,IF(OR(O421=0,M421=0),"N.M.",IF(ABS(Q421/O421)&gt;=10,"N.M.",Q421/O421))))</f>
        <v>0</v>
      </c>
      <c r="U421" s="9">
        <v>0</v>
      </c>
      <c r="W421" s="9">
        <v>0</v>
      </c>
      <c r="Y421" s="9">
        <f aca="true" t="shared" si="140" ref="Y421:Y456">+U421-W421</f>
        <v>0</v>
      </c>
      <c r="AA421" s="21">
        <f aca="true" t="shared" si="141" ref="AA421:AA456">IF(W421&lt;0,IF(Y421=0,0,IF(OR(W421=0,U421=0),"N.M.",IF(ABS(Y421/W421)&gt;=10,"N.M.",Y421/(-W421)))),IF(Y421=0,0,IF(OR(W421=0,U421=0),"N.M.",IF(ABS(Y421/W421)&gt;=10,"N.M.",Y421/W421))))</f>
        <v>0</v>
      </c>
      <c r="AC421" s="9">
        <v>0</v>
      </c>
      <c r="AE421" s="9">
        <v>-12.35</v>
      </c>
      <c r="AG421" s="9">
        <f aca="true" t="shared" si="142" ref="AG421:AG456">+AC421-AE421</f>
        <v>12.35</v>
      </c>
      <c r="AI421" s="21" t="str">
        <f aca="true" t="shared" si="143" ref="AI421:AI456">IF(AE421&lt;0,IF(AG421=0,0,IF(OR(AE421=0,AC421=0),"N.M.",IF(ABS(AG421/AE421)&gt;=10,"N.M.",AG421/(-AE421)))),IF(AG421=0,0,IF(OR(AE421=0,AC421=0),"N.M.",IF(ABS(AG421/AE421)&gt;=10,"N.M.",AG421/AE421))))</f>
        <v>N.M.</v>
      </c>
    </row>
    <row r="422" spans="1:35" ht="12.75" outlineLevel="1">
      <c r="A422" s="1" t="s">
        <v>873</v>
      </c>
      <c r="B422" s="16" t="s">
        <v>874</v>
      </c>
      <c r="C422" s="1" t="s">
        <v>1357</v>
      </c>
      <c r="E422" s="5">
        <v>8950</v>
      </c>
      <c r="G422" s="5">
        <v>8350</v>
      </c>
      <c r="I422" s="9">
        <f t="shared" si="136"/>
        <v>600</v>
      </c>
      <c r="K422" s="21">
        <f t="shared" si="137"/>
        <v>0.0718562874251497</v>
      </c>
      <c r="M422" s="9">
        <v>13650</v>
      </c>
      <c r="O422" s="9">
        <v>13650</v>
      </c>
      <c r="Q422" s="9">
        <f t="shared" si="138"/>
        <v>0</v>
      </c>
      <c r="S422" s="21">
        <f t="shared" si="139"/>
        <v>0</v>
      </c>
      <c r="U422" s="9">
        <v>17875</v>
      </c>
      <c r="W422" s="9">
        <v>17875</v>
      </c>
      <c r="Y422" s="9">
        <f t="shared" si="140"/>
        <v>0</v>
      </c>
      <c r="AA422" s="21">
        <f t="shared" si="141"/>
        <v>0</v>
      </c>
      <c r="AC422" s="9">
        <v>51925</v>
      </c>
      <c r="AE422" s="9">
        <v>51925</v>
      </c>
      <c r="AG422" s="9">
        <f t="shared" si="142"/>
        <v>0</v>
      </c>
      <c r="AI422" s="21">
        <f t="shared" si="143"/>
        <v>0</v>
      </c>
    </row>
    <row r="423" spans="1:35" ht="12.75" outlineLevel="1">
      <c r="A423" s="1" t="s">
        <v>875</v>
      </c>
      <c r="B423" s="16" t="s">
        <v>876</v>
      </c>
      <c r="C423" s="1" t="s">
        <v>1358</v>
      </c>
      <c r="E423" s="5">
        <v>-555.81</v>
      </c>
      <c r="G423" s="5">
        <v>-555.81</v>
      </c>
      <c r="I423" s="9">
        <f t="shared" si="136"/>
        <v>0</v>
      </c>
      <c r="K423" s="21">
        <f t="shared" si="137"/>
        <v>0</v>
      </c>
      <c r="M423" s="9">
        <v>-1667.43</v>
      </c>
      <c r="O423" s="9">
        <v>-1667.43</v>
      </c>
      <c r="Q423" s="9">
        <f t="shared" si="138"/>
        <v>0</v>
      </c>
      <c r="S423" s="21">
        <f t="shared" si="139"/>
        <v>0</v>
      </c>
      <c r="U423" s="9">
        <v>-2223.24</v>
      </c>
      <c r="W423" s="9">
        <v>-2223.24</v>
      </c>
      <c r="Y423" s="9">
        <f t="shared" si="140"/>
        <v>0</v>
      </c>
      <c r="AA423" s="21">
        <f t="shared" si="141"/>
        <v>0</v>
      </c>
      <c r="AC423" s="9">
        <v>-6669.72</v>
      </c>
      <c r="AE423" s="9">
        <v>-6669.72</v>
      </c>
      <c r="AG423" s="9">
        <f t="shared" si="142"/>
        <v>0</v>
      </c>
      <c r="AI423" s="21">
        <f t="shared" si="143"/>
        <v>0</v>
      </c>
    </row>
    <row r="424" spans="1:35" ht="12.75" outlineLevel="1">
      <c r="A424" s="1" t="s">
        <v>877</v>
      </c>
      <c r="B424" s="16" t="s">
        <v>878</v>
      </c>
      <c r="C424" s="1" t="s">
        <v>1359</v>
      </c>
      <c r="E424" s="5">
        <v>10826.53</v>
      </c>
      <c r="G424" s="5">
        <v>9505.76</v>
      </c>
      <c r="I424" s="9">
        <f t="shared" si="136"/>
        <v>1320.7700000000004</v>
      </c>
      <c r="K424" s="21">
        <f t="shared" si="137"/>
        <v>0.1389441770042585</v>
      </c>
      <c r="M424" s="9">
        <v>1248529.99</v>
      </c>
      <c r="O424" s="9">
        <v>33241.12</v>
      </c>
      <c r="Q424" s="9">
        <f t="shared" si="138"/>
        <v>1215288.8699999999</v>
      </c>
      <c r="S424" s="21" t="str">
        <f t="shared" si="139"/>
        <v>N.M.</v>
      </c>
      <c r="U424" s="9">
        <v>1254496.44</v>
      </c>
      <c r="W424" s="9">
        <v>69617.54</v>
      </c>
      <c r="Y424" s="9">
        <f t="shared" si="140"/>
        <v>1184878.9</v>
      </c>
      <c r="AA424" s="21" t="str">
        <f t="shared" si="141"/>
        <v>N.M.</v>
      </c>
      <c r="AC424" s="9">
        <v>1373516.75</v>
      </c>
      <c r="AE424" s="9">
        <v>322666.093</v>
      </c>
      <c r="AG424" s="9">
        <f t="shared" si="142"/>
        <v>1050850.6570000001</v>
      </c>
      <c r="AI424" s="21">
        <f t="shared" si="143"/>
        <v>3.2567743552775474</v>
      </c>
    </row>
    <row r="425" spans="1:35" ht="12.75" outlineLevel="1">
      <c r="A425" s="1" t="s">
        <v>879</v>
      </c>
      <c r="B425" s="16" t="s">
        <v>880</v>
      </c>
      <c r="C425" s="1" t="s">
        <v>1360</v>
      </c>
      <c r="E425" s="5">
        <v>0</v>
      </c>
      <c r="G425" s="5">
        <v>81.25</v>
      </c>
      <c r="I425" s="9">
        <f t="shared" si="136"/>
        <v>-81.25</v>
      </c>
      <c r="K425" s="21" t="str">
        <f t="shared" si="137"/>
        <v>N.M.</v>
      </c>
      <c r="M425" s="9">
        <v>0</v>
      </c>
      <c r="O425" s="9">
        <v>81.25</v>
      </c>
      <c r="Q425" s="9">
        <f t="shared" si="138"/>
        <v>-81.25</v>
      </c>
      <c r="S425" s="21" t="str">
        <f t="shared" si="139"/>
        <v>N.M.</v>
      </c>
      <c r="U425" s="9">
        <v>0</v>
      </c>
      <c r="W425" s="9">
        <v>4654.09</v>
      </c>
      <c r="Y425" s="9">
        <f t="shared" si="140"/>
        <v>-4654.09</v>
      </c>
      <c r="AA425" s="21" t="str">
        <f t="shared" si="141"/>
        <v>N.M.</v>
      </c>
      <c r="AC425" s="9">
        <v>1614703.83</v>
      </c>
      <c r="AE425" s="9">
        <v>44983.27</v>
      </c>
      <c r="AG425" s="9">
        <f t="shared" si="142"/>
        <v>1569720.56</v>
      </c>
      <c r="AI425" s="21" t="str">
        <f t="shared" si="143"/>
        <v>N.M.</v>
      </c>
    </row>
    <row r="426" spans="1:35" ht="12.75" outlineLevel="1">
      <c r="A426" s="1" t="s">
        <v>881</v>
      </c>
      <c r="B426" s="16" t="s">
        <v>882</v>
      </c>
      <c r="C426" s="1" t="s">
        <v>1361</v>
      </c>
      <c r="E426" s="5">
        <v>116659.46</v>
      </c>
      <c r="G426" s="5">
        <v>19928.12</v>
      </c>
      <c r="I426" s="9">
        <f t="shared" si="136"/>
        <v>96731.34000000001</v>
      </c>
      <c r="K426" s="21">
        <f t="shared" si="137"/>
        <v>4.854012320279084</v>
      </c>
      <c r="M426" s="9">
        <v>341161.89</v>
      </c>
      <c r="O426" s="9">
        <v>28856.11</v>
      </c>
      <c r="Q426" s="9">
        <f t="shared" si="138"/>
        <v>312305.78</v>
      </c>
      <c r="S426" s="21" t="str">
        <f t="shared" si="139"/>
        <v>N.M.</v>
      </c>
      <c r="U426" s="9">
        <v>460327.45</v>
      </c>
      <c r="W426" s="9">
        <v>33964.5</v>
      </c>
      <c r="Y426" s="9">
        <f t="shared" si="140"/>
        <v>426362.95</v>
      </c>
      <c r="AA426" s="21" t="str">
        <f t="shared" si="141"/>
        <v>N.M.</v>
      </c>
      <c r="AC426" s="9">
        <v>685922.13</v>
      </c>
      <c r="AE426" s="9">
        <v>332598.89</v>
      </c>
      <c r="AG426" s="9">
        <f t="shared" si="142"/>
        <v>353323.24</v>
      </c>
      <c r="AI426" s="21">
        <f t="shared" si="143"/>
        <v>1.0623103402419654</v>
      </c>
    </row>
    <row r="427" spans="1:35" ht="12.75" outlineLevel="1">
      <c r="A427" s="1" t="s">
        <v>883</v>
      </c>
      <c r="B427" s="16" t="s">
        <v>884</v>
      </c>
      <c r="C427" s="1" t="s">
        <v>1362</v>
      </c>
      <c r="E427" s="5">
        <v>395</v>
      </c>
      <c r="G427" s="5">
        <v>487</v>
      </c>
      <c r="I427" s="9">
        <f t="shared" si="136"/>
        <v>-92</v>
      </c>
      <c r="K427" s="21">
        <f t="shared" si="137"/>
        <v>-0.188911704312115</v>
      </c>
      <c r="M427" s="9">
        <v>30368.45</v>
      </c>
      <c r="O427" s="9">
        <v>30644.45</v>
      </c>
      <c r="Q427" s="9">
        <f t="shared" si="138"/>
        <v>-276</v>
      </c>
      <c r="S427" s="21">
        <f t="shared" si="139"/>
        <v>-0.009006524835655396</v>
      </c>
      <c r="U427" s="9">
        <v>30763.45</v>
      </c>
      <c r="W427" s="9">
        <v>31131.45</v>
      </c>
      <c r="Y427" s="9">
        <f t="shared" si="140"/>
        <v>-368</v>
      </c>
      <c r="AA427" s="21">
        <f t="shared" si="141"/>
        <v>-0.011820843552099244</v>
      </c>
      <c r="AC427" s="9">
        <v>65221.9</v>
      </c>
      <c r="AE427" s="9">
        <v>65865.9</v>
      </c>
      <c r="AG427" s="9">
        <f t="shared" si="142"/>
        <v>-643.9999999999927</v>
      </c>
      <c r="AI427" s="21">
        <f t="shared" si="143"/>
        <v>-0.00977744174147765</v>
      </c>
    </row>
    <row r="428" spans="1:35" ht="12.75" outlineLevel="1">
      <c r="A428" s="1" t="s">
        <v>885</v>
      </c>
      <c r="B428" s="16" t="s">
        <v>886</v>
      </c>
      <c r="C428" s="1" t="s">
        <v>1363</v>
      </c>
      <c r="E428" s="5">
        <v>0</v>
      </c>
      <c r="G428" s="5">
        <v>0</v>
      </c>
      <c r="I428" s="9">
        <f t="shared" si="136"/>
        <v>0</v>
      </c>
      <c r="K428" s="21">
        <f t="shared" si="137"/>
        <v>0</v>
      </c>
      <c r="M428" s="9">
        <v>0</v>
      </c>
      <c r="O428" s="9">
        <v>0</v>
      </c>
      <c r="Q428" s="9">
        <f t="shared" si="138"/>
        <v>0</v>
      </c>
      <c r="S428" s="21">
        <f t="shared" si="139"/>
        <v>0</v>
      </c>
      <c r="U428" s="9">
        <v>0</v>
      </c>
      <c r="W428" s="9">
        <v>0</v>
      </c>
      <c r="Y428" s="9">
        <f t="shared" si="140"/>
        <v>0</v>
      </c>
      <c r="AA428" s="21">
        <f t="shared" si="141"/>
        <v>0</v>
      </c>
      <c r="AC428" s="9">
        <v>33000</v>
      </c>
      <c r="AE428" s="9">
        <v>0</v>
      </c>
      <c r="AG428" s="9">
        <f t="shared" si="142"/>
        <v>33000</v>
      </c>
      <c r="AI428" s="21" t="str">
        <f t="shared" si="143"/>
        <v>N.M.</v>
      </c>
    </row>
    <row r="429" spans="1:35" ht="12.75" outlineLevel="1">
      <c r="A429" s="1" t="s">
        <v>887</v>
      </c>
      <c r="B429" s="16" t="s">
        <v>888</v>
      </c>
      <c r="C429" s="1" t="s">
        <v>1364</v>
      </c>
      <c r="E429" s="5">
        <v>-4759.11</v>
      </c>
      <c r="G429" s="5">
        <v>3652.94</v>
      </c>
      <c r="I429" s="9">
        <f t="shared" si="136"/>
        <v>-8412.05</v>
      </c>
      <c r="K429" s="21">
        <f t="shared" si="137"/>
        <v>-2.3028163616155752</v>
      </c>
      <c r="M429" s="9">
        <v>-55.27</v>
      </c>
      <c r="O429" s="9">
        <v>5799.36</v>
      </c>
      <c r="Q429" s="9">
        <f t="shared" si="138"/>
        <v>-5854.63</v>
      </c>
      <c r="S429" s="21">
        <f t="shared" si="139"/>
        <v>-1.0095303619709761</v>
      </c>
      <c r="U429" s="9">
        <v>0</v>
      </c>
      <c r="W429" s="9">
        <v>15874.78</v>
      </c>
      <c r="Y429" s="9">
        <f t="shared" si="140"/>
        <v>-15874.78</v>
      </c>
      <c r="AA429" s="21" t="str">
        <f t="shared" si="141"/>
        <v>N.M.</v>
      </c>
      <c r="AC429" s="9">
        <v>39631.61</v>
      </c>
      <c r="AE429" s="9">
        <v>190485.34</v>
      </c>
      <c r="AG429" s="9">
        <f t="shared" si="142"/>
        <v>-150853.72999999998</v>
      </c>
      <c r="AI429" s="21">
        <f t="shared" si="143"/>
        <v>-0.791944041467968</v>
      </c>
    </row>
    <row r="430" spans="1:35" ht="12.75" outlineLevel="1">
      <c r="A430" s="1" t="s">
        <v>889</v>
      </c>
      <c r="B430" s="16" t="s">
        <v>890</v>
      </c>
      <c r="C430" s="1" t="s">
        <v>1365</v>
      </c>
      <c r="E430" s="5">
        <v>2126.29</v>
      </c>
      <c r="G430" s="5">
        <v>2196.32</v>
      </c>
      <c r="I430" s="9">
        <f t="shared" si="136"/>
        <v>-70.0300000000002</v>
      </c>
      <c r="K430" s="21">
        <f t="shared" si="137"/>
        <v>-0.03188515334741759</v>
      </c>
      <c r="M430" s="9">
        <v>6415.64</v>
      </c>
      <c r="O430" s="9">
        <v>6623.01</v>
      </c>
      <c r="Q430" s="9">
        <f t="shared" si="138"/>
        <v>-207.3699999999999</v>
      </c>
      <c r="S430" s="21">
        <f t="shared" si="139"/>
        <v>-0.031310537051884246</v>
      </c>
      <c r="U430" s="9">
        <v>8538.73</v>
      </c>
      <c r="W430" s="9">
        <v>8716.93</v>
      </c>
      <c r="Y430" s="9">
        <f t="shared" si="140"/>
        <v>-178.20000000000073</v>
      </c>
      <c r="AA430" s="21">
        <f t="shared" si="141"/>
        <v>-0.020442977057289747</v>
      </c>
      <c r="AC430" s="9">
        <v>25815.04</v>
      </c>
      <c r="AE430" s="9">
        <v>25756.88</v>
      </c>
      <c r="AG430" s="9">
        <f t="shared" si="142"/>
        <v>58.159999999999854</v>
      </c>
      <c r="AI430" s="21">
        <f t="shared" si="143"/>
        <v>0.002258037464164909</v>
      </c>
    </row>
    <row r="431" spans="1:35" ht="12.75" outlineLevel="1">
      <c r="A431" s="1" t="s">
        <v>891</v>
      </c>
      <c r="B431" s="16" t="s">
        <v>892</v>
      </c>
      <c r="C431" s="1" t="s">
        <v>1366</v>
      </c>
      <c r="E431" s="5">
        <v>0</v>
      </c>
      <c r="G431" s="5">
        <v>0</v>
      </c>
      <c r="I431" s="9">
        <f t="shared" si="136"/>
        <v>0</v>
      </c>
      <c r="K431" s="21">
        <f t="shared" si="137"/>
        <v>0</v>
      </c>
      <c r="M431" s="9">
        <v>-3.08</v>
      </c>
      <c r="O431" s="9">
        <v>-465.76</v>
      </c>
      <c r="Q431" s="9">
        <f t="shared" si="138"/>
        <v>462.68</v>
      </c>
      <c r="S431" s="21">
        <f t="shared" si="139"/>
        <v>0.993387152181381</v>
      </c>
      <c r="U431" s="9">
        <v>-3.08</v>
      </c>
      <c r="W431" s="9">
        <v>-465.76</v>
      </c>
      <c r="Y431" s="9">
        <f t="shared" si="140"/>
        <v>462.68</v>
      </c>
      <c r="AA431" s="21">
        <f t="shared" si="141"/>
        <v>0.993387152181381</v>
      </c>
      <c r="AC431" s="9">
        <v>-85791.38</v>
      </c>
      <c r="AE431" s="9">
        <v>-19662.27</v>
      </c>
      <c r="AG431" s="9">
        <f t="shared" si="142"/>
        <v>-66129.11</v>
      </c>
      <c r="AI431" s="21">
        <f t="shared" si="143"/>
        <v>-3.3632490043113026</v>
      </c>
    </row>
    <row r="432" spans="1:35" ht="12.75" outlineLevel="1">
      <c r="A432" s="1" t="s">
        <v>893</v>
      </c>
      <c r="B432" s="16" t="s">
        <v>894</v>
      </c>
      <c r="C432" s="1" t="s">
        <v>1367</v>
      </c>
      <c r="E432" s="5">
        <v>0</v>
      </c>
      <c r="G432" s="5">
        <v>0</v>
      </c>
      <c r="I432" s="9">
        <f t="shared" si="136"/>
        <v>0</v>
      </c>
      <c r="K432" s="21">
        <f t="shared" si="137"/>
        <v>0</v>
      </c>
      <c r="M432" s="9">
        <v>0</v>
      </c>
      <c r="O432" s="9">
        <v>-506673.07</v>
      </c>
      <c r="Q432" s="9">
        <f t="shared" si="138"/>
        <v>506673.07</v>
      </c>
      <c r="S432" s="21" t="str">
        <f t="shared" si="139"/>
        <v>N.M.</v>
      </c>
      <c r="U432" s="9">
        <v>0</v>
      </c>
      <c r="W432" s="9">
        <v>-506673.07</v>
      </c>
      <c r="Y432" s="9">
        <f t="shared" si="140"/>
        <v>506673.07</v>
      </c>
      <c r="AA432" s="21" t="str">
        <f t="shared" si="141"/>
        <v>N.M.</v>
      </c>
      <c r="AC432" s="9">
        <v>-531230.07</v>
      </c>
      <c r="AE432" s="9">
        <v>-474117.96</v>
      </c>
      <c r="AG432" s="9">
        <f t="shared" si="142"/>
        <v>-57112.10999999993</v>
      </c>
      <c r="AI432" s="21">
        <f t="shared" si="143"/>
        <v>-0.12045970585041732</v>
      </c>
    </row>
    <row r="433" spans="1:35" ht="12.75" outlineLevel="1">
      <c r="A433" s="1" t="s">
        <v>895</v>
      </c>
      <c r="B433" s="16" t="s">
        <v>896</v>
      </c>
      <c r="C433" s="1" t="s">
        <v>1368</v>
      </c>
      <c r="E433" s="5">
        <v>0</v>
      </c>
      <c r="G433" s="5">
        <v>-59542.63</v>
      </c>
      <c r="I433" s="9">
        <f t="shared" si="136"/>
        <v>59542.63</v>
      </c>
      <c r="K433" s="21" t="str">
        <f t="shared" si="137"/>
        <v>N.M.</v>
      </c>
      <c r="M433" s="9">
        <v>0</v>
      </c>
      <c r="O433" s="9">
        <v>-120431.01</v>
      </c>
      <c r="Q433" s="9">
        <f t="shared" si="138"/>
        <v>120431.01</v>
      </c>
      <c r="S433" s="21" t="str">
        <f t="shared" si="139"/>
        <v>N.M.</v>
      </c>
      <c r="U433" s="9">
        <v>0</v>
      </c>
      <c r="W433" s="9">
        <v>-187401.18</v>
      </c>
      <c r="Y433" s="9">
        <f t="shared" si="140"/>
        <v>187401.18</v>
      </c>
      <c r="AA433" s="21" t="str">
        <f t="shared" si="141"/>
        <v>N.M.</v>
      </c>
      <c r="AC433" s="9">
        <v>-314690.46</v>
      </c>
      <c r="AE433" s="9">
        <v>-420384.06</v>
      </c>
      <c r="AG433" s="9">
        <f t="shared" si="142"/>
        <v>105693.59999999998</v>
      </c>
      <c r="AI433" s="21">
        <f t="shared" si="143"/>
        <v>0.2514215215486524</v>
      </c>
    </row>
    <row r="434" spans="1:35" ht="12.75" outlineLevel="1">
      <c r="A434" s="1" t="s">
        <v>897</v>
      </c>
      <c r="B434" s="16" t="s">
        <v>898</v>
      </c>
      <c r="C434" s="1" t="s">
        <v>1369</v>
      </c>
      <c r="E434" s="5">
        <v>0</v>
      </c>
      <c r="G434" s="5">
        <v>0</v>
      </c>
      <c r="I434" s="9">
        <f t="shared" si="136"/>
        <v>0</v>
      </c>
      <c r="K434" s="21">
        <f t="shared" si="137"/>
        <v>0</v>
      </c>
      <c r="M434" s="9">
        <v>0</v>
      </c>
      <c r="O434" s="9">
        <v>0</v>
      </c>
      <c r="Q434" s="9">
        <f t="shared" si="138"/>
        <v>0</v>
      </c>
      <c r="S434" s="21">
        <f t="shared" si="139"/>
        <v>0</v>
      </c>
      <c r="U434" s="9">
        <v>0</v>
      </c>
      <c r="W434" s="9">
        <v>0</v>
      </c>
      <c r="Y434" s="9">
        <f t="shared" si="140"/>
        <v>0</v>
      </c>
      <c r="AA434" s="21">
        <f t="shared" si="141"/>
        <v>0</v>
      </c>
      <c r="AC434" s="9">
        <v>0</v>
      </c>
      <c r="AE434" s="9">
        <v>236228.68</v>
      </c>
      <c r="AG434" s="9">
        <f t="shared" si="142"/>
        <v>-236228.68</v>
      </c>
      <c r="AI434" s="21" t="str">
        <f t="shared" si="143"/>
        <v>N.M.</v>
      </c>
    </row>
    <row r="435" spans="1:35" ht="12.75" outlineLevel="1">
      <c r="A435" s="1" t="s">
        <v>899</v>
      </c>
      <c r="B435" s="16" t="s">
        <v>900</v>
      </c>
      <c r="C435" s="1" t="s">
        <v>1370</v>
      </c>
      <c r="E435" s="5">
        <v>0</v>
      </c>
      <c r="G435" s="5">
        <v>904.82</v>
      </c>
      <c r="I435" s="9">
        <f t="shared" si="136"/>
        <v>-904.82</v>
      </c>
      <c r="K435" s="21" t="str">
        <f t="shared" si="137"/>
        <v>N.M.</v>
      </c>
      <c r="M435" s="9">
        <v>0</v>
      </c>
      <c r="O435" s="9">
        <v>642.58</v>
      </c>
      <c r="Q435" s="9">
        <f t="shared" si="138"/>
        <v>-642.58</v>
      </c>
      <c r="S435" s="21" t="str">
        <f t="shared" si="139"/>
        <v>N.M.</v>
      </c>
      <c r="U435" s="9">
        <v>37.1</v>
      </c>
      <c r="W435" s="9">
        <v>2361.84</v>
      </c>
      <c r="Y435" s="9">
        <f t="shared" si="140"/>
        <v>-2324.7400000000002</v>
      </c>
      <c r="AA435" s="21">
        <f t="shared" si="141"/>
        <v>-0.9842919080039292</v>
      </c>
      <c r="AC435" s="9">
        <v>3000.26</v>
      </c>
      <c r="AE435" s="9">
        <v>16793.34</v>
      </c>
      <c r="AG435" s="9">
        <f t="shared" si="142"/>
        <v>-13793.08</v>
      </c>
      <c r="AI435" s="21">
        <f t="shared" si="143"/>
        <v>-0.8213422702094997</v>
      </c>
    </row>
    <row r="436" spans="1:35" ht="12.75" outlineLevel="1">
      <c r="A436" s="1" t="s">
        <v>901</v>
      </c>
      <c r="B436" s="16" t="s">
        <v>902</v>
      </c>
      <c r="C436" s="1" t="s">
        <v>1371</v>
      </c>
      <c r="E436" s="5">
        <v>0</v>
      </c>
      <c r="G436" s="5">
        <v>0</v>
      </c>
      <c r="I436" s="9">
        <f t="shared" si="136"/>
        <v>0</v>
      </c>
      <c r="K436" s="21">
        <f t="shared" si="137"/>
        <v>0</v>
      </c>
      <c r="M436" s="9">
        <v>0</v>
      </c>
      <c r="O436" s="9">
        <v>0</v>
      </c>
      <c r="Q436" s="9">
        <f t="shared" si="138"/>
        <v>0</v>
      </c>
      <c r="S436" s="21">
        <f t="shared" si="139"/>
        <v>0</v>
      </c>
      <c r="U436" s="9">
        <v>0</v>
      </c>
      <c r="W436" s="9">
        <v>0</v>
      </c>
      <c r="Y436" s="9">
        <f t="shared" si="140"/>
        <v>0</v>
      </c>
      <c r="AA436" s="21">
        <f t="shared" si="141"/>
        <v>0</v>
      </c>
      <c r="AC436" s="9">
        <v>0</v>
      </c>
      <c r="AE436" s="9">
        <v>711.12</v>
      </c>
      <c r="AG436" s="9">
        <f t="shared" si="142"/>
        <v>-711.12</v>
      </c>
      <c r="AI436" s="21" t="str">
        <f t="shared" si="143"/>
        <v>N.M.</v>
      </c>
    </row>
    <row r="437" spans="1:35" ht="12.75" outlineLevel="1">
      <c r="A437" s="1" t="s">
        <v>903</v>
      </c>
      <c r="B437" s="16" t="s">
        <v>904</v>
      </c>
      <c r="C437" s="1" t="s">
        <v>1372</v>
      </c>
      <c r="E437" s="5">
        <v>0</v>
      </c>
      <c r="G437" s="5">
        <v>0</v>
      </c>
      <c r="I437" s="9">
        <f t="shared" si="136"/>
        <v>0</v>
      </c>
      <c r="K437" s="21">
        <f t="shared" si="137"/>
        <v>0</v>
      </c>
      <c r="M437" s="9">
        <v>0</v>
      </c>
      <c r="O437" s="9">
        <v>0</v>
      </c>
      <c r="Q437" s="9">
        <f t="shared" si="138"/>
        <v>0</v>
      </c>
      <c r="S437" s="21">
        <f t="shared" si="139"/>
        <v>0</v>
      </c>
      <c r="U437" s="9">
        <v>0</v>
      </c>
      <c r="W437" s="9">
        <v>0</v>
      </c>
      <c r="Y437" s="9">
        <f t="shared" si="140"/>
        <v>0</v>
      </c>
      <c r="AA437" s="21">
        <f t="shared" si="141"/>
        <v>0</v>
      </c>
      <c r="AC437" s="9">
        <v>0</v>
      </c>
      <c r="AE437" s="9">
        <v>-296950.65</v>
      </c>
      <c r="AG437" s="9">
        <f t="shared" si="142"/>
        <v>296950.65</v>
      </c>
      <c r="AI437" s="21" t="str">
        <f t="shared" si="143"/>
        <v>N.M.</v>
      </c>
    </row>
    <row r="438" spans="1:35" ht="12.75" outlineLevel="1">
      <c r="A438" s="1" t="s">
        <v>905</v>
      </c>
      <c r="B438" s="16" t="s">
        <v>906</v>
      </c>
      <c r="C438" s="1" t="s">
        <v>1373</v>
      </c>
      <c r="E438" s="5">
        <v>-673117</v>
      </c>
      <c r="G438" s="5">
        <v>-382582</v>
      </c>
      <c r="I438" s="9">
        <f t="shared" si="136"/>
        <v>-290535</v>
      </c>
      <c r="K438" s="21">
        <f t="shared" si="137"/>
        <v>-0.7594058267247283</v>
      </c>
      <c r="M438" s="9">
        <v>-2830810</v>
      </c>
      <c r="O438" s="9">
        <v>-1710901</v>
      </c>
      <c r="Q438" s="9">
        <f t="shared" si="138"/>
        <v>-1119909</v>
      </c>
      <c r="S438" s="21">
        <f t="shared" si="139"/>
        <v>-0.654572649148022</v>
      </c>
      <c r="U438" s="9">
        <v>-3012357</v>
      </c>
      <c r="W438" s="9">
        <v>-3693735</v>
      </c>
      <c r="Y438" s="9">
        <f t="shared" si="140"/>
        <v>681378</v>
      </c>
      <c r="AA438" s="21">
        <f t="shared" si="141"/>
        <v>0.18446856636981268</v>
      </c>
      <c r="AC438" s="9">
        <v>-530535</v>
      </c>
      <c r="AE438" s="9">
        <v>1429526</v>
      </c>
      <c r="AG438" s="9">
        <f t="shared" si="142"/>
        <v>-1960061</v>
      </c>
      <c r="AI438" s="21">
        <f t="shared" si="143"/>
        <v>-1.371126513263837</v>
      </c>
    </row>
    <row r="439" spans="1:35" ht="12.75" outlineLevel="1">
      <c r="A439" s="1" t="s">
        <v>907</v>
      </c>
      <c r="B439" s="16" t="s">
        <v>908</v>
      </c>
      <c r="C439" s="1" t="s">
        <v>1374</v>
      </c>
      <c r="E439" s="5">
        <v>736371</v>
      </c>
      <c r="G439" s="5">
        <v>425280</v>
      </c>
      <c r="I439" s="9">
        <f t="shared" si="136"/>
        <v>311091</v>
      </c>
      <c r="K439" s="21">
        <f t="shared" si="137"/>
        <v>0.7314968961625282</v>
      </c>
      <c r="M439" s="9">
        <v>3011321</v>
      </c>
      <c r="O439" s="9">
        <v>1732170</v>
      </c>
      <c r="Q439" s="9">
        <f t="shared" si="138"/>
        <v>1279151</v>
      </c>
      <c r="S439" s="21">
        <f t="shared" si="139"/>
        <v>0.7384673559754528</v>
      </c>
      <c r="U439" s="9">
        <v>3288808</v>
      </c>
      <c r="W439" s="9">
        <v>3827841</v>
      </c>
      <c r="Y439" s="9">
        <f t="shared" si="140"/>
        <v>-539033</v>
      </c>
      <c r="AA439" s="21">
        <f t="shared" si="141"/>
        <v>-0.14081906745865358</v>
      </c>
      <c r="AC439" s="9">
        <v>1432078</v>
      </c>
      <c r="AE439" s="9">
        <v>-1098247</v>
      </c>
      <c r="AG439" s="9">
        <f t="shared" si="142"/>
        <v>2530325</v>
      </c>
      <c r="AI439" s="21">
        <f t="shared" si="143"/>
        <v>2.303967140360957</v>
      </c>
    </row>
    <row r="440" spans="1:35" ht="12.75" outlineLevel="1">
      <c r="A440" s="1" t="s">
        <v>909</v>
      </c>
      <c r="B440" s="16" t="s">
        <v>910</v>
      </c>
      <c r="C440" s="1" t="s">
        <v>1375</v>
      </c>
      <c r="E440" s="5">
        <v>-448522.41</v>
      </c>
      <c r="G440" s="5">
        <v>-46360.1</v>
      </c>
      <c r="I440" s="9">
        <f t="shared" si="136"/>
        <v>-402162.31</v>
      </c>
      <c r="K440" s="21">
        <f t="shared" si="137"/>
        <v>-8.674750701573121</v>
      </c>
      <c r="M440" s="9">
        <v>-1185955.25</v>
      </c>
      <c r="O440" s="9">
        <v>-304630.49</v>
      </c>
      <c r="Q440" s="9">
        <f t="shared" si="138"/>
        <v>-881324.76</v>
      </c>
      <c r="S440" s="21">
        <f t="shared" si="139"/>
        <v>-2.893094384610024</v>
      </c>
      <c r="U440" s="9">
        <v>-1451757.37</v>
      </c>
      <c r="W440" s="9">
        <v>-354372.41</v>
      </c>
      <c r="Y440" s="9">
        <f t="shared" si="140"/>
        <v>-1097384.9600000002</v>
      </c>
      <c r="AA440" s="21">
        <f t="shared" si="141"/>
        <v>-3.0966997684723827</v>
      </c>
      <c r="AC440" s="9">
        <v>-1713418.71</v>
      </c>
      <c r="AE440" s="9">
        <v>-513854.91</v>
      </c>
      <c r="AG440" s="9">
        <f t="shared" si="142"/>
        <v>-1199563.8</v>
      </c>
      <c r="AI440" s="21">
        <f t="shared" si="143"/>
        <v>-2.3344406692542843</v>
      </c>
    </row>
    <row r="441" spans="1:35" ht="12.75" outlineLevel="1">
      <c r="A441" s="1" t="s">
        <v>911</v>
      </c>
      <c r="B441" s="16" t="s">
        <v>912</v>
      </c>
      <c r="C441" s="1" t="s">
        <v>1376</v>
      </c>
      <c r="E441" s="5">
        <v>385268.41</v>
      </c>
      <c r="G441" s="5">
        <v>3662.1</v>
      </c>
      <c r="I441" s="9">
        <f t="shared" si="136"/>
        <v>381606.31</v>
      </c>
      <c r="K441" s="21" t="str">
        <f t="shared" si="137"/>
        <v>N.M.</v>
      </c>
      <c r="M441" s="9">
        <v>1005444.25</v>
      </c>
      <c r="O441" s="9">
        <v>283361.49</v>
      </c>
      <c r="Q441" s="9">
        <f t="shared" si="138"/>
        <v>722082.76</v>
      </c>
      <c r="S441" s="21">
        <f t="shared" si="139"/>
        <v>2.5482741497442016</v>
      </c>
      <c r="U441" s="9">
        <v>1175306.37</v>
      </c>
      <c r="W441" s="9">
        <v>220266.41</v>
      </c>
      <c r="Y441" s="9">
        <f t="shared" si="140"/>
        <v>955039.9600000001</v>
      </c>
      <c r="AA441" s="21">
        <f t="shared" si="141"/>
        <v>4.335840221847716</v>
      </c>
      <c r="AC441" s="9">
        <v>811875.71</v>
      </c>
      <c r="AE441" s="9">
        <v>182575.91</v>
      </c>
      <c r="AG441" s="9">
        <f t="shared" si="142"/>
        <v>629299.7999999999</v>
      </c>
      <c r="AI441" s="21">
        <f t="shared" si="143"/>
        <v>3.4467844087426425</v>
      </c>
    </row>
    <row r="442" spans="1:35" ht="12.75" outlineLevel="1">
      <c r="A442" s="1" t="s">
        <v>913</v>
      </c>
      <c r="B442" s="16" t="s">
        <v>914</v>
      </c>
      <c r="C442" s="1" t="s">
        <v>1377</v>
      </c>
      <c r="E442" s="5">
        <v>412700.04</v>
      </c>
      <c r="G442" s="5">
        <v>644339.1</v>
      </c>
      <c r="I442" s="9">
        <f t="shared" si="136"/>
        <v>-231639.06</v>
      </c>
      <c r="K442" s="21">
        <f t="shared" si="137"/>
        <v>-0.35949868632836346</v>
      </c>
      <c r="M442" s="9">
        <v>1211689</v>
      </c>
      <c r="O442" s="9">
        <v>3162876.54</v>
      </c>
      <c r="Q442" s="9">
        <f t="shared" si="138"/>
        <v>-1951187.54</v>
      </c>
      <c r="S442" s="21">
        <f t="shared" si="139"/>
        <v>-0.6169028462932037</v>
      </c>
      <c r="U442" s="9">
        <v>1603734.18</v>
      </c>
      <c r="W442" s="9">
        <v>4401678.29</v>
      </c>
      <c r="Y442" s="9">
        <f t="shared" si="140"/>
        <v>-2797944.1100000003</v>
      </c>
      <c r="AA442" s="21">
        <f t="shared" si="141"/>
        <v>-0.6356539314462257</v>
      </c>
      <c r="AC442" s="9">
        <v>7348418.75</v>
      </c>
      <c r="AE442" s="9">
        <v>71930687.29</v>
      </c>
      <c r="AG442" s="9">
        <f t="shared" si="142"/>
        <v>-64582268.54000001</v>
      </c>
      <c r="AI442" s="21">
        <f t="shared" si="143"/>
        <v>-0.8978402817093394</v>
      </c>
    </row>
    <row r="443" spans="1:35" ht="12.75" outlineLevel="1">
      <c r="A443" s="1" t="s">
        <v>915</v>
      </c>
      <c r="B443" s="16" t="s">
        <v>916</v>
      </c>
      <c r="C443" s="1" t="s">
        <v>1378</v>
      </c>
      <c r="E443" s="5">
        <v>-341311.07</v>
      </c>
      <c r="G443" s="5">
        <v>-548688.13</v>
      </c>
      <c r="I443" s="9">
        <f t="shared" si="136"/>
        <v>207377.06</v>
      </c>
      <c r="K443" s="21">
        <f t="shared" si="137"/>
        <v>0.3779506948692329</v>
      </c>
      <c r="M443" s="9">
        <v>-1013358.63</v>
      </c>
      <c r="O443" s="9">
        <v>-2789795.61</v>
      </c>
      <c r="Q443" s="9">
        <f t="shared" si="138"/>
        <v>1776436.98</v>
      </c>
      <c r="S443" s="21">
        <f t="shared" si="139"/>
        <v>0.6367624114226776</v>
      </c>
      <c r="U443" s="9">
        <v>-1353876.38</v>
      </c>
      <c r="W443" s="9">
        <v>-3899395.4</v>
      </c>
      <c r="Y443" s="9">
        <f t="shared" si="140"/>
        <v>2545519.02</v>
      </c>
      <c r="AA443" s="21">
        <f t="shared" si="141"/>
        <v>0.6527983851034959</v>
      </c>
      <c r="AC443" s="9">
        <v>-6489935.31</v>
      </c>
      <c r="AE443" s="9">
        <v>-71491120.9</v>
      </c>
      <c r="AG443" s="9">
        <f t="shared" si="142"/>
        <v>65001185.59</v>
      </c>
      <c r="AI443" s="21">
        <f t="shared" si="143"/>
        <v>0.9092204006833525</v>
      </c>
    </row>
    <row r="444" spans="1:35" ht="12.75" outlineLevel="1">
      <c r="A444" s="1" t="s">
        <v>917</v>
      </c>
      <c r="B444" s="16" t="s">
        <v>918</v>
      </c>
      <c r="C444" s="1" t="s">
        <v>1379</v>
      </c>
      <c r="E444" s="5">
        <v>137523.6</v>
      </c>
      <c r="G444" s="5">
        <v>38485.29</v>
      </c>
      <c r="I444" s="9">
        <f t="shared" si="136"/>
        <v>99038.31</v>
      </c>
      <c r="K444" s="21">
        <f t="shared" si="137"/>
        <v>2.5734068783163644</v>
      </c>
      <c r="M444" s="9">
        <v>527898.19</v>
      </c>
      <c r="O444" s="9">
        <v>188684.54</v>
      </c>
      <c r="Q444" s="9">
        <f t="shared" si="138"/>
        <v>339213.6499999999</v>
      </c>
      <c r="S444" s="21">
        <f t="shared" si="139"/>
        <v>1.7977818956444438</v>
      </c>
      <c r="U444" s="9">
        <v>635947.06</v>
      </c>
      <c r="W444" s="9">
        <v>1876396.33</v>
      </c>
      <c r="Y444" s="9">
        <f t="shared" si="140"/>
        <v>-1240449.27</v>
      </c>
      <c r="AA444" s="21">
        <f t="shared" si="141"/>
        <v>-0.6610806310839459</v>
      </c>
      <c r="AC444" s="9">
        <v>-330691.08</v>
      </c>
      <c r="AE444" s="9">
        <v>1683918.71</v>
      </c>
      <c r="AG444" s="9">
        <f t="shared" si="142"/>
        <v>-2014609.79</v>
      </c>
      <c r="AI444" s="21">
        <f t="shared" si="143"/>
        <v>-1.1963818550362209</v>
      </c>
    </row>
    <row r="445" spans="1:35" ht="12.75" outlineLevel="1">
      <c r="A445" s="1" t="s">
        <v>919</v>
      </c>
      <c r="B445" s="16" t="s">
        <v>920</v>
      </c>
      <c r="C445" s="1" t="s">
        <v>1380</v>
      </c>
      <c r="E445" s="5">
        <v>82.31</v>
      </c>
      <c r="G445" s="5">
        <v>136963.97</v>
      </c>
      <c r="I445" s="9">
        <f t="shared" si="136"/>
        <v>-136881.66</v>
      </c>
      <c r="K445" s="21">
        <f t="shared" si="137"/>
        <v>-0.9993990390319439</v>
      </c>
      <c r="M445" s="9">
        <v>82.31</v>
      </c>
      <c r="O445" s="9">
        <v>142429.51</v>
      </c>
      <c r="Q445" s="9">
        <f t="shared" si="138"/>
        <v>-142347.2</v>
      </c>
      <c r="S445" s="21">
        <f t="shared" si="139"/>
        <v>-0.9994221000970936</v>
      </c>
      <c r="U445" s="9">
        <v>-1091.84</v>
      </c>
      <c r="W445" s="9">
        <v>105524.65</v>
      </c>
      <c r="Y445" s="9">
        <f t="shared" si="140"/>
        <v>-106616.48999999999</v>
      </c>
      <c r="AA445" s="21">
        <f t="shared" si="141"/>
        <v>-1.0103467767957535</v>
      </c>
      <c r="AC445" s="9">
        <v>-39134.22</v>
      </c>
      <c r="AE445" s="9">
        <v>47778.30700000001</v>
      </c>
      <c r="AG445" s="9">
        <f t="shared" si="142"/>
        <v>-86912.527</v>
      </c>
      <c r="AI445" s="21">
        <f t="shared" si="143"/>
        <v>-1.8190792528500432</v>
      </c>
    </row>
    <row r="446" spans="1:35" ht="12.75" outlineLevel="1">
      <c r="A446" s="1" t="s">
        <v>921</v>
      </c>
      <c r="B446" s="16" t="s">
        <v>922</v>
      </c>
      <c r="C446" s="1" t="s">
        <v>1381</v>
      </c>
      <c r="E446" s="5">
        <v>0</v>
      </c>
      <c r="G446" s="5">
        <v>-130163.69</v>
      </c>
      <c r="I446" s="9">
        <f t="shared" si="136"/>
        <v>130163.69</v>
      </c>
      <c r="K446" s="21" t="str">
        <f t="shared" si="137"/>
        <v>N.M.</v>
      </c>
      <c r="M446" s="9">
        <v>0</v>
      </c>
      <c r="O446" s="9">
        <v>-130163.69</v>
      </c>
      <c r="Q446" s="9">
        <f t="shared" si="138"/>
        <v>130163.69</v>
      </c>
      <c r="S446" s="21" t="str">
        <f t="shared" si="139"/>
        <v>N.M.</v>
      </c>
      <c r="U446" s="9">
        <v>0</v>
      </c>
      <c r="W446" s="9">
        <v>-130163.69</v>
      </c>
      <c r="Y446" s="9">
        <f t="shared" si="140"/>
        <v>130163.69</v>
      </c>
      <c r="AA446" s="21" t="str">
        <f t="shared" si="141"/>
        <v>N.M.</v>
      </c>
      <c r="AC446" s="9">
        <v>18894.73</v>
      </c>
      <c r="AE446" s="9">
        <v>-240508.2</v>
      </c>
      <c r="AG446" s="9">
        <f t="shared" si="142"/>
        <v>259402.93000000002</v>
      </c>
      <c r="AI446" s="21">
        <f t="shared" si="143"/>
        <v>1.078561687293822</v>
      </c>
    </row>
    <row r="447" spans="1:35" ht="12.75" outlineLevel="1">
      <c r="A447" s="1" t="s">
        <v>923</v>
      </c>
      <c r="B447" s="16" t="s">
        <v>924</v>
      </c>
      <c r="C447" s="1" t="s">
        <v>1382</v>
      </c>
      <c r="E447" s="5">
        <v>0</v>
      </c>
      <c r="G447" s="5">
        <v>-1120.71</v>
      </c>
      <c r="I447" s="9">
        <f t="shared" si="136"/>
        <v>1120.71</v>
      </c>
      <c r="K447" s="21" t="str">
        <f t="shared" si="137"/>
        <v>N.M.</v>
      </c>
      <c r="M447" s="9">
        <v>0</v>
      </c>
      <c r="O447" s="9">
        <v>-8999.54</v>
      </c>
      <c r="Q447" s="9">
        <f t="shared" si="138"/>
        <v>8999.54</v>
      </c>
      <c r="S447" s="21" t="str">
        <f t="shared" si="139"/>
        <v>N.M.</v>
      </c>
      <c r="U447" s="9">
        <v>3162.34</v>
      </c>
      <c r="W447" s="9">
        <v>-7757.8</v>
      </c>
      <c r="Y447" s="9">
        <f t="shared" si="140"/>
        <v>10920.14</v>
      </c>
      <c r="AA447" s="21">
        <f t="shared" si="141"/>
        <v>1.407633607466034</v>
      </c>
      <c r="AC447" s="9">
        <v>10615.11</v>
      </c>
      <c r="AE447" s="9">
        <v>-43507.78</v>
      </c>
      <c r="AG447" s="9">
        <f t="shared" si="142"/>
        <v>54122.89</v>
      </c>
      <c r="AI447" s="21">
        <f t="shared" si="143"/>
        <v>1.2439818809417533</v>
      </c>
    </row>
    <row r="448" spans="1:35" ht="12.75" outlineLevel="1">
      <c r="A448" s="1" t="s">
        <v>925</v>
      </c>
      <c r="B448" s="16" t="s">
        <v>926</v>
      </c>
      <c r="C448" s="1" t="s">
        <v>1383</v>
      </c>
      <c r="E448" s="5">
        <v>14596.09</v>
      </c>
      <c r="G448" s="5">
        <v>15550.37</v>
      </c>
      <c r="I448" s="9">
        <f t="shared" si="136"/>
        <v>-954.2800000000007</v>
      </c>
      <c r="K448" s="21">
        <f t="shared" si="137"/>
        <v>-0.06136702856587982</v>
      </c>
      <c r="M448" s="9">
        <v>44034.6</v>
      </c>
      <c r="O448" s="9">
        <v>46879.66</v>
      </c>
      <c r="Q448" s="9">
        <f t="shared" si="138"/>
        <v>-2845.060000000005</v>
      </c>
      <c r="S448" s="21">
        <f t="shared" si="139"/>
        <v>-0.06068858007929249</v>
      </c>
      <c r="U448" s="9">
        <v>58876</v>
      </c>
      <c r="W448" s="9">
        <v>62657.64</v>
      </c>
      <c r="Y448" s="9">
        <f t="shared" si="140"/>
        <v>-3781.6399999999994</v>
      </c>
      <c r="AA448" s="21">
        <f t="shared" si="141"/>
        <v>-0.0603540126950201</v>
      </c>
      <c r="AC448" s="9">
        <v>180472.58</v>
      </c>
      <c r="AE448" s="9">
        <v>187379.17</v>
      </c>
      <c r="AG448" s="9">
        <f t="shared" si="142"/>
        <v>-6906.590000000026</v>
      </c>
      <c r="AI448" s="21">
        <f t="shared" si="143"/>
        <v>-0.036858899524424324</v>
      </c>
    </row>
    <row r="449" spans="1:35" ht="12.75" outlineLevel="1">
      <c r="A449" s="1" t="s">
        <v>927</v>
      </c>
      <c r="B449" s="16" t="s">
        <v>928</v>
      </c>
      <c r="C449" s="1" t="s">
        <v>1384</v>
      </c>
      <c r="E449" s="5">
        <v>-1114</v>
      </c>
      <c r="G449" s="5">
        <v>0</v>
      </c>
      <c r="I449" s="9">
        <f t="shared" si="136"/>
        <v>-1114</v>
      </c>
      <c r="K449" s="21" t="str">
        <f t="shared" si="137"/>
        <v>N.M.</v>
      </c>
      <c r="M449" s="9">
        <v>-2576</v>
      </c>
      <c r="O449" s="9">
        <v>0</v>
      </c>
      <c r="Q449" s="9">
        <f t="shared" si="138"/>
        <v>-2576</v>
      </c>
      <c r="S449" s="21" t="str">
        <f t="shared" si="139"/>
        <v>N.M.</v>
      </c>
      <c r="U449" s="9">
        <v>-3426</v>
      </c>
      <c r="W449" s="9">
        <v>0</v>
      </c>
      <c r="Y449" s="9">
        <f t="shared" si="140"/>
        <v>-3426</v>
      </c>
      <c r="AA449" s="21" t="str">
        <f t="shared" si="141"/>
        <v>N.M.</v>
      </c>
      <c r="AC449" s="9">
        <v>-9384</v>
      </c>
      <c r="AE449" s="9">
        <v>-5091</v>
      </c>
      <c r="AG449" s="9">
        <f t="shared" si="142"/>
        <v>-4293</v>
      </c>
      <c r="AI449" s="21">
        <f t="shared" si="143"/>
        <v>-0.8432527990571597</v>
      </c>
    </row>
    <row r="450" spans="1:35" ht="12.75" outlineLevel="1">
      <c r="A450" s="1" t="s">
        <v>929</v>
      </c>
      <c r="B450" s="16" t="s">
        <v>930</v>
      </c>
      <c r="C450" s="1" t="s">
        <v>1385</v>
      </c>
      <c r="E450" s="5">
        <v>0</v>
      </c>
      <c r="G450" s="5">
        <v>0</v>
      </c>
      <c r="I450" s="9">
        <f t="shared" si="136"/>
        <v>0</v>
      </c>
      <c r="K450" s="21">
        <f t="shared" si="137"/>
        <v>0</v>
      </c>
      <c r="M450" s="9">
        <v>0</v>
      </c>
      <c r="O450" s="9">
        <v>0</v>
      </c>
      <c r="Q450" s="9">
        <f t="shared" si="138"/>
        <v>0</v>
      </c>
      <c r="S450" s="21">
        <f t="shared" si="139"/>
        <v>0</v>
      </c>
      <c r="U450" s="9">
        <v>0</v>
      </c>
      <c r="W450" s="9">
        <v>0</v>
      </c>
      <c r="Y450" s="9">
        <f t="shared" si="140"/>
        <v>0</v>
      </c>
      <c r="AA450" s="21">
        <f t="shared" si="141"/>
        <v>0</v>
      </c>
      <c r="AC450" s="9">
        <v>0</v>
      </c>
      <c r="AE450" s="9">
        <v>378</v>
      </c>
      <c r="AG450" s="9">
        <f t="shared" si="142"/>
        <v>-378</v>
      </c>
      <c r="AI450" s="21" t="str">
        <f t="shared" si="143"/>
        <v>N.M.</v>
      </c>
    </row>
    <row r="451" spans="1:35" ht="12.75" outlineLevel="1">
      <c r="A451" s="1" t="s">
        <v>931</v>
      </c>
      <c r="B451" s="16" t="s">
        <v>932</v>
      </c>
      <c r="C451" s="1" t="s">
        <v>1386</v>
      </c>
      <c r="E451" s="5">
        <v>-151953</v>
      </c>
      <c r="G451" s="5">
        <v>-102671</v>
      </c>
      <c r="I451" s="9">
        <f t="shared" si="136"/>
        <v>-49282</v>
      </c>
      <c r="K451" s="21">
        <f t="shared" si="137"/>
        <v>-0.4799992208121086</v>
      </c>
      <c r="M451" s="9">
        <v>-518667</v>
      </c>
      <c r="O451" s="9">
        <v>-384958</v>
      </c>
      <c r="Q451" s="9">
        <f t="shared" si="138"/>
        <v>-133709</v>
      </c>
      <c r="S451" s="21">
        <f t="shared" si="139"/>
        <v>-0.3473339948773633</v>
      </c>
      <c r="U451" s="9">
        <v>-475879</v>
      </c>
      <c r="W451" s="9">
        <v>-2210827</v>
      </c>
      <c r="Y451" s="9">
        <f t="shared" si="140"/>
        <v>1734948</v>
      </c>
      <c r="AA451" s="21">
        <f t="shared" si="141"/>
        <v>0.7847506837938925</v>
      </c>
      <c r="AC451" s="9">
        <v>9594</v>
      </c>
      <c r="AE451" s="9">
        <v>-2210827</v>
      </c>
      <c r="AG451" s="9">
        <f t="shared" si="142"/>
        <v>2220421</v>
      </c>
      <c r="AI451" s="21">
        <f t="shared" si="143"/>
        <v>1.0043395525746701</v>
      </c>
    </row>
    <row r="452" spans="1:35" ht="12.75" outlineLevel="1">
      <c r="A452" s="1" t="s">
        <v>933</v>
      </c>
      <c r="B452" s="16" t="s">
        <v>934</v>
      </c>
      <c r="C452" s="1" t="s">
        <v>1387</v>
      </c>
      <c r="E452" s="5">
        <v>-46379.67</v>
      </c>
      <c r="G452" s="5">
        <v>-26383.97</v>
      </c>
      <c r="I452" s="9">
        <f t="shared" si="136"/>
        <v>-19995.699999999997</v>
      </c>
      <c r="K452" s="21">
        <f t="shared" si="137"/>
        <v>-0.757873057011511</v>
      </c>
      <c r="M452" s="9">
        <v>-126673.63</v>
      </c>
      <c r="O452" s="9">
        <v>-90103.91</v>
      </c>
      <c r="Q452" s="9">
        <f t="shared" si="138"/>
        <v>-36569.72</v>
      </c>
      <c r="S452" s="21">
        <f t="shared" si="139"/>
        <v>-0.40586163241972517</v>
      </c>
      <c r="U452" s="9">
        <v>-154147.29</v>
      </c>
      <c r="W452" s="9">
        <v>-113163.26</v>
      </c>
      <c r="Y452" s="9">
        <f t="shared" si="140"/>
        <v>-40984.03000000001</v>
      </c>
      <c r="AA452" s="21">
        <f t="shared" si="141"/>
        <v>-0.3621672793802513</v>
      </c>
      <c r="AC452" s="9">
        <v>-340682.7</v>
      </c>
      <c r="AE452" s="9">
        <v>-113163.26</v>
      </c>
      <c r="AG452" s="9">
        <f t="shared" si="142"/>
        <v>-227519.44</v>
      </c>
      <c r="AI452" s="21">
        <f t="shared" si="143"/>
        <v>-2.0105415839027616</v>
      </c>
    </row>
    <row r="453" spans="1:35" ht="12.75" outlineLevel="1">
      <c r="A453" s="1" t="s">
        <v>935</v>
      </c>
      <c r="B453" s="16" t="s">
        <v>936</v>
      </c>
      <c r="C453" s="1" t="s">
        <v>1388</v>
      </c>
      <c r="E453" s="5">
        <v>15.1</v>
      </c>
      <c r="G453" s="5">
        <v>0</v>
      </c>
      <c r="I453" s="9">
        <f t="shared" si="136"/>
        <v>15.1</v>
      </c>
      <c r="K453" s="21" t="str">
        <f t="shared" si="137"/>
        <v>N.M.</v>
      </c>
      <c r="M453" s="9">
        <v>188.28</v>
      </c>
      <c r="O453" s="9">
        <v>0</v>
      </c>
      <c r="Q453" s="9">
        <f t="shared" si="138"/>
        <v>188.28</v>
      </c>
      <c r="S453" s="21" t="str">
        <f t="shared" si="139"/>
        <v>N.M.</v>
      </c>
      <c r="U453" s="9">
        <v>188.28</v>
      </c>
      <c r="W453" s="9">
        <v>0</v>
      </c>
      <c r="Y453" s="9">
        <f t="shared" si="140"/>
        <v>188.28</v>
      </c>
      <c r="AA453" s="21" t="str">
        <f t="shared" si="141"/>
        <v>N.M.</v>
      </c>
      <c r="AC453" s="9">
        <v>188.28</v>
      </c>
      <c r="AE453" s="9">
        <v>0</v>
      </c>
      <c r="AG453" s="9">
        <f t="shared" si="142"/>
        <v>188.28</v>
      </c>
      <c r="AI453" s="21" t="str">
        <f t="shared" si="143"/>
        <v>N.M.</v>
      </c>
    </row>
    <row r="454" spans="1:35" ht="12.75" outlineLevel="1">
      <c r="A454" s="1" t="s">
        <v>937</v>
      </c>
      <c r="B454" s="16" t="s">
        <v>938</v>
      </c>
      <c r="C454" s="1" t="s">
        <v>1389</v>
      </c>
      <c r="E454" s="5">
        <v>2185.19</v>
      </c>
      <c r="G454" s="5">
        <v>0</v>
      </c>
      <c r="I454" s="9">
        <f t="shared" si="136"/>
        <v>2185.19</v>
      </c>
      <c r="K454" s="21" t="str">
        <f t="shared" si="137"/>
        <v>N.M.</v>
      </c>
      <c r="M454" s="9">
        <v>2185.19</v>
      </c>
      <c r="O454" s="9">
        <v>0</v>
      </c>
      <c r="Q454" s="9">
        <f t="shared" si="138"/>
        <v>2185.19</v>
      </c>
      <c r="S454" s="21" t="str">
        <f t="shared" si="139"/>
        <v>N.M.</v>
      </c>
      <c r="U454" s="9">
        <v>2185.19</v>
      </c>
      <c r="W454" s="9">
        <v>0</v>
      </c>
      <c r="Y454" s="9">
        <f t="shared" si="140"/>
        <v>2185.19</v>
      </c>
      <c r="AA454" s="21" t="str">
        <f t="shared" si="141"/>
        <v>N.M.</v>
      </c>
      <c r="AC454" s="9">
        <v>2185.19</v>
      </c>
      <c r="AE454" s="9">
        <v>0</v>
      </c>
      <c r="AG454" s="9">
        <f t="shared" si="142"/>
        <v>2185.19</v>
      </c>
      <c r="AI454" s="21" t="str">
        <f t="shared" si="143"/>
        <v>N.M.</v>
      </c>
    </row>
    <row r="455" spans="1:35" ht="12.75" outlineLevel="1">
      <c r="A455" s="1" t="s">
        <v>939</v>
      </c>
      <c r="B455" s="16" t="s">
        <v>940</v>
      </c>
      <c r="C455" s="1" t="s">
        <v>1390</v>
      </c>
      <c r="E455" s="5">
        <v>2573.92</v>
      </c>
      <c r="G455" s="5">
        <v>0</v>
      </c>
      <c r="I455" s="9">
        <f t="shared" si="136"/>
        <v>2573.92</v>
      </c>
      <c r="K455" s="21" t="str">
        <f t="shared" si="137"/>
        <v>N.M.</v>
      </c>
      <c r="M455" s="9">
        <v>2573.92</v>
      </c>
      <c r="O455" s="9">
        <v>0</v>
      </c>
      <c r="Q455" s="9">
        <f t="shared" si="138"/>
        <v>2573.92</v>
      </c>
      <c r="S455" s="21" t="str">
        <f t="shared" si="139"/>
        <v>N.M.</v>
      </c>
      <c r="U455" s="9">
        <v>2573.92</v>
      </c>
      <c r="W455" s="9">
        <v>0</v>
      </c>
      <c r="Y455" s="9">
        <f t="shared" si="140"/>
        <v>2573.92</v>
      </c>
      <c r="AA455" s="21" t="str">
        <f t="shared" si="141"/>
        <v>N.M.</v>
      </c>
      <c r="AC455" s="9">
        <v>2573.92</v>
      </c>
      <c r="AE455" s="9">
        <v>0</v>
      </c>
      <c r="AG455" s="9">
        <f t="shared" si="142"/>
        <v>2573.92</v>
      </c>
      <c r="AI455" s="21" t="str">
        <f t="shared" si="143"/>
        <v>N.M.</v>
      </c>
    </row>
    <row r="456" spans="1:35" ht="12.75" outlineLevel="1">
      <c r="A456" s="1" t="s">
        <v>941</v>
      </c>
      <c r="B456" s="16" t="s">
        <v>942</v>
      </c>
      <c r="C456" s="1" t="s">
        <v>1391</v>
      </c>
      <c r="E456" s="5">
        <v>0</v>
      </c>
      <c r="G456" s="5">
        <v>0</v>
      </c>
      <c r="I456" s="9">
        <f t="shared" si="136"/>
        <v>0</v>
      </c>
      <c r="K456" s="21">
        <f t="shared" si="137"/>
        <v>0</v>
      </c>
      <c r="M456" s="9">
        <v>0</v>
      </c>
      <c r="O456" s="9">
        <v>0</v>
      </c>
      <c r="Q456" s="9">
        <f t="shared" si="138"/>
        <v>0</v>
      </c>
      <c r="S456" s="21">
        <f t="shared" si="139"/>
        <v>0</v>
      </c>
      <c r="U456" s="9">
        <v>0</v>
      </c>
      <c r="W456" s="9">
        <v>0</v>
      </c>
      <c r="Y456" s="9">
        <f t="shared" si="140"/>
        <v>0</v>
      </c>
      <c r="AA456" s="21">
        <f t="shared" si="141"/>
        <v>0</v>
      </c>
      <c r="AC456" s="9">
        <v>0</v>
      </c>
      <c r="AE456" s="9">
        <v>89362.57</v>
      </c>
      <c r="AG456" s="9">
        <f t="shared" si="142"/>
        <v>-89362.57</v>
      </c>
      <c r="AI456" s="21" t="str">
        <f t="shared" si="143"/>
        <v>N.M.</v>
      </c>
    </row>
    <row r="457" spans="1:53" s="16" customFormat="1" ht="12.75">
      <c r="A457" s="16" t="s">
        <v>47</v>
      </c>
      <c r="C457" s="16" t="s">
        <v>1392</v>
      </c>
      <c r="D457" s="71"/>
      <c r="E457" s="71">
        <v>162560.87</v>
      </c>
      <c r="F457" s="71"/>
      <c r="G457" s="71">
        <v>11319</v>
      </c>
      <c r="H457" s="71"/>
      <c r="I457" s="71">
        <f>+E457-G457</f>
        <v>151241.87</v>
      </c>
      <c r="J457" s="75" t="str">
        <f>IF((+E457-G457)=(I457),"  ",$AO$522)</f>
        <v>  </v>
      </c>
      <c r="K457" s="72" t="str">
        <f>IF(G457&lt;0,IF(I457=0,0,IF(OR(G457=0,E457=0),"N.M.",IF(ABS(I457/G457)&gt;=10,"N.M.",I457/(-G457)))),IF(I457=0,0,IF(OR(G457=0,E457=0),"N.M.",IF(ABS(I457/G457)&gt;=10,"N.M.",I457/G457))))</f>
        <v>N.M.</v>
      </c>
      <c r="L457" s="73"/>
      <c r="M457" s="71">
        <v>1765776.42</v>
      </c>
      <c r="N457" s="71"/>
      <c r="O457" s="71">
        <v>-372849.89</v>
      </c>
      <c r="P457" s="71"/>
      <c r="Q457" s="71">
        <f>+M457-O457</f>
        <v>2138626.31</v>
      </c>
      <c r="R457" s="75" t="str">
        <f>IF((+M457-O457)=(Q457),"  ",$AO$522)</f>
        <v>  </v>
      </c>
      <c r="S457" s="72">
        <f>IF(O457&lt;0,IF(Q457=0,0,IF(OR(O457=0,M457=0),"N.M.",IF(ABS(Q457/O457)&gt;=10,"N.M.",Q457/(-O457)))),IF(Q457=0,0,IF(OR(O457=0,M457=0),"N.M.",IF(ABS(Q457/O457)&gt;=10,"N.M.",Q457/O457))))</f>
        <v>5.735890950645044</v>
      </c>
      <c r="T457" s="73"/>
      <c r="U457" s="71">
        <v>2088058.31</v>
      </c>
      <c r="V457" s="71"/>
      <c r="W457" s="71">
        <v>-427617.36</v>
      </c>
      <c r="X457" s="71"/>
      <c r="Y457" s="71">
        <f>+U457-W457</f>
        <v>2515675.67</v>
      </c>
      <c r="Z457" s="75" t="str">
        <f>IF((+U457-W457)=(Y457),"  ",$AO$522)</f>
        <v>  </v>
      </c>
      <c r="AA457" s="72">
        <f>IF(W457&lt;0,IF(Y457=0,0,IF(OR(W457=0,U457=0),"N.M.",IF(ABS(Y457/W457)&gt;=10,"N.M.",Y457/(-W457)))),IF(Y457=0,0,IF(OR(W457=0,U457=0),"N.M.",IF(ABS(Y457/W457)&gt;=10,"N.M.",Y457/W457))))</f>
        <v>5.883006410216835</v>
      </c>
      <c r="AB457" s="73"/>
      <c r="AC457" s="71">
        <v>3317470.14</v>
      </c>
      <c r="AD457" s="71"/>
      <c r="AE457" s="71">
        <v>-94496.59000000381</v>
      </c>
      <c r="AF457" s="71"/>
      <c r="AG457" s="71">
        <f>+AC457-AE457</f>
        <v>3411966.730000004</v>
      </c>
      <c r="AH457" s="75" t="str">
        <f>IF((+AC457-AE457)=(AG457),"  ",$AO$522)</f>
        <v>  </v>
      </c>
      <c r="AI457" s="72" t="str">
        <f>IF(AE457&lt;0,IF(AG457=0,0,IF(OR(AE457=0,AC457=0),"N.M.",IF(ABS(AG457/AE457)&gt;=10,"N.M.",AG457/(-AE457)))),IF(AG457=0,0,IF(OR(AE457=0,AC457=0),"N.M.",IF(ABS(AG457/AE457)&gt;=10,"N.M.",AG457/AE457))))</f>
        <v>N.M.</v>
      </c>
      <c r="AJ457" s="73"/>
      <c r="AK457" s="74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</row>
    <row r="458" spans="1:35" ht="12.75" outlineLevel="1">
      <c r="A458" s="1" t="s">
        <v>943</v>
      </c>
      <c r="B458" s="16" t="s">
        <v>944</v>
      </c>
      <c r="C458" s="1" t="s">
        <v>1341</v>
      </c>
      <c r="E458" s="5">
        <v>0</v>
      </c>
      <c r="G458" s="5">
        <v>0</v>
      </c>
      <c r="I458" s="9">
        <f aca="true" t="shared" si="144" ref="I458:I470">+E458-G458</f>
        <v>0</v>
      </c>
      <c r="K458" s="21">
        <f aca="true" t="shared" si="145" ref="K458:K470">IF(G458&lt;0,IF(I458=0,0,IF(OR(G458=0,E458=0),"N.M.",IF(ABS(I458/G458)&gt;=10,"N.M.",I458/(-G458)))),IF(I458=0,0,IF(OR(G458=0,E458=0),"N.M.",IF(ABS(I458/G458)&gt;=10,"N.M.",I458/G458))))</f>
        <v>0</v>
      </c>
      <c r="M458" s="9">
        <v>0</v>
      </c>
      <c r="O458" s="9">
        <v>0</v>
      </c>
      <c r="Q458" s="9">
        <f aca="true" t="shared" si="146" ref="Q458:Q470">+M458-O458</f>
        <v>0</v>
      </c>
      <c r="S458" s="21">
        <f aca="true" t="shared" si="147" ref="S458:S470">IF(O458&lt;0,IF(Q458=0,0,IF(OR(O458=0,M458=0),"N.M.",IF(ABS(Q458/O458)&gt;=10,"N.M.",Q458/(-O458)))),IF(Q458=0,0,IF(OR(O458=0,M458=0),"N.M.",IF(ABS(Q458/O458)&gt;=10,"N.M.",Q458/O458))))</f>
        <v>0</v>
      </c>
      <c r="U458" s="9">
        <v>0</v>
      </c>
      <c r="W458" s="9">
        <v>0</v>
      </c>
      <c r="Y458" s="9">
        <f aca="true" t="shared" si="148" ref="Y458:Y470">+U458-W458</f>
        <v>0</v>
      </c>
      <c r="AA458" s="21">
        <f aca="true" t="shared" si="149" ref="AA458:AA470">IF(W458&lt;0,IF(Y458=0,0,IF(OR(W458=0,U458=0),"N.M.",IF(ABS(Y458/W458)&gt;=10,"N.M.",Y458/(-W458)))),IF(Y458=0,0,IF(OR(W458=0,U458=0),"N.M.",IF(ABS(Y458/W458)&gt;=10,"N.M.",Y458/W458))))</f>
        <v>0</v>
      </c>
      <c r="AC458" s="9">
        <v>0</v>
      </c>
      <c r="AE458" s="9">
        <v>-25</v>
      </c>
      <c r="AG458" s="9">
        <f aca="true" t="shared" si="150" ref="AG458:AG470">+AC458-AE458</f>
        <v>25</v>
      </c>
      <c r="AI458" s="21" t="str">
        <f aca="true" t="shared" si="151" ref="AI458:AI470">IF(AE458&lt;0,IF(AG458=0,0,IF(OR(AE458=0,AC458=0),"N.M.",IF(ABS(AG458/AE458)&gt;=10,"N.M.",AG458/(-AE458)))),IF(AG458=0,0,IF(OR(AE458=0,AC458=0),"N.M.",IF(ABS(AG458/AE458)&gt;=10,"N.M.",AG458/AE458))))</f>
        <v>N.M.</v>
      </c>
    </row>
    <row r="459" spans="1:35" ht="12.75" outlineLevel="1">
      <c r="A459" s="1" t="s">
        <v>945</v>
      </c>
      <c r="B459" s="16" t="s">
        <v>946</v>
      </c>
      <c r="C459" s="1" t="s">
        <v>1393</v>
      </c>
      <c r="E459" s="5">
        <v>0</v>
      </c>
      <c r="G459" s="5">
        <v>0</v>
      </c>
      <c r="I459" s="9">
        <f t="shared" si="144"/>
        <v>0</v>
      </c>
      <c r="K459" s="21">
        <f t="shared" si="145"/>
        <v>0</v>
      </c>
      <c r="M459" s="9">
        <v>0</v>
      </c>
      <c r="O459" s="9">
        <v>0</v>
      </c>
      <c r="Q459" s="9">
        <f t="shared" si="146"/>
        <v>0</v>
      </c>
      <c r="S459" s="21">
        <f t="shared" si="147"/>
        <v>0</v>
      </c>
      <c r="U459" s="9">
        <v>-22146.34</v>
      </c>
      <c r="W459" s="9">
        <v>0</v>
      </c>
      <c r="Y459" s="9">
        <f t="shared" si="148"/>
        <v>-22146.34</v>
      </c>
      <c r="AA459" s="21" t="str">
        <f t="shared" si="149"/>
        <v>N.M.</v>
      </c>
      <c r="AC459" s="9">
        <v>-22146.34</v>
      </c>
      <c r="AE459" s="9">
        <v>-2112.03</v>
      </c>
      <c r="AG459" s="9">
        <f t="shared" si="150"/>
        <v>-20034.31</v>
      </c>
      <c r="AI459" s="21">
        <f t="shared" si="151"/>
        <v>-9.485807493264774</v>
      </c>
    </row>
    <row r="460" spans="1:35" ht="12.75" outlineLevel="1">
      <c r="A460" s="1" t="s">
        <v>947</v>
      </c>
      <c r="B460" s="16" t="s">
        <v>948</v>
      </c>
      <c r="C460" s="1" t="s">
        <v>1394</v>
      </c>
      <c r="E460" s="5">
        <v>-17897.42</v>
      </c>
      <c r="G460" s="5">
        <v>-34481.07</v>
      </c>
      <c r="I460" s="9">
        <f t="shared" si="144"/>
        <v>16583.65</v>
      </c>
      <c r="K460" s="21">
        <f t="shared" si="145"/>
        <v>0.4809494020922205</v>
      </c>
      <c r="M460" s="9">
        <v>-65568.155</v>
      </c>
      <c r="O460" s="9">
        <v>-85573.95</v>
      </c>
      <c r="Q460" s="9">
        <f t="shared" si="146"/>
        <v>20005.795</v>
      </c>
      <c r="S460" s="21">
        <f t="shared" si="147"/>
        <v>0.23378370403609977</v>
      </c>
      <c r="U460" s="9">
        <v>-88426.275</v>
      </c>
      <c r="W460" s="9">
        <v>-122071.44</v>
      </c>
      <c r="Y460" s="9">
        <f t="shared" si="148"/>
        <v>33645.16500000001</v>
      </c>
      <c r="AA460" s="21">
        <f t="shared" si="149"/>
        <v>0.27561864593388924</v>
      </c>
      <c r="AC460" s="9">
        <v>-1036219.295</v>
      </c>
      <c r="AE460" s="9">
        <v>-1039325.63</v>
      </c>
      <c r="AG460" s="9">
        <f t="shared" si="150"/>
        <v>3106.3349999999627</v>
      </c>
      <c r="AI460" s="21">
        <f t="shared" si="151"/>
        <v>0.002988798611653561</v>
      </c>
    </row>
    <row r="461" spans="1:35" ht="12.75" outlineLevel="1">
      <c r="A461" s="1" t="s">
        <v>949</v>
      </c>
      <c r="B461" s="16" t="s">
        <v>950</v>
      </c>
      <c r="C461" s="1" t="s">
        <v>1395</v>
      </c>
      <c r="E461" s="5">
        <v>-31.84</v>
      </c>
      <c r="G461" s="5">
        <v>0</v>
      </c>
      <c r="I461" s="9">
        <f t="shared" si="144"/>
        <v>-31.84</v>
      </c>
      <c r="K461" s="21" t="str">
        <f t="shared" si="145"/>
        <v>N.M.</v>
      </c>
      <c r="M461" s="9">
        <v>-31.84</v>
      </c>
      <c r="O461" s="9">
        <v>0</v>
      </c>
      <c r="Q461" s="9">
        <f t="shared" si="146"/>
        <v>-31.84</v>
      </c>
      <c r="S461" s="21" t="str">
        <f t="shared" si="147"/>
        <v>N.M.</v>
      </c>
      <c r="U461" s="9">
        <v>-76.97</v>
      </c>
      <c r="W461" s="9">
        <v>-259.98</v>
      </c>
      <c r="Y461" s="9">
        <f t="shared" si="148"/>
        <v>183.01000000000002</v>
      </c>
      <c r="AA461" s="21">
        <f t="shared" si="149"/>
        <v>0.7039387645203478</v>
      </c>
      <c r="AC461" s="9">
        <v>-610.79</v>
      </c>
      <c r="AE461" s="9">
        <v>-642.01</v>
      </c>
      <c r="AG461" s="9">
        <f t="shared" si="150"/>
        <v>31.220000000000027</v>
      </c>
      <c r="AI461" s="21">
        <f t="shared" si="151"/>
        <v>0.048628526035420054</v>
      </c>
    </row>
    <row r="462" spans="1:35" ht="12.75" outlineLevel="1">
      <c r="A462" s="1" t="s">
        <v>951</v>
      </c>
      <c r="B462" s="16" t="s">
        <v>952</v>
      </c>
      <c r="C462" s="1" t="s">
        <v>1396</v>
      </c>
      <c r="E462" s="5">
        <v>0</v>
      </c>
      <c r="G462" s="5">
        <v>0</v>
      </c>
      <c r="I462" s="9">
        <f t="shared" si="144"/>
        <v>0</v>
      </c>
      <c r="K462" s="21">
        <f t="shared" si="145"/>
        <v>0</v>
      </c>
      <c r="M462" s="9">
        <v>0</v>
      </c>
      <c r="O462" s="9">
        <v>0</v>
      </c>
      <c r="Q462" s="9">
        <f t="shared" si="146"/>
        <v>0</v>
      </c>
      <c r="S462" s="21">
        <f t="shared" si="147"/>
        <v>0</v>
      </c>
      <c r="U462" s="9">
        <v>0</v>
      </c>
      <c r="W462" s="9">
        <v>0</v>
      </c>
      <c r="Y462" s="9">
        <f t="shared" si="148"/>
        <v>0</v>
      </c>
      <c r="AA462" s="21">
        <f t="shared" si="149"/>
        <v>0</v>
      </c>
      <c r="AC462" s="9">
        <v>-1018500</v>
      </c>
      <c r="AE462" s="9">
        <v>0</v>
      </c>
      <c r="AG462" s="9">
        <f t="shared" si="150"/>
        <v>-1018500</v>
      </c>
      <c r="AI462" s="21" t="str">
        <f t="shared" si="151"/>
        <v>N.M.</v>
      </c>
    </row>
    <row r="463" spans="1:35" ht="12.75" outlineLevel="1">
      <c r="A463" s="1" t="s">
        <v>953</v>
      </c>
      <c r="B463" s="16" t="s">
        <v>954</v>
      </c>
      <c r="C463" s="1" t="s">
        <v>1397</v>
      </c>
      <c r="E463" s="5">
        <v>-14275.576000000001</v>
      </c>
      <c r="G463" s="5">
        <v>-4405.8910000000005</v>
      </c>
      <c r="I463" s="9">
        <f t="shared" si="144"/>
        <v>-9869.685000000001</v>
      </c>
      <c r="K463" s="21">
        <f t="shared" si="145"/>
        <v>-2.240111024081168</v>
      </c>
      <c r="M463" s="9">
        <v>-73155.95</v>
      </c>
      <c r="O463" s="9">
        <v>-41792.875</v>
      </c>
      <c r="Q463" s="9">
        <f t="shared" si="146"/>
        <v>-31363.074999999997</v>
      </c>
      <c r="S463" s="21">
        <f t="shared" si="147"/>
        <v>-0.7504407150740406</v>
      </c>
      <c r="U463" s="9">
        <v>-101502.438</v>
      </c>
      <c r="W463" s="9">
        <v>-71875.981</v>
      </c>
      <c r="Y463" s="9">
        <f t="shared" si="148"/>
        <v>-29626.456999999995</v>
      </c>
      <c r="AA463" s="21">
        <f t="shared" si="149"/>
        <v>-0.4121885585116396</v>
      </c>
      <c r="AC463" s="9">
        <v>-212070.895</v>
      </c>
      <c r="AE463" s="9">
        <v>-144276.86</v>
      </c>
      <c r="AG463" s="9">
        <f t="shared" si="150"/>
        <v>-67794.035</v>
      </c>
      <c r="AI463" s="21">
        <f t="shared" si="151"/>
        <v>-0.46988848384973175</v>
      </c>
    </row>
    <row r="464" spans="1:35" ht="12.75" outlineLevel="1">
      <c r="A464" s="1" t="s">
        <v>955</v>
      </c>
      <c r="B464" s="16" t="s">
        <v>956</v>
      </c>
      <c r="C464" s="1" t="s">
        <v>1398</v>
      </c>
      <c r="E464" s="5">
        <v>-459.3</v>
      </c>
      <c r="G464" s="5">
        <v>-1020.46</v>
      </c>
      <c r="I464" s="9">
        <f t="shared" si="144"/>
        <v>561.1600000000001</v>
      </c>
      <c r="K464" s="21">
        <f t="shared" si="145"/>
        <v>0.5499088646296769</v>
      </c>
      <c r="M464" s="9">
        <v>-7691.13</v>
      </c>
      <c r="O464" s="9">
        <v>-4232.7</v>
      </c>
      <c r="Q464" s="9">
        <f t="shared" si="146"/>
        <v>-3458.4300000000003</v>
      </c>
      <c r="S464" s="21">
        <f t="shared" si="147"/>
        <v>-0.817074207952371</v>
      </c>
      <c r="U464" s="9">
        <v>-7388.52</v>
      </c>
      <c r="W464" s="9">
        <v>-4717.42</v>
      </c>
      <c r="Y464" s="9">
        <f t="shared" si="148"/>
        <v>-2671.1000000000004</v>
      </c>
      <c r="AA464" s="21">
        <f t="shared" si="149"/>
        <v>-0.5662205188429269</v>
      </c>
      <c r="AC464" s="9">
        <v>-29227.04</v>
      </c>
      <c r="AE464" s="9">
        <v>-21670.485</v>
      </c>
      <c r="AG464" s="9">
        <f t="shared" si="150"/>
        <v>-7556.555</v>
      </c>
      <c r="AI464" s="21">
        <f t="shared" si="151"/>
        <v>-0.34870262479127717</v>
      </c>
    </row>
    <row r="465" spans="1:35" ht="12.75" outlineLevel="1">
      <c r="A465" s="1" t="s">
        <v>957</v>
      </c>
      <c r="B465" s="16" t="s">
        <v>958</v>
      </c>
      <c r="C465" s="1" t="s">
        <v>1399</v>
      </c>
      <c r="E465" s="5">
        <v>11801.59</v>
      </c>
      <c r="G465" s="5">
        <v>-5353.19</v>
      </c>
      <c r="I465" s="9">
        <f t="shared" si="144"/>
        <v>17154.78</v>
      </c>
      <c r="K465" s="21">
        <f t="shared" si="145"/>
        <v>3.2045901602595834</v>
      </c>
      <c r="M465" s="9">
        <v>2780.76</v>
      </c>
      <c r="O465" s="9">
        <v>-12579.77</v>
      </c>
      <c r="Q465" s="9">
        <f t="shared" si="146"/>
        <v>15360.53</v>
      </c>
      <c r="S465" s="21">
        <f t="shared" si="147"/>
        <v>1.2210501463858243</v>
      </c>
      <c r="U465" s="9">
        <v>0</v>
      </c>
      <c r="W465" s="9">
        <v>-35051.35</v>
      </c>
      <c r="Y465" s="9">
        <f t="shared" si="148"/>
        <v>35051.35</v>
      </c>
      <c r="AA465" s="21" t="str">
        <f t="shared" si="149"/>
        <v>N.M.</v>
      </c>
      <c r="AC465" s="9">
        <v>-92807.55</v>
      </c>
      <c r="AE465" s="9">
        <v>-369714.15</v>
      </c>
      <c r="AG465" s="9">
        <f t="shared" si="150"/>
        <v>276906.60000000003</v>
      </c>
      <c r="AI465" s="21">
        <f t="shared" si="151"/>
        <v>0.7489748498941683</v>
      </c>
    </row>
    <row r="466" spans="1:35" ht="12.75" outlineLevel="1">
      <c r="A466" s="1" t="s">
        <v>959</v>
      </c>
      <c r="B466" s="16" t="s">
        <v>960</v>
      </c>
      <c r="C466" s="1" t="s">
        <v>1400</v>
      </c>
      <c r="E466" s="5">
        <v>-1493.06</v>
      </c>
      <c r="G466" s="5">
        <v>-12398.52</v>
      </c>
      <c r="I466" s="9">
        <f t="shared" si="144"/>
        <v>10905.460000000001</v>
      </c>
      <c r="K466" s="21">
        <f t="shared" si="145"/>
        <v>0.8795775624832641</v>
      </c>
      <c r="M466" s="9">
        <v>-53808.83</v>
      </c>
      <c r="O466" s="9">
        <v>-15300.56</v>
      </c>
      <c r="Q466" s="9">
        <f t="shared" si="146"/>
        <v>-38508.270000000004</v>
      </c>
      <c r="S466" s="21">
        <f t="shared" si="147"/>
        <v>-2.5167882744161</v>
      </c>
      <c r="U466" s="9">
        <v>-58805.52</v>
      </c>
      <c r="W466" s="9">
        <v>-32997.58</v>
      </c>
      <c r="Y466" s="9">
        <f t="shared" si="148"/>
        <v>-25807.939999999995</v>
      </c>
      <c r="AA466" s="21">
        <f t="shared" si="149"/>
        <v>-0.7821161430626122</v>
      </c>
      <c r="AC466" s="9">
        <v>-163947.64</v>
      </c>
      <c r="AE466" s="9">
        <v>-70004.59</v>
      </c>
      <c r="AG466" s="9">
        <f t="shared" si="150"/>
        <v>-93943.05000000002</v>
      </c>
      <c r="AI466" s="21">
        <f t="shared" si="151"/>
        <v>-1.3419555774842766</v>
      </c>
    </row>
    <row r="467" spans="1:35" ht="12.75" outlineLevel="1">
      <c r="A467" s="1" t="s">
        <v>961</v>
      </c>
      <c r="B467" s="16" t="s">
        <v>962</v>
      </c>
      <c r="C467" s="1" t="s">
        <v>1401</v>
      </c>
      <c r="E467" s="5">
        <v>0</v>
      </c>
      <c r="G467" s="5">
        <v>0</v>
      </c>
      <c r="I467" s="9">
        <f t="shared" si="144"/>
        <v>0</v>
      </c>
      <c r="K467" s="21">
        <f t="shared" si="145"/>
        <v>0</v>
      </c>
      <c r="M467" s="9">
        <v>-23.98</v>
      </c>
      <c r="O467" s="9">
        <v>0</v>
      </c>
      <c r="Q467" s="9">
        <f t="shared" si="146"/>
        <v>-23.98</v>
      </c>
      <c r="S467" s="21" t="str">
        <f t="shared" si="147"/>
        <v>N.M.</v>
      </c>
      <c r="U467" s="9">
        <v>-23.98</v>
      </c>
      <c r="W467" s="9">
        <v>0</v>
      </c>
      <c r="Y467" s="9">
        <f t="shared" si="148"/>
        <v>-23.98</v>
      </c>
      <c r="AA467" s="21" t="str">
        <f t="shared" si="149"/>
        <v>N.M.</v>
      </c>
      <c r="AC467" s="9">
        <v>-23.98</v>
      </c>
      <c r="AE467" s="9">
        <v>0</v>
      </c>
      <c r="AG467" s="9">
        <f t="shared" si="150"/>
        <v>-23.98</v>
      </c>
      <c r="AI467" s="21" t="str">
        <f t="shared" si="151"/>
        <v>N.M.</v>
      </c>
    </row>
    <row r="468" spans="1:35" ht="12.75" outlineLevel="1">
      <c r="A468" s="1" t="s">
        <v>963</v>
      </c>
      <c r="B468" s="16" t="s">
        <v>964</v>
      </c>
      <c r="C468" s="1" t="s">
        <v>1402</v>
      </c>
      <c r="E468" s="5">
        <v>0</v>
      </c>
      <c r="G468" s="5">
        <v>0</v>
      </c>
      <c r="I468" s="9">
        <f t="shared" si="144"/>
        <v>0</v>
      </c>
      <c r="K468" s="21">
        <f t="shared" si="145"/>
        <v>0</v>
      </c>
      <c r="M468" s="9">
        <v>0</v>
      </c>
      <c r="O468" s="9">
        <v>506673.08</v>
      </c>
      <c r="Q468" s="9">
        <f t="shared" si="146"/>
        <v>-506673.08</v>
      </c>
      <c r="S468" s="21" t="str">
        <f t="shared" si="147"/>
        <v>N.M.</v>
      </c>
      <c r="U468" s="9">
        <v>0</v>
      </c>
      <c r="W468" s="9">
        <v>506673.08</v>
      </c>
      <c r="Y468" s="9">
        <f t="shared" si="148"/>
        <v>-506673.08</v>
      </c>
      <c r="AA468" s="21" t="str">
        <f t="shared" si="149"/>
        <v>N.M.</v>
      </c>
      <c r="AC468" s="9">
        <v>409698.06</v>
      </c>
      <c r="AE468" s="9">
        <v>595649.97</v>
      </c>
      <c r="AG468" s="9">
        <f t="shared" si="150"/>
        <v>-185951.90999999997</v>
      </c>
      <c r="AI468" s="21">
        <f t="shared" si="151"/>
        <v>-0.31218319376394826</v>
      </c>
    </row>
    <row r="469" spans="1:35" ht="12.75" outlineLevel="1">
      <c r="A469" s="1" t="s">
        <v>965</v>
      </c>
      <c r="B469" s="16" t="s">
        <v>966</v>
      </c>
      <c r="C469" s="1" t="s">
        <v>1403</v>
      </c>
      <c r="E469" s="5">
        <v>-11598.28</v>
      </c>
      <c r="G469" s="5">
        <v>0</v>
      </c>
      <c r="I469" s="9">
        <f t="shared" si="144"/>
        <v>-11598.28</v>
      </c>
      <c r="K469" s="21" t="str">
        <f t="shared" si="145"/>
        <v>N.M.</v>
      </c>
      <c r="M469" s="9">
        <v>-11598.28</v>
      </c>
      <c r="O469" s="9">
        <v>0</v>
      </c>
      <c r="Q469" s="9">
        <f t="shared" si="146"/>
        <v>-11598.28</v>
      </c>
      <c r="S469" s="21" t="str">
        <f t="shared" si="147"/>
        <v>N.M.</v>
      </c>
      <c r="U469" s="9">
        <v>-11598.28</v>
      </c>
      <c r="W469" s="9">
        <v>0</v>
      </c>
      <c r="Y469" s="9">
        <f t="shared" si="148"/>
        <v>-11598.28</v>
      </c>
      <c r="AA469" s="21" t="str">
        <f t="shared" si="149"/>
        <v>N.M.</v>
      </c>
      <c r="AC469" s="9">
        <v>-11598.28</v>
      </c>
      <c r="AE469" s="9">
        <v>0</v>
      </c>
      <c r="AG469" s="9">
        <f t="shared" si="150"/>
        <v>-11598.28</v>
      </c>
      <c r="AI469" s="21" t="str">
        <f t="shared" si="151"/>
        <v>N.M.</v>
      </c>
    </row>
    <row r="470" spans="1:35" ht="12.75" outlineLevel="1">
      <c r="A470" s="1" t="s">
        <v>967</v>
      </c>
      <c r="B470" s="16" t="s">
        <v>968</v>
      </c>
      <c r="C470" s="1" t="s">
        <v>1404</v>
      </c>
      <c r="E470" s="5">
        <v>-203.31</v>
      </c>
      <c r="G470" s="5">
        <v>0</v>
      </c>
      <c r="I470" s="9">
        <f t="shared" si="144"/>
        <v>-203.31</v>
      </c>
      <c r="K470" s="21" t="str">
        <f t="shared" si="145"/>
        <v>N.M.</v>
      </c>
      <c r="M470" s="9">
        <v>-203.31</v>
      </c>
      <c r="O470" s="9">
        <v>0</v>
      </c>
      <c r="Q470" s="9">
        <f t="shared" si="146"/>
        <v>-203.31</v>
      </c>
      <c r="S470" s="21" t="str">
        <f t="shared" si="147"/>
        <v>N.M.</v>
      </c>
      <c r="U470" s="9">
        <v>-203.31</v>
      </c>
      <c r="W470" s="9">
        <v>0</v>
      </c>
      <c r="Y470" s="9">
        <f t="shared" si="148"/>
        <v>-203.31</v>
      </c>
      <c r="AA470" s="21" t="str">
        <f t="shared" si="149"/>
        <v>N.M.</v>
      </c>
      <c r="AC470" s="9">
        <v>-203.31</v>
      </c>
      <c r="AE470" s="9">
        <v>0</v>
      </c>
      <c r="AG470" s="9">
        <f t="shared" si="150"/>
        <v>-203.31</v>
      </c>
      <c r="AI470" s="21" t="str">
        <f t="shared" si="151"/>
        <v>N.M.</v>
      </c>
    </row>
    <row r="471" spans="1:53" s="16" customFormat="1" ht="12.75">
      <c r="A471" s="16" t="s">
        <v>48</v>
      </c>
      <c r="C471" s="16" t="s">
        <v>1405</v>
      </c>
      <c r="D471" s="9"/>
      <c r="E471" s="9">
        <v>-34157.196</v>
      </c>
      <c r="F471" s="9"/>
      <c r="G471" s="9">
        <v>-57659.13100000001</v>
      </c>
      <c r="H471" s="9"/>
      <c r="I471" s="9">
        <f aca="true" t="shared" si="152" ref="I471:I478">+E471-G471</f>
        <v>23501.935000000005</v>
      </c>
      <c r="J471" s="37" t="str">
        <f>IF((+E471-G471)=(I471),"  ",$AO$522)</f>
        <v>  </v>
      </c>
      <c r="K471" s="38">
        <f aca="true" t="shared" si="153" ref="K471:K478">IF(G471&lt;0,IF(I471=0,0,IF(OR(G471=0,E471=0),"N.M.",IF(ABS(I471/G471)&gt;=10,"N.M.",I471/(-G471)))),IF(I471=0,0,IF(OR(G471=0,E471=0),"N.M.",IF(ABS(I471/G471)&gt;=10,"N.M.",I471/G471))))</f>
        <v>0.40760126960636994</v>
      </c>
      <c r="L471" s="39"/>
      <c r="M471" s="9">
        <v>-209300.71500000003</v>
      </c>
      <c r="N471" s="9"/>
      <c r="O471" s="9">
        <v>347193.22500000003</v>
      </c>
      <c r="P471" s="9"/>
      <c r="Q471" s="9">
        <f aca="true" t="shared" si="154" ref="Q471:Q478">+M471-O471</f>
        <v>-556493.9400000001</v>
      </c>
      <c r="R471" s="37" t="str">
        <f>IF((+M471-O471)=(Q471),"  ",$AO$522)</f>
        <v>  </v>
      </c>
      <c r="S471" s="38">
        <f aca="true" t="shared" si="155" ref="S471:S478">IF(O471&lt;0,IF(Q471=0,0,IF(OR(O471=0,M471=0),"N.M.",IF(ABS(Q471/O471)&gt;=10,"N.M.",Q471/(-O471)))),IF(Q471=0,0,IF(OR(O471=0,M471=0),"N.M.",IF(ABS(Q471/O471)&gt;=10,"N.M.",Q471/O471))))</f>
        <v>-1.6028364032737101</v>
      </c>
      <c r="T471" s="39"/>
      <c r="U471" s="9">
        <v>-290171.633</v>
      </c>
      <c r="V471" s="9"/>
      <c r="W471" s="9">
        <v>239699.32899999997</v>
      </c>
      <c r="X471" s="9"/>
      <c r="Y471" s="9">
        <f aca="true" t="shared" si="156" ref="Y471:Y478">+U471-W471</f>
        <v>-529870.9619999999</v>
      </c>
      <c r="Z471" s="37" t="str">
        <f>IF((+U471-W471)=(Y471),"  ",$AO$522)</f>
        <v>  </v>
      </c>
      <c r="AA471" s="38">
        <f aca="true" t="shared" si="157" ref="AA471:AA478">IF(W471&lt;0,IF(Y471=0,0,IF(OR(W471=0,U471=0),"N.M.",IF(ABS(Y471/W471)&gt;=10,"N.M.",Y471/(-W471)))),IF(Y471=0,0,IF(OR(W471=0,U471=0),"N.M.",IF(ABS(Y471/W471)&gt;=10,"N.M.",Y471/W471))))</f>
        <v>-2.2105650616986083</v>
      </c>
      <c r="AB471" s="39"/>
      <c r="AC471" s="9">
        <v>-2177657.06</v>
      </c>
      <c r="AD471" s="9"/>
      <c r="AE471" s="9">
        <v>-1052120.785</v>
      </c>
      <c r="AF471" s="9"/>
      <c r="AG471" s="9">
        <f aca="true" t="shared" si="158" ref="AG471:AG478">+AC471-AE471</f>
        <v>-1125536.2750000001</v>
      </c>
      <c r="AH471" s="37" t="str">
        <f>IF((+AC471-AE471)=(AG471),"  ",$AO$522)</f>
        <v>  </v>
      </c>
      <c r="AI471" s="38">
        <f aca="true" t="shared" si="159" ref="AI471:AI478">IF(AE471&lt;0,IF(AG471=0,0,IF(OR(AE471=0,AC471=0),"N.M.",IF(ABS(AG471/AE471)&gt;=10,"N.M.",AG471/(-AE471)))),IF(AG471=0,0,IF(OR(AE471=0,AC471=0),"N.M.",IF(ABS(AG471/AE471)&gt;=10,"N.M.",AG471/AE471))))</f>
        <v>-1.0697785758504905</v>
      </c>
      <c r="AJ471" s="39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1:35" ht="12.75" outlineLevel="1">
      <c r="A472" s="1" t="s">
        <v>969</v>
      </c>
      <c r="B472" s="16" t="s">
        <v>970</v>
      </c>
      <c r="C472" s="1" t="s">
        <v>1406</v>
      </c>
      <c r="E472" s="5">
        <v>44792.67</v>
      </c>
      <c r="G472" s="5">
        <v>58799.31</v>
      </c>
      <c r="I472" s="9">
        <f t="shared" si="152"/>
        <v>-14006.64</v>
      </c>
      <c r="K472" s="21">
        <f t="shared" si="153"/>
        <v>-0.23821095859798355</v>
      </c>
      <c r="M472" s="9">
        <v>-192826.15</v>
      </c>
      <c r="O472" s="9">
        <v>306207.13</v>
      </c>
      <c r="Q472" s="9">
        <f t="shared" si="154"/>
        <v>-499033.28</v>
      </c>
      <c r="S472" s="21">
        <f t="shared" si="155"/>
        <v>-1.6297245593203529</v>
      </c>
      <c r="U472" s="9">
        <v>-237698.76</v>
      </c>
      <c r="W472" s="9">
        <v>755973.79</v>
      </c>
      <c r="Y472" s="9">
        <f t="shared" si="156"/>
        <v>-993672.55</v>
      </c>
      <c r="AA472" s="21">
        <f t="shared" si="157"/>
        <v>-1.3144272501828402</v>
      </c>
      <c r="AC472" s="9">
        <v>-696681.87</v>
      </c>
      <c r="AE472" s="9">
        <v>624109.05</v>
      </c>
      <c r="AG472" s="9">
        <f t="shared" si="158"/>
        <v>-1320790.92</v>
      </c>
      <c r="AI472" s="21">
        <f t="shared" si="159"/>
        <v>-2.116282274708242</v>
      </c>
    </row>
    <row r="473" spans="1:35" ht="12.75" outlineLevel="1">
      <c r="A473" s="1" t="s">
        <v>971</v>
      </c>
      <c r="B473" s="16" t="s">
        <v>972</v>
      </c>
      <c r="C473" s="1" t="s">
        <v>1407</v>
      </c>
      <c r="E473" s="5">
        <v>6552.22</v>
      </c>
      <c r="G473" s="5">
        <v>0</v>
      </c>
      <c r="I473" s="9">
        <f t="shared" si="152"/>
        <v>6552.22</v>
      </c>
      <c r="K473" s="21" t="str">
        <f t="shared" si="153"/>
        <v>N.M.</v>
      </c>
      <c r="M473" s="9">
        <v>-34770.32</v>
      </c>
      <c r="O473" s="9">
        <v>0</v>
      </c>
      <c r="Q473" s="9">
        <f t="shared" si="154"/>
        <v>-34770.32</v>
      </c>
      <c r="S473" s="21" t="str">
        <f t="shared" si="155"/>
        <v>N.M.</v>
      </c>
      <c r="U473" s="9">
        <v>-34770.32</v>
      </c>
      <c r="W473" s="9">
        <v>0</v>
      </c>
      <c r="Y473" s="9">
        <f t="shared" si="156"/>
        <v>-34770.32</v>
      </c>
      <c r="AA473" s="21" t="str">
        <f t="shared" si="157"/>
        <v>N.M.</v>
      </c>
      <c r="AC473" s="9">
        <v>-34770.32</v>
      </c>
      <c r="AE473" s="9">
        <v>0</v>
      </c>
      <c r="AG473" s="9">
        <f t="shared" si="158"/>
        <v>-34770.32</v>
      </c>
      <c r="AI473" s="21" t="str">
        <f t="shared" si="159"/>
        <v>N.M.</v>
      </c>
    </row>
    <row r="474" spans="1:35" ht="12.75" outlineLevel="1">
      <c r="A474" s="1" t="s">
        <v>973</v>
      </c>
      <c r="B474" s="16" t="s">
        <v>974</v>
      </c>
      <c r="C474" s="1" t="s">
        <v>1408</v>
      </c>
      <c r="E474" s="5">
        <v>-48997.2</v>
      </c>
      <c r="G474" s="5">
        <v>-42717.5</v>
      </c>
      <c r="I474" s="9">
        <f t="shared" si="152"/>
        <v>-6279.699999999997</v>
      </c>
      <c r="K474" s="21">
        <f t="shared" si="153"/>
        <v>-0.14700532568619412</v>
      </c>
      <c r="M474" s="9">
        <v>-225921.5</v>
      </c>
      <c r="O474" s="9">
        <v>-2502517.55</v>
      </c>
      <c r="Q474" s="9">
        <f t="shared" si="154"/>
        <v>2276596.05</v>
      </c>
      <c r="S474" s="21">
        <f t="shared" si="155"/>
        <v>0.9097223114379358</v>
      </c>
      <c r="U474" s="9">
        <v>-235975.25</v>
      </c>
      <c r="W474" s="9">
        <v>-3201508.15</v>
      </c>
      <c r="Y474" s="9">
        <f t="shared" si="156"/>
        <v>2965532.9</v>
      </c>
      <c r="AA474" s="21">
        <f t="shared" si="157"/>
        <v>0.9262924725023736</v>
      </c>
      <c r="AC474" s="9">
        <v>-1224948.9</v>
      </c>
      <c r="AE474" s="9">
        <v>-6779470.859999999</v>
      </c>
      <c r="AG474" s="9">
        <f t="shared" si="158"/>
        <v>5554521.959999999</v>
      </c>
      <c r="AI474" s="21">
        <f t="shared" si="159"/>
        <v>0.819314969369158</v>
      </c>
    </row>
    <row r="475" spans="1:35" ht="12.75" outlineLevel="1">
      <c r="A475" s="1" t="s">
        <v>975</v>
      </c>
      <c r="B475" s="16" t="s">
        <v>976</v>
      </c>
      <c r="C475" s="1" t="s">
        <v>1409</v>
      </c>
      <c r="E475" s="5">
        <v>0</v>
      </c>
      <c r="G475" s="5">
        <v>11860.1</v>
      </c>
      <c r="I475" s="9">
        <f t="shared" si="152"/>
        <v>-11860.1</v>
      </c>
      <c r="K475" s="21" t="str">
        <f t="shared" si="153"/>
        <v>N.M.</v>
      </c>
      <c r="M475" s="9">
        <v>3160.15</v>
      </c>
      <c r="O475" s="9">
        <v>2197465.5</v>
      </c>
      <c r="Q475" s="9">
        <f t="shared" si="154"/>
        <v>-2194305.35</v>
      </c>
      <c r="S475" s="21">
        <f t="shared" si="155"/>
        <v>-0.9985619114384277</v>
      </c>
      <c r="U475" s="9">
        <v>14124.95</v>
      </c>
      <c r="W475" s="9">
        <v>2497807.5</v>
      </c>
      <c r="Y475" s="9">
        <f t="shared" si="156"/>
        <v>-2483682.55</v>
      </c>
      <c r="AA475" s="21">
        <f t="shared" si="157"/>
        <v>-0.9943450606181621</v>
      </c>
      <c r="AC475" s="9">
        <v>1449311.15</v>
      </c>
      <c r="AE475" s="9">
        <v>6632818.8</v>
      </c>
      <c r="AG475" s="9">
        <f t="shared" si="158"/>
        <v>-5183507.65</v>
      </c>
      <c r="AI475" s="21">
        <f t="shared" si="159"/>
        <v>-0.781493932866069</v>
      </c>
    </row>
    <row r="476" spans="1:35" ht="12.75" outlineLevel="1">
      <c r="A476" s="1" t="s">
        <v>977</v>
      </c>
      <c r="B476" s="16" t="s">
        <v>978</v>
      </c>
      <c r="C476" s="1" t="s">
        <v>1410</v>
      </c>
      <c r="E476" s="5">
        <v>0</v>
      </c>
      <c r="G476" s="5">
        <v>0</v>
      </c>
      <c r="I476" s="9">
        <f t="shared" si="152"/>
        <v>0</v>
      </c>
      <c r="K476" s="21">
        <f t="shared" si="153"/>
        <v>0</v>
      </c>
      <c r="M476" s="9">
        <v>0</v>
      </c>
      <c r="O476" s="9">
        <v>-116114</v>
      </c>
      <c r="Q476" s="9">
        <f t="shared" si="154"/>
        <v>116114</v>
      </c>
      <c r="S476" s="21" t="str">
        <f t="shared" si="155"/>
        <v>N.M.</v>
      </c>
      <c r="U476" s="9">
        <v>0</v>
      </c>
      <c r="W476" s="9">
        <v>-116114</v>
      </c>
      <c r="Y476" s="9">
        <f t="shared" si="156"/>
        <v>116114</v>
      </c>
      <c r="AA476" s="21" t="str">
        <f t="shared" si="157"/>
        <v>N.M.</v>
      </c>
      <c r="AC476" s="9">
        <v>71259</v>
      </c>
      <c r="AE476" s="9">
        <v>-53025</v>
      </c>
      <c r="AG476" s="9">
        <f t="shared" si="158"/>
        <v>124284</v>
      </c>
      <c r="AI476" s="21">
        <f t="shared" si="159"/>
        <v>2.343875530410184</v>
      </c>
    </row>
    <row r="477" spans="1:53" s="16" customFormat="1" ht="12.75">
      <c r="A477" s="16" t="s">
        <v>49</v>
      </c>
      <c r="C477" s="16" t="s">
        <v>1411</v>
      </c>
      <c r="D477" s="9"/>
      <c r="E477" s="9">
        <v>2347.69</v>
      </c>
      <c r="F477" s="9"/>
      <c r="G477" s="9">
        <v>27941.91</v>
      </c>
      <c r="H477" s="9"/>
      <c r="I477" s="9">
        <f t="shared" si="152"/>
        <v>-25594.22</v>
      </c>
      <c r="J477" s="37" t="str">
        <f>IF((+E477-G477)=(I477),"  ",$AO$522)</f>
        <v>  </v>
      </c>
      <c r="K477" s="38">
        <f t="shared" si="153"/>
        <v>-0.9159796162824947</v>
      </c>
      <c r="L477" s="39"/>
      <c r="M477" s="9">
        <v>-450357.82</v>
      </c>
      <c r="N477" s="9"/>
      <c r="O477" s="9">
        <v>-114958.92</v>
      </c>
      <c r="P477" s="9"/>
      <c r="Q477" s="9">
        <f t="shared" si="154"/>
        <v>-335398.9</v>
      </c>
      <c r="R477" s="37" t="str">
        <f>IF((+M477-O477)=(Q477),"  ",$AO$522)</f>
        <v>  </v>
      </c>
      <c r="S477" s="38">
        <f t="shared" si="155"/>
        <v>-2.917554375075897</v>
      </c>
      <c r="T477" s="39"/>
      <c r="U477" s="9">
        <v>-494319.38</v>
      </c>
      <c r="V477" s="9"/>
      <c r="W477" s="9">
        <v>-63840.85999999987</v>
      </c>
      <c r="X477" s="9"/>
      <c r="Y477" s="9">
        <f t="shared" si="156"/>
        <v>-430478.52000000014</v>
      </c>
      <c r="Z477" s="37" t="str">
        <f>IF((+U477-W477)=(Y477),"  ",$AO$522)</f>
        <v>  </v>
      </c>
      <c r="AA477" s="38">
        <f t="shared" si="157"/>
        <v>-6.742993750397488</v>
      </c>
      <c r="AB477" s="39"/>
      <c r="AC477" s="9">
        <v>-435830.94</v>
      </c>
      <c r="AD477" s="9"/>
      <c r="AE477" s="9">
        <v>424431.99</v>
      </c>
      <c r="AF477" s="9"/>
      <c r="AG477" s="9">
        <f t="shared" si="158"/>
        <v>-860262.9299999999</v>
      </c>
      <c r="AH477" s="37" t="str">
        <f>IF((+AC477-AE477)=(AG477),"  ",$AO$522)</f>
        <v>  </v>
      </c>
      <c r="AI477" s="38">
        <f t="shared" si="159"/>
        <v>-2.0268569529832092</v>
      </c>
      <c r="AJ477" s="39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</row>
    <row r="478" spans="1:53" s="16" customFormat="1" ht="12.75">
      <c r="A478" s="77" t="s">
        <v>50</v>
      </c>
      <c r="C478" s="17" t="s">
        <v>51</v>
      </c>
      <c r="D478" s="18"/>
      <c r="E478" s="18">
        <v>130751.36400000003</v>
      </c>
      <c r="F478" s="18"/>
      <c r="G478" s="18">
        <v>-18398.221</v>
      </c>
      <c r="H478" s="18"/>
      <c r="I478" s="18">
        <f t="shared" si="152"/>
        <v>149149.58500000002</v>
      </c>
      <c r="J478" s="37" t="str">
        <f>IF((+E478-G478)=(I478),"  ",$AO$522)</f>
        <v>  </v>
      </c>
      <c r="K478" s="40">
        <f t="shared" si="153"/>
        <v>8.106739504868433</v>
      </c>
      <c r="L478" s="39"/>
      <c r="M478" s="18">
        <v>1106117.8849999998</v>
      </c>
      <c r="N478" s="18"/>
      <c r="O478" s="18">
        <v>-140615.58499999996</v>
      </c>
      <c r="P478" s="18"/>
      <c r="Q478" s="18">
        <f t="shared" si="154"/>
        <v>1246733.4699999997</v>
      </c>
      <c r="R478" s="37" t="str">
        <f>IF((+M478-O478)=(Q478),"  ",$AO$522)</f>
        <v>  </v>
      </c>
      <c r="S478" s="40">
        <f t="shared" si="155"/>
        <v>8.866253836656869</v>
      </c>
      <c r="T478" s="39"/>
      <c r="U478" s="18">
        <v>1303567.2969999998</v>
      </c>
      <c r="V478" s="18"/>
      <c r="W478" s="18">
        <v>-251758.891</v>
      </c>
      <c r="X478" s="18"/>
      <c r="Y478" s="18">
        <f t="shared" si="156"/>
        <v>1555326.1879999998</v>
      </c>
      <c r="Z478" s="37" t="str">
        <f>IF((+U478-W478)=(Y478),"  ",$AO$522)</f>
        <v>  </v>
      </c>
      <c r="AA478" s="40">
        <f t="shared" si="157"/>
        <v>6.177840162157371</v>
      </c>
      <c r="AB478" s="39"/>
      <c r="AC478" s="18">
        <v>703982.14</v>
      </c>
      <c r="AD478" s="18"/>
      <c r="AE478" s="18">
        <v>-722185.385</v>
      </c>
      <c r="AF478" s="18"/>
      <c r="AG478" s="18">
        <f t="shared" si="158"/>
        <v>1426167.525</v>
      </c>
      <c r="AH478" s="37" t="str">
        <f>IF((+AC478-AE478)=(AG478),"  ",$AO$522)</f>
        <v>  </v>
      </c>
      <c r="AI478" s="40">
        <f t="shared" si="159"/>
        <v>1.9747942212926393</v>
      </c>
      <c r="AJ478" s="39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</row>
    <row r="479" spans="4:53" s="16" customFormat="1" ht="12.75">
      <c r="D479" s="9"/>
      <c r="E479" s="43" t="str">
        <f>IF(ABS(+E457+E471+E477-E478)&gt;$AO$518,$AO$521," ")</f>
        <v> </v>
      </c>
      <c r="F479" s="28"/>
      <c r="G479" s="43" t="str">
        <f>IF(ABS(+G457+G471+G477-G478)&gt;$AO$518,$AO$521," ")</f>
        <v> </v>
      </c>
      <c r="H479" s="42"/>
      <c r="I479" s="43" t="str">
        <f>IF(ABS(+I457+I471+I477-I478)&gt;$AO$518,$AO$521," ")</f>
        <v> </v>
      </c>
      <c r="J479" s="9"/>
      <c r="K479" s="21"/>
      <c r="L479" s="11"/>
      <c r="M479" s="43" t="str">
        <f>IF(ABS(+M457+M471+M477-M478)&gt;$AO$518,$AO$521," ")</f>
        <v> </v>
      </c>
      <c r="N479" s="42"/>
      <c r="O479" s="43" t="str">
        <f>IF(ABS(+O457+O471+O477-O478)&gt;$AO$518,$AO$521," ")</f>
        <v> </v>
      </c>
      <c r="P479" s="28"/>
      <c r="Q479" s="43" t="str">
        <f>IF(ABS(+Q457+Q471+Q477-Q478)&gt;$AO$518,$AO$521," ")</f>
        <v> </v>
      </c>
      <c r="R479" s="9"/>
      <c r="S479" s="21"/>
      <c r="T479" s="9"/>
      <c r="U479" s="43" t="str">
        <f>IF(ABS(+U457+U471+U477-U478)&gt;$AO$518,$AO$521," ")</f>
        <v> </v>
      </c>
      <c r="V479" s="28"/>
      <c r="W479" s="43" t="str">
        <f>IF(ABS(+W457+W471+W477-W478)&gt;$AO$518,$AO$521," ")</f>
        <v> </v>
      </c>
      <c r="X479" s="28"/>
      <c r="Y479" s="43" t="str">
        <f>IF(ABS(+Y457+Y471+Y477-Y478)&gt;$AO$518,$AO$521," ")</f>
        <v> </v>
      </c>
      <c r="Z479" s="9"/>
      <c r="AA479" s="21"/>
      <c r="AB479" s="9"/>
      <c r="AC479" s="43" t="str">
        <f>IF(ABS(+AC457+AC471+AC477-AC478)&gt;$AO$518,$AO$521," ")</f>
        <v> </v>
      </c>
      <c r="AD479" s="28"/>
      <c r="AE479" s="43" t="str">
        <f>IF(ABS(+AE457+AE471+AE477-AE478)&gt;$AO$518,$AO$521," ")</f>
        <v> </v>
      </c>
      <c r="AF479" s="42"/>
      <c r="AG479" s="43" t="str">
        <f>IF(ABS(+AG457+AG471+AG477-AG478)&gt;$AO$518,$AO$521," ")</f>
        <v> </v>
      </c>
      <c r="AH479" s="9"/>
      <c r="AI479" s="2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</row>
    <row r="480" spans="1:53" s="16" customFormat="1" ht="12.75">
      <c r="A480" s="77" t="s">
        <v>52</v>
      </c>
      <c r="C480" s="17" t="s">
        <v>53</v>
      </c>
      <c r="D480" s="18"/>
      <c r="E480" s="18">
        <v>4885627.087999985</v>
      </c>
      <c r="F480" s="18"/>
      <c r="G480" s="18">
        <v>4168505.5440000044</v>
      </c>
      <c r="H480" s="18"/>
      <c r="I480" s="18">
        <f>+E480-G480</f>
        <v>717121.5439999802</v>
      </c>
      <c r="J480" s="37" t="str">
        <f>IF((+E480-G480)=(I480),"  ",$AO$522)</f>
        <v>  </v>
      </c>
      <c r="K480" s="40">
        <f>IF(G480&lt;0,IF(I480=0,0,IF(OR(G480=0,E480=0),"N.M.",IF(ABS(I480/G480)&gt;=10,"N.M.",I480/(-G480)))),IF(I480=0,0,IF(OR(G480=0,E480=0),"N.M.",IF(ABS(I480/G480)&gt;=10,"N.M.",I480/G480))))</f>
        <v>0.17203324703074438</v>
      </c>
      <c r="L480" s="39"/>
      <c r="M480" s="18">
        <v>15678019.831000006</v>
      </c>
      <c r="N480" s="18"/>
      <c r="O480" s="18">
        <v>18190738.20900003</v>
      </c>
      <c r="P480" s="18"/>
      <c r="Q480" s="18">
        <f>+M480-O480</f>
        <v>-2512718.378000023</v>
      </c>
      <c r="R480" s="37" t="str">
        <f>IF((+M480-O480)=(Q480),"  ",$AO$522)</f>
        <v>  </v>
      </c>
      <c r="S480" s="40">
        <f>IF(O480&lt;0,IF(Q480=0,0,IF(OR(O480=0,M480=0),"N.M.",IF(ABS(Q480/O480)&gt;=10,"N.M.",Q480/(-O480)))),IF(Q480=0,0,IF(OR(O480=0,M480=0),"N.M.",IF(ABS(Q480/O480)&gt;=10,"N.M.",Q480/O480))))</f>
        <v>-0.13813174315030455</v>
      </c>
      <c r="T480" s="39"/>
      <c r="U480" s="18">
        <v>22885091.74800003</v>
      </c>
      <c r="V480" s="18"/>
      <c r="W480" s="18">
        <v>26389778.19499999</v>
      </c>
      <c r="X480" s="18"/>
      <c r="Y480" s="18">
        <f>+U480-W480</f>
        <v>-3504686.4469999596</v>
      </c>
      <c r="Z480" s="37" t="str">
        <f>IF((+U480-W480)=(Y480),"  ",$AO$522)</f>
        <v>  </v>
      </c>
      <c r="AA480" s="40">
        <f>IF(W480&lt;0,IF(Y480=0,0,IF(OR(W480=0,U480=0),"N.M.",IF(ABS(Y480/W480)&gt;=10,"N.M.",Y480/(-W480)))),IF(Y480=0,0,IF(OR(W480=0,U480=0),"N.M.",IF(ABS(Y480/W480)&gt;=10,"N.M.",Y480/W480))))</f>
        <v>-0.13280469510213558</v>
      </c>
      <c r="AB480" s="39"/>
      <c r="AC480" s="18">
        <v>57478721.131</v>
      </c>
      <c r="AD480" s="18"/>
      <c r="AE480" s="18">
        <v>69320394.28699988</v>
      </c>
      <c r="AF480" s="18"/>
      <c r="AG480" s="18">
        <f>+AC480-AE480</f>
        <v>-11841673.155999884</v>
      </c>
      <c r="AH480" s="37" t="str">
        <f>IF((+AC480-AE480)=(AG480),"  ",$AO$522)</f>
        <v>  </v>
      </c>
      <c r="AI480" s="40">
        <f>IF(AE480&lt;0,IF(AG480=0,0,IF(OR(AE480=0,AC480=0),"N.M.",IF(ABS(AG480/AE480)&gt;=10,"N.M.",AG480/(-AE480)))),IF(AG480=0,0,IF(OR(AE480=0,AC480=0),"N.M.",IF(ABS(AG480/AE480)&gt;=10,"N.M.",AG480/AE480))))</f>
        <v>-0.17082524238066304</v>
      </c>
      <c r="AJ480" s="39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4:53" s="16" customFormat="1" ht="12.75">
      <c r="D481" s="9"/>
      <c r="E481" s="43" t="str">
        <f>IF(ABS(E418+E478-E480)&gt;$AO$518,$AO$521," ")</f>
        <v> </v>
      </c>
      <c r="F481" s="28"/>
      <c r="G481" s="43" t="str">
        <f>IF(ABS(G418+G478-G480)&gt;$AO$518,$AO$521," ")</f>
        <v> </v>
      </c>
      <c r="H481" s="42"/>
      <c r="I481" s="43" t="str">
        <f>IF(ABS(I418+I478-I480)&gt;$AO$518,$AO$521," ")</f>
        <v> </v>
      </c>
      <c r="J481" s="9"/>
      <c r="K481" s="21"/>
      <c r="L481" s="11"/>
      <c r="M481" s="43" t="str">
        <f>IF(ABS(M418+M478-M480)&gt;$AO$518,$AO$521," ")</f>
        <v> </v>
      </c>
      <c r="N481" s="42"/>
      <c r="O481" s="43" t="str">
        <f>IF(ABS(O418+O478-O480)&gt;$AO$518,$AO$521," ")</f>
        <v> </v>
      </c>
      <c r="P481" s="28"/>
      <c r="Q481" s="43" t="str">
        <f>IF(ABS(Q418+Q478-Q480)&gt;$AO$518,$AO$521," ")</f>
        <v> </v>
      </c>
      <c r="R481" s="9"/>
      <c r="S481" s="21"/>
      <c r="T481" s="9"/>
      <c r="U481" s="43" t="str">
        <f>IF(ABS(U418+U478-U480)&gt;$AO$518,$AO$521," ")</f>
        <v> </v>
      </c>
      <c r="V481" s="28"/>
      <c r="W481" s="43" t="str">
        <f>IF(ABS(W418+W478-W480)&gt;$AO$518,$AO$521," ")</f>
        <v> </v>
      </c>
      <c r="X481" s="28"/>
      <c r="Y481" s="43" t="str">
        <f>IF(ABS(Y418+Y478-Y480)&gt;$AO$518,$AO$521," ")</f>
        <v> </v>
      </c>
      <c r="Z481" s="9"/>
      <c r="AA481" s="21"/>
      <c r="AB481" s="9"/>
      <c r="AC481" s="43" t="str">
        <f>IF(ABS(AC418+AC478-AC480)&gt;$AO$518,$AO$521," ")</f>
        <v> </v>
      </c>
      <c r="AD481" s="28"/>
      <c r="AE481" s="43" t="str">
        <f>IF(ABS(AE418+AE478-AE480)&gt;$AO$518,$AO$521," ")</f>
        <v> </v>
      </c>
      <c r="AF481" s="42"/>
      <c r="AG481" s="43" t="str">
        <f>IF(ABS(AG418+AG478-AG480)&gt;$AO$518,$AO$521," ")</f>
        <v> </v>
      </c>
      <c r="AH481" s="9"/>
      <c r="AI481" s="2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</row>
    <row r="482" spans="3:53" s="16" customFormat="1" ht="12.75">
      <c r="C482" s="17" t="s">
        <v>54</v>
      </c>
      <c r="D482" s="18"/>
      <c r="E482" s="9"/>
      <c r="F482" s="9"/>
      <c r="G482" s="9"/>
      <c r="H482" s="9"/>
      <c r="I482" s="9"/>
      <c r="J482" s="9"/>
      <c r="K482" s="21"/>
      <c r="L482" s="11"/>
      <c r="M482" s="9"/>
      <c r="N482" s="9"/>
      <c r="O482" s="9"/>
      <c r="P482" s="9"/>
      <c r="Q482" s="9"/>
      <c r="R482" s="9"/>
      <c r="S482" s="21"/>
      <c r="T482" s="9"/>
      <c r="U482" s="9"/>
      <c r="V482" s="9"/>
      <c r="W482" s="9"/>
      <c r="X482" s="9"/>
      <c r="Y482" s="9"/>
      <c r="Z482" s="9"/>
      <c r="AA482" s="21"/>
      <c r="AB482" s="9"/>
      <c r="AC482" s="9"/>
      <c r="AD482" s="9"/>
      <c r="AE482" s="9"/>
      <c r="AF482" s="9"/>
      <c r="AG482" s="9"/>
      <c r="AH482" s="9"/>
      <c r="AI482" s="2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</row>
    <row r="483" spans="1:35" ht="12.75" outlineLevel="1">
      <c r="A483" s="1" t="s">
        <v>979</v>
      </c>
      <c r="B483" s="16" t="s">
        <v>980</v>
      </c>
      <c r="C483" s="1" t="s">
        <v>1412</v>
      </c>
      <c r="E483" s="5">
        <v>2145558.69</v>
      </c>
      <c r="G483" s="5">
        <v>1962566.19</v>
      </c>
      <c r="I483" s="9">
        <f>(+E483-G483)</f>
        <v>182992.5</v>
      </c>
      <c r="K483" s="21">
        <f>IF(G483&lt;0,IF(I483=0,0,IF(OR(G483=0,E483=0),"N.M.",IF(ABS(I483/G483)&gt;=10,"N.M.",I483/(-G483)))),IF(I483=0,0,IF(OR(G483=0,E483=0),"N.M.",IF(ABS(I483/G483)&gt;=10,"N.M.",I483/G483))))</f>
        <v>0.09324144119694633</v>
      </c>
      <c r="M483" s="9">
        <v>6436676.44</v>
      </c>
      <c r="O483" s="9">
        <v>5877752.81</v>
      </c>
      <c r="Q483" s="9">
        <f>(+M483-O483)</f>
        <v>558923.6300000008</v>
      </c>
      <c r="S483" s="21">
        <f>IF(O483&lt;0,IF(Q483=0,0,IF(OR(O483=0,M483=0),"N.M.",IF(ABS(Q483/O483)&gt;=10,"N.M.",Q483/(-O483)))),IF(Q483=0,0,IF(OR(O483=0,M483=0),"N.M.",IF(ABS(Q483/O483)&gt;=10,"N.M.",Q483/O483))))</f>
        <v>0.09509138068022988</v>
      </c>
      <c r="U483" s="9">
        <v>8582235.29</v>
      </c>
      <c r="W483" s="9">
        <v>7850589.13</v>
      </c>
      <c r="Y483" s="9">
        <f>(+U483-W483)</f>
        <v>731646.1599999992</v>
      </c>
      <c r="AA483" s="21">
        <f>IF(W483&lt;0,IF(Y483=0,0,IF(OR(W483=0,U483=0),"N.M.",IF(ABS(Y483/W483)&gt;=10,"N.M.",Y483/(-W483)))),IF(Y483=0,0,IF(OR(W483=0,U483=0),"N.M.",IF(ABS(Y483/W483)&gt;=10,"N.M.",Y483/W483))))</f>
        <v>0.09319633824729269</v>
      </c>
      <c r="AC483" s="9">
        <v>24931634.659999996</v>
      </c>
      <c r="AE483" s="9">
        <v>23597196.59</v>
      </c>
      <c r="AG483" s="9">
        <f>(+AC483-AE483)</f>
        <v>1334438.0699999966</v>
      </c>
      <c r="AI483" s="21">
        <f>IF(AE483&lt;0,IF(AG483=0,0,IF(OR(AE483=0,AC483=0),"N.M.",IF(ABS(AG483/AE483)&gt;=10,"N.M.",AG483/(-AE483)))),IF(AG483=0,0,IF(OR(AE483=0,AC483=0),"N.M.",IF(ABS(AG483/AE483)&gt;=10,"N.M.",AG483/AE483))))</f>
        <v>0.05655070359355753</v>
      </c>
    </row>
    <row r="484" spans="1:35" ht="12.75" outlineLevel="1">
      <c r="A484" s="1" t="s">
        <v>981</v>
      </c>
      <c r="B484" s="16" t="s">
        <v>982</v>
      </c>
      <c r="C484" s="1" t="s">
        <v>1413</v>
      </c>
      <c r="E484" s="5">
        <v>87500</v>
      </c>
      <c r="G484" s="5">
        <v>87500</v>
      </c>
      <c r="I484" s="9">
        <f>(+E484-G484)</f>
        <v>0</v>
      </c>
      <c r="K484" s="21">
        <f>IF(G484&lt;0,IF(I484=0,0,IF(OR(G484=0,E484=0),"N.M.",IF(ABS(I484/G484)&gt;=10,"N.M.",I484/(-G484)))),IF(I484=0,0,IF(OR(G484=0,E484=0),"N.M.",IF(ABS(I484/G484)&gt;=10,"N.M.",I484/G484))))</f>
        <v>0</v>
      </c>
      <c r="M484" s="9">
        <v>262500</v>
      </c>
      <c r="O484" s="9">
        <v>262500</v>
      </c>
      <c r="Q484" s="9">
        <f>(+M484-O484)</f>
        <v>0</v>
      </c>
      <c r="S484" s="21">
        <f>IF(O484&lt;0,IF(Q484=0,0,IF(OR(O484=0,M484=0),"N.M.",IF(ABS(Q484/O484)&gt;=10,"N.M.",Q484/(-O484)))),IF(Q484=0,0,IF(OR(O484=0,M484=0),"N.M.",IF(ABS(Q484/O484)&gt;=10,"N.M.",Q484/O484))))</f>
        <v>0</v>
      </c>
      <c r="U484" s="9">
        <v>350000</v>
      </c>
      <c r="W484" s="9">
        <v>350000</v>
      </c>
      <c r="Y484" s="9">
        <f>(+U484-W484)</f>
        <v>0</v>
      </c>
      <c r="AA484" s="21">
        <f>IF(W484&lt;0,IF(Y484=0,0,IF(OR(W484=0,U484=0),"N.M.",IF(ABS(Y484/W484)&gt;=10,"N.M.",Y484/(-W484)))),IF(Y484=0,0,IF(OR(W484=0,U484=0),"N.M.",IF(ABS(Y484/W484)&gt;=10,"N.M.",Y484/W484))))</f>
        <v>0</v>
      </c>
      <c r="AC484" s="9">
        <v>1050000</v>
      </c>
      <c r="AE484" s="9">
        <v>1158350.02</v>
      </c>
      <c r="AG484" s="9">
        <f>(+AC484-AE484)</f>
        <v>-108350.02000000002</v>
      </c>
      <c r="AI484" s="21">
        <f>IF(AE484&lt;0,IF(AG484=0,0,IF(OR(AE484=0,AC484=0),"N.M.",IF(ABS(AG484/AE484)&gt;=10,"N.M.",AG484/(-AE484)))),IF(AG484=0,0,IF(OR(AE484=0,AC484=0),"N.M.",IF(ABS(AG484/AE484)&gt;=10,"N.M.",AG484/AE484))))</f>
        <v>-0.09353823812253227</v>
      </c>
    </row>
    <row r="485" spans="1:53" s="16" customFormat="1" ht="12.75">
      <c r="A485" s="16" t="s">
        <v>55</v>
      </c>
      <c r="C485" s="16" t="s">
        <v>1414</v>
      </c>
      <c r="D485" s="9"/>
      <c r="E485" s="9">
        <v>2233058.69</v>
      </c>
      <c r="F485" s="9"/>
      <c r="G485" s="9">
        <v>2050066.19</v>
      </c>
      <c r="H485" s="9"/>
      <c r="I485" s="9">
        <f aca="true" t="shared" si="160" ref="I485:I502">(+E485-G485)</f>
        <v>182992.5</v>
      </c>
      <c r="J485" s="37" t="str">
        <f aca="true" t="shared" si="161" ref="J485:J502">IF((+E485-G485)=(I485),"  ",$AO$522)</f>
        <v>  </v>
      </c>
      <c r="K485" s="38">
        <f aca="true" t="shared" si="162" ref="K485:K502">IF(G485&lt;0,IF(I485=0,0,IF(OR(G485=0,E485=0),"N.M.",IF(ABS(I485/G485)&gt;=10,"N.M.",I485/(-G485)))),IF(I485=0,0,IF(OR(G485=0,E485=0),"N.M.",IF(ABS(I485/G485)&gt;=10,"N.M.",I485/G485))))</f>
        <v>0.08926175208030722</v>
      </c>
      <c r="L485" s="39"/>
      <c r="M485" s="9">
        <v>6699176.44</v>
      </c>
      <c r="N485" s="9"/>
      <c r="O485" s="9">
        <v>6140252.81</v>
      </c>
      <c r="P485" s="9"/>
      <c r="Q485" s="9">
        <f aca="true" t="shared" si="163" ref="Q485:Q502">(+M485-O485)</f>
        <v>558923.6300000008</v>
      </c>
      <c r="R485" s="37" t="str">
        <f aca="true" t="shared" si="164" ref="R485:R502">IF((+M485-O485)=(Q485),"  ",$AO$522)</f>
        <v>  </v>
      </c>
      <c r="S485" s="38">
        <f aca="true" t="shared" si="165" ref="S485:S502">IF(O485&lt;0,IF(Q485=0,0,IF(OR(O485=0,M485=0),"N.M.",IF(ABS(Q485/O485)&gt;=10,"N.M.",Q485/(-O485)))),IF(Q485=0,0,IF(OR(O485=0,M485=0),"N.M.",IF(ABS(Q485/O485)&gt;=10,"N.M.",Q485/O485))))</f>
        <v>0.09102615923073058</v>
      </c>
      <c r="T485" s="39"/>
      <c r="U485" s="9">
        <v>8932235.29</v>
      </c>
      <c r="V485" s="9"/>
      <c r="W485" s="9">
        <v>8200589.13</v>
      </c>
      <c r="X485" s="9"/>
      <c r="Y485" s="9">
        <f aca="true" t="shared" si="166" ref="Y485:Y502">(+U485-W485)</f>
        <v>731646.1599999992</v>
      </c>
      <c r="Z485" s="37" t="str">
        <f aca="true" t="shared" si="167" ref="Z485:Z502">IF((+U485-W485)=(Y485),"  ",$AO$522)</f>
        <v>  </v>
      </c>
      <c r="AA485" s="38">
        <f aca="true" t="shared" si="168" ref="AA485:AA502">IF(W485&lt;0,IF(Y485=0,0,IF(OR(W485=0,U485=0),"N.M.",IF(ABS(Y485/W485)&gt;=10,"N.M.",Y485/(-W485)))),IF(Y485=0,0,IF(OR(W485=0,U485=0),"N.M.",IF(ABS(Y485/W485)&gt;=10,"N.M.",Y485/W485))))</f>
        <v>0.08921873153276723</v>
      </c>
      <c r="AB485" s="39"/>
      <c r="AC485" s="9">
        <v>25981634.659999996</v>
      </c>
      <c r="AD485" s="9"/>
      <c r="AE485" s="9">
        <v>24755546.61</v>
      </c>
      <c r="AF485" s="9"/>
      <c r="AG485" s="9">
        <f aca="true" t="shared" si="169" ref="AG485:AG502">(+AC485-AE485)</f>
        <v>1226088.049999997</v>
      </c>
      <c r="AH485" s="37" t="str">
        <f aca="true" t="shared" si="170" ref="AH485:AH502">IF((+AC485-AE485)=(AG485),"  ",$AO$522)</f>
        <v>  </v>
      </c>
      <c r="AI485" s="38">
        <f aca="true" t="shared" si="171" ref="AI485:AI502">IF(AE485&lt;0,IF(AG485=0,0,IF(OR(AE485=0,AC485=0),"N.M.",IF(ABS(AG485/AE485)&gt;=10,"N.M.",AG485/(-AE485)))),IF(AG485=0,0,IF(OR(AE485=0,AC485=0),"N.M.",IF(ABS(AG485/AE485)&gt;=10,"N.M.",AG485/AE485))))</f>
        <v>0.04952781165836665</v>
      </c>
      <c r="AJ485" s="39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</row>
    <row r="486" spans="1:35" ht="12.75" outlineLevel="1">
      <c r="A486" s="1" t="s">
        <v>983</v>
      </c>
      <c r="B486" s="16" t="s">
        <v>984</v>
      </c>
      <c r="C486" s="1" t="s">
        <v>1415</v>
      </c>
      <c r="E486" s="5">
        <v>105189.59</v>
      </c>
      <c r="G486" s="5">
        <v>126921.94</v>
      </c>
      <c r="I486" s="9">
        <f>(+E486-G486)</f>
        <v>-21732.350000000006</v>
      </c>
      <c r="K486" s="21">
        <f>IF(G486&lt;0,IF(I486=0,0,IF(OR(G486=0,E486=0),"N.M.",IF(ABS(I486/G486)&gt;=10,"N.M.",I486/(-G486)))),IF(I486=0,0,IF(OR(G486=0,E486=0),"N.M.",IF(ABS(I486/G486)&gt;=10,"N.M.",I486/G486))))</f>
        <v>-0.17122610952842357</v>
      </c>
      <c r="M486" s="9">
        <v>233405</v>
      </c>
      <c r="O486" s="9">
        <v>363479.24</v>
      </c>
      <c r="Q486" s="9">
        <f>(+M486-O486)</f>
        <v>-130074.23999999999</v>
      </c>
      <c r="S486" s="21">
        <f>IF(O486&lt;0,IF(Q486=0,0,IF(OR(O486=0,M486=0),"N.M.",IF(ABS(Q486/O486)&gt;=10,"N.M.",Q486/(-O486)))),IF(Q486=0,0,IF(OR(O486=0,M486=0),"N.M.",IF(ABS(Q486/O486)&gt;=10,"N.M.",Q486/O486))))</f>
        <v>-0.35785878720336267</v>
      </c>
      <c r="U486" s="9">
        <v>320871.57</v>
      </c>
      <c r="W486" s="9">
        <v>550040.44</v>
      </c>
      <c r="Y486" s="9">
        <f>(+U486-W486)</f>
        <v>-229168.86999999994</v>
      </c>
      <c r="AA486" s="21">
        <f>IF(W486&lt;0,IF(Y486=0,0,IF(OR(W486=0,U486=0),"N.M.",IF(ABS(Y486/W486)&gt;=10,"N.M.",Y486/(-W486)))),IF(Y486=0,0,IF(OR(W486=0,U486=0),"N.M.",IF(ABS(Y486/W486)&gt;=10,"N.M.",Y486/W486))))</f>
        <v>-0.4166400383215459</v>
      </c>
      <c r="AC486" s="9">
        <v>2276807.82</v>
      </c>
      <c r="AE486" s="9">
        <v>1526064.17</v>
      </c>
      <c r="AG486" s="9">
        <f>(+AC486-AE486)</f>
        <v>750743.6499999999</v>
      </c>
      <c r="AI486" s="21">
        <f>IF(AE486&lt;0,IF(AG486=0,0,IF(OR(AE486=0,AC486=0),"N.M.",IF(ABS(AG486/AE486)&gt;=10,"N.M.",AG486/(-AE486)))),IF(AG486=0,0,IF(OR(AE486=0,AC486=0),"N.M.",IF(ABS(AG486/AE486)&gt;=10,"N.M.",AG486/AE486))))</f>
        <v>0.4919476289126164</v>
      </c>
    </row>
    <row r="487" spans="1:53" s="16" customFormat="1" ht="12.75" customHeight="1">
      <c r="A487" s="16" t="s">
        <v>85</v>
      </c>
      <c r="C487" s="16" t="s">
        <v>1416</v>
      </c>
      <c r="D487" s="9"/>
      <c r="E487" s="9">
        <v>105189.59</v>
      </c>
      <c r="F487" s="9"/>
      <c r="G487" s="9">
        <v>126921.94</v>
      </c>
      <c r="H487" s="9"/>
      <c r="I487" s="9">
        <f>(+E487-G487)</f>
        <v>-21732.350000000006</v>
      </c>
      <c r="J487" s="37" t="str">
        <f>IF((+E487-G487)=(I487),"  ",$AO$522)</f>
        <v>  </v>
      </c>
      <c r="K487" s="38">
        <f>IF(G487&lt;0,IF(I487=0,0,IF(OR(G487=0,E487=0),"N.M.",IF(ABS(I487/G487)&gt;=10,"N.M.",I487/(-G487)))),IF(I487=0,0,IF(OR(G487=0,E487=0),"N.M.",IF(ABS(I487/G487)&gt;=10,"N.M.",I487/G487))))</f>
        <v>-0.17122610952842357</v>
      </c>
      <c r="L487" s="39"/>
      <c r="M487" s="9">
        <v>233405</v>
      </c>
      <c r="N487" s="9"/>
      <c r="O487" s="9">
        <v>363479.24</v>
      </c>
      <c r="P487" s="9"/>
      <c r="Q487" s="9">
        <f>(+M487-O487)</f>
        <v>-130074.23999999999</v>
      </c>
      <c r="R487" s="37" t="str">
        <f>IF((+M487-O487)=(Q487),"  ",$AO$522)</f>
        <v>  </v>
      </c>
      <c r="S487" s="38">
        <f>IF(O487&lt;0,IF(Q487=0,0,IF(OR(O487=0,M487=0),"N.M.",IF(ABS(Q487/O487)&gt;=10,"N.M.",Q487/(-O487)))),IF(Q487=0,0,IF(OR(O487=0,M487=0),"N.M.",IF(ABS(Q487/O487)&gt;=10,"N.M.",Q487/O487))))</f>
        <v>-0.35785878720336267</v>
      </c>
      <c r="T487" s="39"/>
      <c r="U487" s="9">
        <v>320871.57</v>
      </c>
      <c r="V487" s="9"/>
      <c r="W487" s="9">
        <v>550040.44</v>
      </c>
      <c r="X487" s="9"/>
      <c r="Y487" s="9">
        <f>(+U487-W487)</f>
        <v>-229168.86999999994</v>
      </c>
      <c r="Z487" s="37" t="str">
        <f>IF((+U487-W487)=(Y487),"  ",$AO$522)</f>
        <v>  </v>
      </c>
      <c r="AA487" s="38">
        <f>IF(W487&lt;0,IF(Y487=0,0,IF(OR(W487=0,U487=0),"N.M.",IF(ABS(Y487/W487)&gt;=10,"N.M.",Y487/(-W487)))),IF(Y487=0,0,IF(OR(W487=0,U487=0),"N.M.",IF(ABS(Y487/W487)&gt;=10,"N.M.",Y487/W487))))</f>
        <v>-0.4166400383215459</v>
      </c>
      <c r="AB487" s="39"/>
      <c r="AC487" s="9">
        <v>2276807.82</v>
      </c>
      <c r="AD487" s="9"/>
      <c r="AE487" s="9">
        <v>1526064.17</v>
      </c>
      <c r="AF487" s="9"/>
      <c r="AG487" s="9">
        <f>(+AC487-AE487)</f>
        <v>750743.6499999999</v>
      </c>
      <c r="AH487" s="37" t="str">
        <f>IF((+AC487-AE487)=(AG487),"  ",$AO$522)</f>
        <v>  </v>
      </c>
      <c r="AI487" s="38">
        <f>IF(AE487&lt;0,IF(AG487=0,0,IF(OR(AE487=0,AC487=0),"N.M.",IF(ABS(AG487/AE487)&gt;=10,"N.M.",AG487/(-AE487)))),IF(AG487=0,0,IF(OR(AE487=0,AC487=0),"N.M.",IF(ABS(AG487/AE487)&gt;=10,"N.M.",AG487/AE487))))</f>
        <v>0.4919476289126164</v>
      </c>
      <c r="AJ487" s="39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</row>
    <row r="488" spans="1:35" ht="12.75" outlineLevel="1">
      <c r="A488" s="1" t="s">
        <v>985</v>
      </c>
      <c r="B488" s="16" t="s">
        <v>986</v>
      </c>
      <c r="C488" s="1" t="s">
        <v>1417</v>
      </c>
      <c r="E488" s="5">
        <v>-1953.89</v>
      </c>
      <c r="G488" s="5">
        <v>5213.31</v>
      </c>
      <c r="I488" s="9">
        <f>(+E488-G488)</f>
        <v>-7167.200000000001</v>
      </c>
      <c r="K488" s="21">
        <f>IF(G488&lt;0,IF(I488=0,0,IF(OR(G488=0,E488=0),"N.M.",IF(ABS(I488/G488)&gt;=10,"N.M.",I488/(-G488)))),IF(I488=0,0,IF(OR(G488=0,E488=0),"N.M.",IF(ABS(I488/G488)&gt;=10,"N.M.",I488/G488))))</f>
        <v>-1.3747887618422845</v>
      </c>
      <c r="M488" s="9">
        <v>54998.67</v>
      </c>
      <c r="O488" s="9">
        <v>55850.55</v>
      </c>
      <c r="Q488" s="9">
        <f>(+M488-O488)</f>
        <v>-851.8800000000047</v>
      </c>
      <c r="S488" s="21">
        <f>IF(O488&lt;0,IF(Q488=0,0,IF(OR(O488=0,M488=0),"N.M.",IF(ABS(Q488/O488)&gt;=10,"N.M.",Q488/(-O488)))),IF(Q488=0,0,IF(OR(O488=0,M488=0),"N.M.",IF(ABS(Q488/O488)&gt;=10,"N.M.",Q488/O488))))</f>
        <v>-0.015252848897638512</v>
      </c>
      <c r="U488" s="9">
        <v>59777.42</v>
      </c>
      <c r="W488" s="9">
        <v>61606.79</v>
      </c>
      <c r="Y488" s="9">
        <f>(+U488-W488)</f>
        <v>-1829.3700000000026</v>
      </c>
      <c r="AA488" s="21">
        <f>IF(W488&lt;0,IF(Y488=0,0,IF(OR(W488=0,U488=0),"N.M.",IF(ABS(Y488/W488)&gt;=10,"N.M.",Y488/(-W488)))),IF(Y488=0,0,IF(OR(W488=0,U488=0),"N.M.",IF(ABS(Y488/W488)&gt;=10,"N.M.",Y488/W488))))</f>
        <v>-0.029694291814262724</v>
      </c>
      <c r="AC488" s="9">
        <v>188958.77</v>
      </c>
      <c r="AE488" s="9">
        <v>241967.01</v>
      </c>
      <c r="AG488" s="9">
        <f>(+AC488-AE488)</f>
        <v>-53008.24000000002</v>
      </c>
      <c r="AI488" s="21">
        <f>IF(AE488&lt;0,IF(AG488=0,0,IF(OR(AE488=0,AC488=0),"N.M.",IF(ABS(AG488/AE488)&gt;=10,"N.M.",AG488/(-AE488)))),IF(AG488=0,0,IF(OR(AE488=0,AC488=0),"N.M.",IF(ABS(AG488/AE488)&gt;=10,"N.M.",AG488/AE488))))</f>
        <v>-0.21907217847590058</v>
      </c>
    </row>
    <row r="489" spans="1:53" s="16" customFormat="1" ht="12.75" customHeight="1">
      <c r="A489" s="16" t="s">
        <v>86</v>
      </c>
      <c r="C489" s="16" t="s">
        <v>1418</v>
      </c>
      <c r="D489" s="9"/>
      <c r="E489" s="9">
        <v>-1953.89</v>
      </c>
      <c r="F489" s="9"/>
      <c r="G489" s="9">
        <v>5213.31</v>
      </c>
      <c r="H489" s="9"/>
      <c r="I489" s="9">
        <f t="shared" si="160"/>
        <v>-7167.200000000001</v>
      </c>
      <c r="J489" s="85" t="str">
        <f t="shared" si="161"/>
        <v>  </v>
      </c>
      <c r="K489" s="38">
        <f t="shared" si="162"/>
        <v>-1.3747887618422845</v>
      </c>
      <c r="L489" s="39"/>
      <c r="M489" s="9">
        <v>54998.67</v>
      </c>
      <c r="N489" s="9"/>
      <c r="O489" s="9">
        <v>55850.55</v>
      </c>
      <c r="P489" s="9"/>
      <c r="Q489" s="9">
        <f t="shared" si="163"/>
        <v>-851.8800000000047</v>
      </c>
      <c r="R489" s="85" t="str">
        <f t="shared" si="164"/>
        <v>  </v>
      </c>
      <c r="S489" s="38">
        <f t="shared" si="165"/>
        <v>-0.015252848897638512</v>
      </c>
      <c r="T489" s="39"/>
      <c r="U489" s="9">
        <v>59777.42</v>
      </c>
      <c r="V489" s="9"/>
      <c r="W489" s="9">
        <v>61606.79</v>
      </c>
      <c r="X489" s="9"/>
      <c r="Y489" s="9">
        <f t="shared" si="166"/>
        <v>-1829.3700000000026</v>
      </c>
      <c r="Z489" s="85" t="str">
        <f t="shared" si="167"/>
        <v>  </v>
      </c>
      <c r="AA489" s="38">
        <f t="shared" si="168"/>
        <v>-0.029694291814262724</v>
      </c>
      <c r="AB489" s="39"/>
      <c r="AC489" s="9">
        <v>188958.77</v>
      </c>
      <c r="AD489" s="9"/>
      <c r="AE489" s="9">
        <v>241967.01</v>
      </c>
      <c r="AF489" s="9"/>
      <c r="AG489" s="9">
        <f t="shared" si="169"/>
        <v>-53008.24000000002</v>
      </c>
      <c r="AH489" s="85" t="str">
        <f t="shared" si="170"/>
        <v>  </v>
      </c>
      <c r="AI489" s="38">
        <f t="shared" si="171"/>
        <v>-0.21907217847590058</v>
      </c>
      <c r="AJ489" s="39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</row>
    <row r="490" spans="1:35" ht="12.75" outlineLevel="1">
      <c r="A490" s="1" t="s">
        <v>987</v>
      </c>
      <c r="B490" s="16" t="s">
        <v>988</v>
      </c>
      <c r="C490" s="1" t="s">
        <v>1419</v>
      </c>
      <c r="E490" s="5">
        <v>37668.66</v>
      </c>
      <c r="G490" s="5">
        <v>92396.03</v>
      </c>
      <c r="I490" s="9">
        <f>(+E490-G490)</f>
        <v>-54727.369999999995</v>
      </c>
      <c r="K490" s="21">
        <f>IF(G490&lt;0,IF(I490=0,0,IF(OR(G490=0,E490=0),"N.M.",IF(ABS(I490/G490)&gt;=10,"N.M.",I490/(-G490)))),IF(I490=0,0,IF(OR(G490=0,E490=0),"N.M.",IF(ABS(I490/G490)&gt;=10,"N.M.",I490/G490))))</f>
        <v>-0.5923130030586812</v>
      </c>
      <c r="M490" s="9">
        <v>113007.98</v>
      </c>
      <c r="O490" s="9">
        <v>277188.09</v>
      </c>
      <c r="Q490" s="9">
        <f>(+M490-O490)</f>
        <v>-164180.11000000004</v>
      </c>
      <c r="S490" s="21">
        <f>IF(O490&lt;0,IF(Q490=0,0,IF(OR(O490=0,M490=0),"N.M.",IF(ABS(Q490/O490)&gt;=10,"N.M.",Q490/(-O490)))),IF(Q490=0,0,IF(OR(O490=0,M490=0),"N.M.",IF(ABS(Q490/O490)&gt;=10,"N.M.",Q490/O490))))</f>
        <v>-0.5923057877414576</v>
      </c>
      <c r="U490" s="9">
        <v>150676.63</v>
      </c>
      <c r="W490" s="9">
        <v>369584.12</v>
      </c>
      <c r="Y490" s="9">
        <f>(+U490-W490)</f>
        <v>-218907.49</v>
      </c>
      <c r="AA490" s="21">
        <f>IF(W490&lt;0,IF(Y490=0,0,IF(OR(W490=0,U490=0),"N.M.",IF(ABS(Y490/W490)&gt;=10,"N.M.",Y490/(-W490)))),IF(Y490=0,0,IF(OR(W490=0,U490=0),"N.M.",IF(ABS(Y490/W490)&gt;=10,"N.M.",Y490/W490))))</f>
        <v>-0.5923076186282029</v>
      </c>
      <c r="AC490" s="9">
        <v>801525.77</v>
      </c>
      <c r="AE490" s="9">
        <v>1108752.36</v>
      </c>
      <c r="AG490" s="9">
        <f>(+AC490-AE490)</f>
        <v>-307226.5900000001</v>
      </c>
      <c r="AI490" s="21">
        <f>IF(AE490&lt;0,IF(AG490=0,0,IF(OR(AE490=0,AC490=0),"N.M.",IF(ABS(AG490/AE490)&gt;=10,"N.M.",AG490/(-AE490)))),IF(AG490=0,0,IF(OR(AE490=0,AC490=0),"N.M.",IF(ABS(AG490/AE490)&gt;=10,"N.M.",AG490/AE490))))</f>
        <v>-0.27709216330326464</v>
      </c>
    </row>
    <row r="491" spans="1:53" s="16" customFormat="1" ht="12.75">
      <c r="A491" s="16" t="s">
        <v>56</v>
      </c>
      <c r="C491" s="16" t="s">
        <v>1420</v>
      </c>
      <c r="D491" s="9"/>
      <c r="E491" s="9">
        <v>37668.66</v>
      </c>
      <c r="F491" s="9"/>
      <c r="G491" s="9">
        <v>92396.03</v>
      </c>
      <c r="H491" s="9"/>
      <c r="I491" s="9">
        <f t="shared" si="160"/>
        <v>-54727.369999999995</v>
      </c>
      <c r="J491" s="37" t="str">
        <f t="shared" si="161"/>
        <v>  </v>
      </c>
      <c r="K491" s="38">
        <f t="shared" si="162"/>
        <v>-0.5923130030586812</v>
      </c>
      <c r="L491" s="39"/>
      <c r="M491" s="9">
        <v>113007.98</v>
      </c>
      <c r="N491" s="9"/>
      <c r="O491" s="9">
        <v>277188.09</v>
      </c>
      <c r="P491" s="9"/>
      <c r="Q491" s="9">
        <f t="shared" si="163"/>
        <v>-164180.11000000004</v>
      </c>
      <c r="R491" s="37" t="str">
        <f t="shared" si="164"/>
        <v>  </v>
      </c>
      <c r="S491" s="38">
        <f t="shared" si="165"/>
        <v>-0.5923057877414576</v>
      </c>
      <c r="T491" s="39"/>
      <c r="U491" s="9">
        <v>150676.63</v>
      </c>
      <c r="V491" s="9"/>
      <c r="W491" s="9">
        <v>369584.12</v>
      </c>
      <c r="X491" s="9"/>
      <c r="Y491" s="9">
        <f t="shared" si="166"/>
        <v>-218907.49</v>
      </c>
      <c r="Z491" s="37" t="str">
        <f t="shared" si="167"/>
        <v>  </v>
      </c>
      <c r="AA491" s="38">
        <f t="shared" si="168"/>
        <v>-0.5923076186282029</v>
      </c>
      <c r="AB491" s="39"/>
      <c r="AC491" s="9">
        <v>801525.77</v>
      </c>
      <c r="AD491" s="9"/>
      <c r="AE491" s="9">
        <v>1108752.36</v>
      </c>
      <c r="AF491" s="9"/>
      <c r="AG491" s="9">
        <f t="shared" si="169"/>
        <v>-307226.5900000001</v>
      </c>
      <c r="AH491" s="37" t="str">
        <f t="shared" si="170"/>
        <v>  </v>
      </c>
      <c r="AI491" s="38">
        <f t="shared" si="171"/>
        <v>-0.27709216330326464</v>
      </c>
      <c r="AJ491" s="39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</row>
    <row r="492" spans="1:35" ht="12.75" outlineLevel="1">
      <c r="A492" s="1" t="s">
        <v>989</v>
      </c>
      <c r="B492" s="16" t="s">
        <v>990</v>
      </c>
      <c r="C492" s="1" t="s">
        <v>1421</v>
      </c>
      <c r="E492" s="5">
        <v>0</v>
      </c>
      <c r="G492" s="5">
        <v>2811.7</v>
      </c>
      <c r="I492" s="9">
        <f>(+E492-G492)</f>
        <v>-2811.7</v>
      </c>
      <c r="K492" s="21" t="str">
        <f>IF(G492&lt;0,IF(I492=0,0,IF(OR(G492=0,E492=0),"N.M.",IF(ABS(I492/G492)&gt;=10,"N.M.",I492/(-G492)))),IF(I492=0,0,IF(OR(G492=0,E492=0),"N.M.",IF(ABS(I492/G492)&gt;=10,"N.M.",I492/G492))))</f>
        <v>N.M.</v>
      </c>
      <c r="M492" s="9">
        <v>0</v>
      </c>
      <c r="O492" s="9">
        <v>8435.23</v>
      </c>
      <c r="Q492" s="9">
        <f>(+M492-O492)</f>
        <v>-8435.23</v>
      </c>
      <c r="S492" s="21" t="str">
        <f>IF(O492&lt;0,IF(Q492=0,0,IF(OR(O492=0,M492=0),"N.M.",IF(ABS(Q492/O492)&gt;=10,"N.M.",Q492/(-O492)))),IF(Q492=0,0,IF(OR(O492=0,M492=0),"N.M.",IF(ABS(Q492/O492)&gt;=10,"N.M.",Q492/O492))))</f>
        <v>N.M.</v>
      </c>
      <c r="U492" s="9">
        <v>0</v>
      </c>
      <c r="W492" s="9">
        <v>11247.06</v>
      </c>
      <c r="Y492" s="9">
        <f>(+U492-W492)</f>
        <v>-11247.06</v>
      </c>
      <c r="AA492" s="21" t="str">
        <f>IF(W492&lt;0,IF(Y492=0,0,IF(OR(W492=0,U492=0),"N.M.",IF(ABS(Y492/W492)&gt;=10,"N.M.",Y492/(-W492)))),IF(Y492=0,0,IF(OR(W492=0,U492=0),"N.M.",IF(ABS(Y492/W492)&gt;=10,"N.M.",Y492/W492))))</f>
        <v>N.M.</v>
      </c>
      <c r="AC492" s="9">
        <v>5623.54</v>
      </c>
      <c r="AE492" s="9">
        <v>33741.04</v>
      </c>
      <c r="AG492" s="9">
        <f>(+AC492-AE492)</f>
        <v>-28117.5</v>
      </c>
      <c r="AI492" s="21">
        <f>IF(AE492&lt;0,IF(AG492=0,0,IF(OR(AE492=0,AC492=0),"N.M.",IF(ABS(AG492/AE492)&gt;=10,"N.M.",AG492/(-AE492)))),IF(AG492=0,0,IF(OR(AE492=0,AC492=0),"N.M.",IF(ABS(AG492/AE492)&gt;=10,"N.M.",AG492/AE492))))</f>
        <v>-0.8333323454167387</v>
      </c>
    </row>
    <row r="493" spans="1:35" ht="12.75" outlineLevel="1">
      <c r="A493" s="1" t="s">
        <v>991</v>
      </c>
      <c r="B493" s="16" t="s">
        <v>992</v>
      </c>
      <c r="C493" s="1" t="s">
        <v>1422</v>
      </c>
      <c r="E493" s="5">
        <v>2804.06</v>
      </c>
      <c r="G493" s="5">
        <v>2804.06</v>
      </c>
      <c r="I493" s="9">
        <f>(+E493-G493)</f>
        <v>0</v>
      </c>
      <c r="K493" s="21">
        <f>IF(G493&lt;0,IF(I493=0,0,IF(OR(G493=0,E493=0),"N.M.",IF(ABS(I493/G493)&gt;=10,"N.M.",I493/(-G493)))),IF(I493=0,0,IF(OR(G493=0,E493=0),"N.M.",IF(ABS(I493/G493)&gt;=10,"N.M.",I493/G493))))</f>
        <v>0</v>
      </c>
      <c r="M493" s="9">
        <v>8412.18</v>
      </c>
      <c r="O493" s="9">
        <v>8412.17</v>
      </c>
      <c r="Q493" s="9">
        <f>(+M493-O493)</f>
        <v>0.010000000000218279</v>
      </c>
      <c r="S493" s="21">
        <f>IF(O493&lt;0,IF(Q493=0,0,IF(OR(O493=0,M493=0),"N.M.",IF(ABS(Q493/O493)&gt;=10,"N.M.",Q493/(-O493)))),IF(Q493=0,0,IF(OR(O493=0,M493=0),"N.M.",IF(ABS(Q493/O493)&gt;=10,"N.M.",Q493/O493))))</f>
        <v>1.1887539125122625E-06</v>
      </c>
      <c r="U493" s="9">
        <v>11216.22</v>
      </c>
      <c r="W493" s="9">
        <v>11216.23</v>
      </c>
      <c r="Y493" s="9">
        <f>(+U493-W493)</f>
        <v>-0.010000000000218279</v>
      </c>
      <c r="AA493" s="21">
        <f>IF(W493&lt;0,IF(Y493=0,0,IF(OR(W493=0,U493=0),"N.M.",IF(ABS(Y493/W493)&gt;=10,"N.M.",Y493/(-W493)))),IF(Y493=0,0,IF(OR(W493=0,U493=0),"N.M.",IF(ABS(Y493/W493)&gt;=10,"N.M.",Y493/W493))))</f>
        <v>-8.91565169421301E-07</v>
      </c>
      <c r="AC493" s="9">
        <v>33648.65</v>
      </c>
      <c r="AE493" s="9">
        <v>33648.71</v>
      </c>
      <c r="AG493" s="9">
        <f>(+AC493-AE493)</f>
        <v>-0.059999999997671694</v>
      </c>
      <c r="AI493" s="21">
        <f>IF(AE493&lt;0,IF(AG493=0,0,IF(OR(AE493=0,AC493=0),"N.M.",IF(ABS(AG493/AE493)&gt;=10,"N.M.",AG493/(-AE493)))),IF(AG493=0,0,IF(OR(AE493=0,AC493=0),"N.M.",IF(ABS(AG493/AE493)&gt;=10,"N.M.",AG493/AE493))))</f>
        <v>-1.7831292788838472E-06</v>
      </c>
    </row>
    <row r="494" spans="1:36" s="16" customFormat="1" ht="12.75">
      <c r="A494" s="16" t="s">
        <v>57</v>
      </c>
      <c r="C494" s="16" t="s">
        <v>1423</v>
      </c>
      <c r="D494" s="9"/>
      <c r="E494" s="9">
        <v>2804.06</v>
      </c>
      <c r="F494" s="9"/>
      <c r="G494" s="9">
        <v>5615.76</v>
      </c>
      <c r="H494" s="9"/>
      <c r="I494" s="9">
        <f t="shared" si="160"/>
        <v>-2811.7000000000003</v>
      </c>
      <c r="J494" s="37" t="str">
        <f t="shared" si="161"/>
        <v>  </v>
      </c>
      <c r="K494" s="38">
        <f t="shared" si="162"/>
        <v>-0.5006802284997934</v>
      </c>
      <c r="L494" s="39"/>
      <c r="M494" s="9">
        <v>8412.18</v>
      </c>
      <c r="N494" s="9"/>
      <c r="O494" s="9">
        <v>16847.4</v>
      </c>
      <c r="P494" s="9"/>
      <c r="Q494" s="9">
        <f t="shared" si="163"/>
        <v>-8435.220000000001</v>
      </c>
      <c r="R494" s="37" t="str">
        <f t="shared" si="164"/>
        <v>  </v>
      </c>
      <c r="S494" s="38">
        <f t="shared" si="165"/>
        <v>-0.5006837850350796</v>
      </c>
      <c r="T494" s="39"/>
      <c r="U494" s="9">
        <v>11216.22</v>
      </c>
      <c r="V494" s="9"/>
      <c r="W494" s="9">
        <v>22463.29</v>
      </c>
      <c r="X494" s="9"/>
      <c r="Y494" s="9">
        <f t="shared" si="166"/>
        <v>-11247.070000000002</v>
      </c>
      <c r="Z494" s="37" t="str">
        <f t="shared" si="167"/>
        <v>  </v>
      </c>
      <c r="AA494" s="38">
        <f t="shared" si="168"/>
        <v>-0.500686675905444</v>
      </c>
      <c r="AB494" s="39"/>
      <c r="AC494" s="9">
        <v>39272.19</v>
      </c>
      <c r="AD494" s="9"/>
      <c r="AE494" s="9">
        <v>67389.75</v>
      </c>
      <c r="AF494" s="9"/>
      <c r="AG494" s="9">
        <f t="shared" si="169"/>
        <v>-28117.559999999998</v>
      </c>
      <c r="AH494" s="37" t="str">
        <f t="shared" si="170"/>
        <v>  </v>
      </c>
      <c r="AI494" s="38">
        <f t="shared" si="171"/>
        <v>-0.41723793306845625</v>
      </c>
      <c r="AJ494" s="39"/>
    </row>
    <row r="495" spans="1:36" s="16" customFormat="1" ht="12.75">
      <c r="A495" s="16" t="s">
        <v>58</v>
      </c>
      <c r="C495" s="16" t="s">
        <v>1424</v>
      </c>
      <c r="D495" s="9"/>
      <c r="E495" s="9">
        <v>0</v>
      </c>
      <c r="F495" s="9"/>
      <c r="G495" s="9">
        <v>0</v>
      </c>
      <c r="H495" s="9"/>
      <c r="I495" s="9">
        <f t="shared" si="160"/>
        <v>0</v>
      </c>
      <c r="J495" s="37" t="str">
        <f t="shared" si="161"/>
        <v>  </v>
      </c>
      <c r="K495" s="38">
        <f t="shared" si="162"/>
        <v>0</v>
      </c>
      <c r="L495" s="39"/>
      <c r="M495" s="9">
        <v>0</v>
      </c>
      <c r="N495" s="9"/>
      <c r="O495" s="9">
        <v>0</v>
      </c>
      <c r="P495" s="9"/>
      <c r="Q495" s="9">
        <f t="shared" si="163"/>
        <v>0</v>
      </c>
      <c r="R495" s="37" t="str">
        <f t="shared" si="164"/>
        <v>  </v>
      </c>
      <c r="S495" s="38">
        <f t="shared" si="165"/>
        <v>0</v>
      </c>
      <c r="T495" s="39"/>
      <c r="U495" s="9">
        <v>0</v>
      </c>
      <c r="V495" s="9"/>
      <c r="W495" s="9">
        <v>0</v>
      </c>
      <c r="X495" s="9"/>
      <c r="Y495" s="9">
        <f t="shared" si="166"/>
        <v>0</v>
      </c>
      <c r="Z495" s="37" t="str">
        <f t="shared" si="167"/>
        <v>  </v>
      </c>
      <c r="AA495" s="38">
        <f t="shared" si="168"/>
        <v>0</v>
      </c>
      <c r="AB495" s="39"/>
      <c r="AC495" s="9">
        <v>0</v>
      </c>
      <c r="AD495" s="9"/>
      <c r="AE495" s="9">
        <v>0</v>
      </c>
      <c r="AF495" s="9"/>
      <c r="AG495" s="9">
        <f t="shared" si="169"/>
        <v>0</v>
      </c>
      <c r="AH495" s="37" t="str">
        <f t="shared" si="170"/>
        <v>  </v>
      </c>
      <c r="AI495" s="38">
        <f t="shared" si="171"/>
        <v>0</v>
      </c>
      <c r="AJ495" s="39"/>
    </row>
    <row r="496" spans="1:35" ht="12.75" outlineLevel="1">
      <c r="A496" s="1" t="s">
        <v>993</v>
      </c>
      <c r="B496" s="16" t="s">
        <v>994</v>
      </c>
      <c r="C496" s="1" t="s">
        <v>1425</v>
      </c>
      <c r="E496" s="5">
        <v>477223.24</v>
      </c>
      <c r="G496" s="5">
        <v>9773.4</v>
      </c>
      <c r="I496" s="9">
        <f>(+E496-G496)</f>
        <v>467449.83999999997</v>
      </c>
      <c r="K496" s="21" t="str">
        <f>IF(G496&lt;0,IF(I496=0,0,IF(OR(G496=0,E496=0),"N.M.",IF(ABS(I496/G496)&gt;=10,"N.M.",I496/(-G496)))),IF(I496=0,0,IF(OR(G496=0,E496=0),"N.M.",IF(ABS(I496/G496)&gt;=10,"N.M.",I496/G496))))</f>
        <v>N.M.</v>
      </c>
      <c r="M496" s="9">
        <v>267570.28</v>
      </c>
      <c r="O496" s="9">
        <v>121884.22</v>
      </c>
      <c r="Q496" s="9">
        <f>(+M496-O496)</f>
        <v>145686.06000000003</v>
      </c>
      <c r="S496" s="21">
        <f>IF(O496&lt;0,IF(Q496=0,0,IF(OR(O496=0,M496=0),"N.M.",IF(ABS(Q496/O496)&gt;=10,"N.M.",Q496/(-O496)))),IF(Q496=0,0,IF(OR(O496=0,M496=0),"N.M.",IF(ABS(Q496/O496)&gt;=10,"N.M.",Q496/O496))))</f>
        <v>1.1952823753558912</v>
      </c>
      <c r="U496" s="9">
        <v>329338.04</v>
      </c>
      <c r="W496" s="9">
        <v>135744.15</v>
      </c>
      <c r="Y496" s="9">
        <f>(+U496-W496)</f>
        <v>193593.88999999998</v>
      </c>
      <c r="AA496" s="21">
        <f>IF(W496&lt;0,IF(Y496=0,0,IF(OR(W496=0,U496=0),"N.M.",IF(ABS(Y496/W496)&gt;=10,"N.M.",Y496/(-W496)))),IF(Y496=0,0,IF(OR(W496=0,U496=0),"N.M.",IF(ABS(Y496/W496)&gt;=10,"N.M.",Y496/W496))))</f>
        <v>1.4261674628335732</v>
      </c>
      <c r="AC496" s="9">
        <v>-508530.39</v>
      </c>
      <c r="AE496" s="9">
        <v>824374.125</v>
      </c>
      <c r="AG496" s="9">
        <f>(+AC496-AE496)</f>
        <v>-1332904.5150000001</v>
      </c>
      <c r="AI496" s="21">
        <f>IF(AE496&lt;0,IF(AG496=0,0,IF(OR(AE496=0,AC496=0),"N.M.",IF(ABS(AG496/AE496)&gt;=10,"N.M.",AG496/(-AE496)))),IF(AG496=0,0,IF(OR(AE496=0,AC496=0),"N.M.",IF(ABS(AG496/AE496)&gt;=10,"N.M.",AG496/AE496))))</f>
        <v>-1.616868451566211</v>
      </c>
    </row>
    <row r="497" spans="1:35" ht="12.75" outlineLevel="1">
      <c r="A497" s="1" t="s">
        <v>995</v>
      </c>
      <c r="B497" s="16" t="s">
        <v>996</v>
      </c>
      <c r="C497" s="1" t="s">
        <v>1426</v>
      </c>
      <c r="E497" s="5">
        <v>71931.53</v>
      </c>
      <c r="G497" s="5">
        <v>63316.85</v>
      </c>
      <c r="I497" s="9">
        <f>(+E497-G497)</f>
        <v>8614.68</v>
      </c>
      <c r="K497" s="21">
        <f>IF(G497&lt;0,IF(I497=0,0,IF(OR(G497=0,E497=0),"N.M.",IF(ABS(I497/G497)&gt;=10,"N.M.",I497/(-G497)))),IF(I497=0,0,IF(OR(G497=0,E497=0),"N.M.",IF(ABS(I497/G497)&gt;=10,"N.M.",I497/G497))))</f>
        <v>0.1360566736974439</v>
      </c>
      <c r="M497" s="9">
        <v>213743.8</v>
      </c>
      <c r="O497" s="9">
        <v>186607.49</v>
      </c>
      <c r="Q497" s="9">
        <f>(+M497-O497)</f>
        <v>27136.309999999998</v>
      </c>
      <c r="S497" s="21">
        <f>IF(O497&lt;0,IF(Q497=0,0,IF(OR(O497=0,M497=0),"N.M.",IF(ABS(Q497/O497)&gt;=10,"N.M.",Q497/(-O497)))),IF(Q497=0,0,IF(OR(O497=0,M497=0),"N.M.",IF(ABS(Q497/O497)&gt;=10,"N.M.",Q497/O497))))</f>
        <v>0.14541918976564122</v>
      </c>
      <c r="U497" s="9">
        <v>285715.47</v>
      </c>
      <c r="W497" s="9">
        <v>250057.76</v>
      </c>
      <c r="Y497" s="9">
        <f>(+U497-W497)</f>
        <v>35657.70999999996</v>
      </c>
      <c r="AA497" s="21">
        <f>IF(W497&lt;0,IF(Y497=0,0,IF(OR(W497=0,U497=0),"N.M.",IF(ABS(Y497/W497)&gt;=10,"N.M.",Y497/(-W497)))),IF(Y497=0,0,IF(OR(W497=0,U497=0),"N.M.",IF(ABS(Y497/W497)&gt;=10,"N.M.",Y497/W497))))</f>
        <v>0.1425978941825279</v>
      </c>
      <c r="AC497" s="9">
        <v>829415.65</v>
      </c>
      <c r="AE497" s="9">
        <v>729803.45</v>
      </c>
      <c r="AG497" s="9">
        <f>(+AC497-AE497)</f>
        <v>99612.20000000007</v>
      </c>
      <c r="AI497" s="21">
        <f>IF(AE497&lt;0,IF(AG497=0,0,IF(OR(AE497=0,AC497=0),"N.M.",IF(ABS(AG497/AE497)&gt;=10,"N.M.",AG497/(-AE497)))),IF(AG497=0,0,IF(OR(AE497=0,AC497=0),"N.M.",IF(ABS(AG497/AE497)&gt;=10,"N.M.",AG497/AE497))))</f>
        <v>0.13649181844783012</v>
      </c>
    </row>
    <row r="498" spans="1:36" s="16" customFormat="1" ht="12.75">
      <c r="A498" s="16" t="s">
        <v>59</v>
      </c>
      <c r="C498" s="16" t="s">
        <v>1427</v>
      </c>
      <c r="D498" s="9"/>
      <c r="E498" s="9">
        <v>549154.77</v>
      </c>
      <c r="F498" s="9"/>
      <c r="G498" s="9">
        <v>73090.25</v>
      </c>
      <c r="H498" s="9"/>
      <c r="I498" s="9">
        <f t="shared" si="160"/>
        <v>476064.52</v>
      </c>
      <c r="J498" s="37" t="str">
        <f t="shared" si="161"/>
        <v>  </v>
      </c>
      <c r="K498" s="38">
        <f t="shared" si="162"/>
        <v>6.513379281094264</v>
      </c>
      <c r="L498" s="39"/>
      <c r="M498" s="9">
        <v>481314.08</v>
      </c>
      <c r="N498" s="9"/>
      <c r="O498" s="9">
        <v>308491.71</v>
      </c>
      <c r="P498" s="9"/>
      <c r="Q498" s="9">
        <f t="shared" si="163"/>
        <v>172822.37</v>
      </c>
      <c r="R498" s="37" t="str">
        <f t="shared" si="164"/>
        <v>  </v>
      </c>
      <c r="S498" s="38">
        <f t="shared" si="165"/>
        <v>0.5602172259345315</v>
      </c>
      <c r="T498" s="39"/>
      <c r="U498" s="9">
        <v>615053.51</v>
      </c>
      <c r="V498" s="9"/>
      <c r="W498" s="9">
        <v>385801.91</v>
      </c>
      <c r="X498" s="9"/>
      <c r="Y498" s="9">
        <f t="shared" si="166"/>
        <v>229251.60000000003</v>
      </c>
      <c r="Z498" s="37" t="str">
        <f t="shared" si="167"/>
        <v>  </v>
      </c>
      <c r="AA498" s="38">
        <f t="shared" si="168"/>
        <v>0.5942210083926232</v>
      </c>
      <c r="AB498" s="39"/>
      <c r="AC498" s="9">
        <v>320885.26</v>
      </c>
      <c r="AD498" s="9"/>
      <c r="AE498" s="9">
        <v>1554177.575</v>
      </c>
      <c r="AF498" s="9"/>
      <c r="AG498" s="9">
        <f t="shared" si="169"/>
        <v>-1233292.315</v>
      </c>
      <c r="AH498" s="37" t="str">
        <f t="shared" si="170"/>
        <v>  </v>
      </c>
      <c r="AI498" s="38">
        <f t="shared" si="171"/>
        <v>-0.7935337215247106</v>
      </c>
      <c r="AJ498" s="39"/>
    </row>
    <row r="499" spans="1:36" s="16" customFormat="1" ht="12.75">
      <c r="A499" s="77" t="s">
        <v>60</v>
      </c>
      <c r="C499" s="17" t="s">
        <v>61</v>
      </c>
      <c r="D499" s="18"/>
      <c r="E499" s="18">
        <v>2925921.88</v>
      </c>
      <c r="F499" s="18"/>
      <c r="G499" s="18">
        <v>2353303.48</v>
      </c>
      <c r="H499" s="18"/>
      <c r="I499" s="18">
        <f t="shared" si="160"/>
        <v>572618.3999999999</v>
      </c>
      <c r="J499" s="37" t="str">
        <f t="shared" si="161"/>
        <v>  </v>
      </c>
      <c r="K499" s="40">
        <f t="shared" si="162"/>
        <v>0.24332535300546954</v>
      </c>
      <c r="L499" s="39"/>
      <c r="M499" s="18">
        <v>7590314.350000001</v>
      </c>
      <c r="N499" s="18"/>
      <c r="O499" s="18">
        <v>7162109.8</v>
      </c>
      <c r="P499" s="18"/>
      <c r="Q499" s="18">
        <f t="shared" si="163"/>
        <v>428204.55000000075</v>
      </c>
      <c r="R499" s="37" t="str">
        <f t="shared" si="164"/>
        <v>  </v>
      </c>
      <c r="S499" s="40">
        <f t="shared" si="165"/>
        <v>0.059787487480295366</v>
      </c>
      <c r="T499" s="39"/>
      <c r="U499" s="18">
        <v>10089830.64</v>
      </c>
      <c r="V499" s="18"/>
      <c r="W499" s="18">
        <v>9590085.679999998</v>
      </c>
      <c r="X499" s="18"/>
      <c r="Y499" s="18">
        <f t="shared" si="166"/>
        <v>499744.96000000276</v>
      </c>
      <c r="Z499" s="37" t="str">
        <f t="shared" si="167"/>
        <v>  </v>
      </c>
      <c r="AA499" s="40">
        <f t="shared" si="168"/>
        <v>0.052110583437457135</v>
      </c>
      <c r="AB499" s="39"/>
      <c r="AC499" s="18">
        <v>29609084.47</v>
      </c>
      <c r="AD499" s="18"/>
      <c r="AE499" s="18">
        <v>29253897.474999998</v>
      </c>
      <c r="AF499" s="18"/>
      <c r="AG499" s="18">
        <f t="shared" si="169"/>
        <v>355186.99500000104</v>
      </c>
      <c r="AH499" s="37" t="str">
        <f t="shared" si="170"/>
        <v>  </v>
      </c>
      <c r="AI499" s="40">
        <f t="shared" si="171"/>
        <v>0.012141527306012447</v>
      </c>
      <c r="AJ499" s="39"/>
    </row>
    <row r="500" spans="1:35" ht="12.75" outlineLevel="1">
      <c r="A500" s="1" t="s">
        <v>997</v>
      </c>
      <c r="B500" s="16" t="s">
        <v>998</v>
      </c>
      <c r="C500" s="1" t="s">
        <v>1428</v>
      </c>
      <c r="E500" s="5">
        <v>-131566.8</v>
      </c>
      <c r="G500" s="5">
        <v>-4316.75</v>
      </c>
      <c r="I500" s="9">
        <f>(+E500-G500)</f>
        <v>-127250.04999999999</v>
      </c>
      <c r="K500" s="21" t="str">
        <f>IF(G500&lt;0,IF(I500=0,0,IF(OR(G500=0,E500=0),"N.M.",IF(ABS(I500/G500)&gt;=10,"N.M.",I500/(-G500)))),IF(I500=0,0,IF(OR(G500=0,E500=0),"N.M.",IF(ABS(I500/G500)&gt;=10,"N.M.",I500/G500))))</f>
        <v>N.M.</v>
      </c>
      <c r="M500" s="9">
        <v>-364370.54</v>
      </c>
      <c r="O500" s="9">
        <v>-163968.94</v>
      </c>
      <c r="Q500" s="9">
        <f>(+M500-O500)</f>
        <v>-200401.59999999998</v>
      </c>
      <c r="S500" s="21">
        <f>IF(O500&lt;0,IF(Q500=0,0,IF(OR(O500=0,M500=0),"N.M.",IF(ABS(Q500/O500)&gt;=10,"N.M.",Q500/(-O500)))),IF(Q500=0,0,IF(OR(O500=0,M500=0),"N.M.",IF(ABS(Q500/O500)&gt;=10,"N.M.",Q500/O500))))</f>
        <v>-1.2221924469353767</v>
      </c>
      <c r="U500" s="9">
        <v>-440152.29</v>
      </c>
      <c r="W500" s="9">
        <v>-230437.88</v>
      </c>
      <c r="Y500" s="9">
        <f>(+U500-W500)</f>
        <v>-209714.40999999997</v>
      </c>
      <c r="AA500" s="21">
        <f>IF(W500&lt;0,IF(Y500=0,0,IF(OR(W500=0,U500=0),"N.M.",IF(ABS(Y500/W500)&gt;=10,"N.M.",Y500/(-W500)))),IF(Y500=0,0,IF(OR(W500=0,U500=0),"N.M.",IF(ABS(Y500/W500)&gt;=10,"N.M.",Y500/W500))))</f>
        <v>-0.9100691691834691</v>
      </c>
      <c r="AC500" s="9">
        <v>-805202.86</v>
      </c>
      <c r="AE500" s="9">
        <v>-901715.93</v>
      </c>
      <c r="AG500" s="9">
        <f>(+AC500-AE500)</f>
        <v>96513.07000000007</v>
      </c>
      <c r="AI500" s="21">
        <f>IF(AE500&lt;0,IF(AG500=0,0,IF(OR(AE500=0,AC500=0),"N.M.",IF(ABS(AG500/AE500)&gt;=10,"N.M.",AG500/(-AE500)))),IF(AG500=0,0,IF(OR(AE500=0,AC500=0),"N.M.",IF(ABS(AG500/AE500)&gt;=10,"N.M.",AG500/AE500))))</f>
        <v>0.1070326771314776</v>
      </c>
    </row>
    <row r="501" spans="1:36" s="16" customFormat="1" ht="12.75">
      <c r="A501" s="16" t="s">
        <v>62</v>
      </c>
      <c r="C501" s="16" t="s">
        <v>1429</v>
      </c>
      <c r="D501" s="9"/>
      <c r="E501" s="9">
        <v>-131566.8</v>
      </c>
      <c r="F501" s="9"/>
      <c r="G501" s="9">
        <v>-4316.75</v>
      </c>
      <c r="H501" s="9"/>
      <c r="I501" s="9">
        <f t="shared" si="160"/>
        <v>-127250.04999999999</v>
      </c>
      <c r="J501" s="37" t="str">
        <f t="shared" si="161"/>
        <v>  </v>
      </c>
      <c r="K501" s="38" t="str">
        <f t="shared" si="162"/>
        <v>N.M.</v>
      </c>
      <c r="L501" s="39"/>
      <c r="M501" s="9">
        <v>-364370.54</v>
      </c>
      <c r="N501" s="9"/>
      <c r="O501" s="9">
        <v>-163968.94</v>
      </c>
      <c r="P501" s="9"/>
      <c r="Q501" s="9">
        <f t="shared" si="163"/>
        <v>-200401.59999999998</v>
      </c>
      <c r="R501" s="37" t="str">
        <f t="shared" si="164"/>
        <v>  </v>
      </c>
      <c r="S501" s="38">
        <f t="shared" si="165"/>
        <v>-1.2221924469353767</v>
      </c>
      <c r="T501" s="39"/>
      <c r="U501" s="9">
        <v>-440152.29</v>
      </c>
      <c r="V501" s="9"/>
      <c r="W501" s="9">
        <v>-230437.88</v>
      </c>
      <c r="X501" s="9"/>
      <c r="Y501" s="9">
        <f t="shared" si="166"/>
        <v>-209714.40999999997</v>
      </c>
      <c r="Z501" s="37" t="str">
        <f t="shared" si="167"/>
        <v>  </v>
      </c>
      <c r="AA501" s="38">
        <f t="shared" si="168"/>
        <v>-0.9100691691834691</v>
      </c>
      <c r="AB501" s="39"/>
      <c r="AC501" s="9">
        <v>-805202.86</v>
      </c>
      <c r="AD501" s="9"/>
      <c r="AE501" s="9">
        <v>-901715.93</v>
      </c>
      <c r="AF501" s="9"/>
      <c r="AG501" s="9">
        <f t="shared" si="169"/>
        <v>96513.07000000007</v>
      </c>
      <c r="AH501" s="37" t="str">
        <f t="shared" si="170"/>
        <v>  </v>
      </c>
      <c r="AI501" s="38">
        <f t="shared" si="171"/>
        <v>0.1070326771314776</v>
      </c>
      <c r="AJ501" s="39"/>
    </row>
    <row r="502" spans="1:44" s="16" customFormat="1" ht="12.75">
      <c r="A502" s="77" t="s">
        <v>63</v>
      </c>
      <c r="C502" s="17" t="s">
        <v>64</v>
      </c>
      <c r="D502" s="18"/>
      <c r="E502" s="18">
        <v>2794355.08</v>
      </c>
      <c r="F502" s="18"/>
      <c r="G502" s="18">
        <v>2348986.73</v>
      </c>
      <c r="H502" s="18"/>
      <c r="I502" s="18">
        <f t="shared" si="160"/>
        <v>445368.3500000001</v>
      </c>
      <c r="J502" s="37" t="str">
        <f t="shared" si="161"/>
        <v>  </v>
      </c>
      <c r="K502" s="40">
        <f t="shared" si="162"/>
        <v>0.18960019838000536</v>
      </c>
      <c r="L502" s="39"/>
      <c r="M502" s="18">
        <v>7225943.8100000005</v>
      </c>
      <c r="N502" s="18"/>
      <c r="O502" s="18">
        <v>6998140.859999999</v>
      </c>
      <c r="P502" s="18"/>
      <c r="Q502" s="18">
        <f t="shared" si="163"/>
        <v>227802.95000000112</v>
      </c>
      <c r="R502" s="37" t="str">
        <f t="shared" si="164"/>
        <v>  </v>
      </c>
      <c r="S502" s="40">
        <f t="shared" si="165"/>
        <v>0.032551924083448806</v>
      </c>
      <c r="T502" s="39"/>
      <c r="U502" s="18">
        <v>9649678.350000001</v>
      </c>
      <c r="V502" s="18"/>
      <c r="W502" s="18">
        <v>9359647.799999999</v>
      </c>
      <c r="X502" s="18"/>
      <c r="Y502" s="18">
        <f t="shared" si="166"/>
        <v>290030.5500000026</v>
      </c>
      <c r="Z502" s="37" t="str">
        <f t="shared" si="167"/>
        <v>  </v>
      </c>
      <c r="AA502" s="40">
        <f t="shared" si="168"/>
        <v>0.030987335869625633</v>
      </c>
      <c r="AB502" s="39"/>
      <c r="AC502" s="18">
        <v>28803881.61</v>
      </c>
      <c r="AD502" s="18"/>
      <c r="AE502" s="18">
        <v>28352181.545</v>
      </c>
      <c r="AF502" s="18"/>
      <c r="AG502" s="18">
        <f t="shared" si="169"/>
        <v>451700.0649999976</v>
      </c>
      <c r="AH502" s="37" t="str">
        <f t="shared" si="170"/>
        <v>  </v>
      </c>
      <c r="AI502" s="40">
        <f t="shared" si="171"/>
        <v>0.01593175693669528</v>
      </c>
      <c r="AJ502" s="39"/>
      <c r="AL502" s="1"/>
      <c r="AM502" s="1"/>
      <c r="AN502" s="1"/>
      <c r="AO502" s="1"/>
      <c r="AP502" s="1"/>
      <c r="AQ502" s="1"/>
      <c r="AR502" s="1"/>
    </row>
    <row r="503" spans="4:44" s="16" customFormat="1" ht="12.75">
      <c r="D503" s="9"/>
      <c r="E503" s="43" t="str">
        <f>IF(ABS(E485+E487+E489+E491+E494+E495+E498+E499+E501-E499-E502)&gt;$AO$518,$AO$521," ")</f>
        <v> </v>
      </c>
      <c r="F503" s="28"/>
      <c r="G503" s="43" t="str">
        <f>IF(ABS(G485+G487+G489+G491+G494+G495+G498+G499+G501-G499-G502)&gt;$AO$518,$AO$521," ")</f>
        <v> </v>
      </c>
      <c r="H503" s="42"/>
      <c r="I503" s="43" t="str">
        <f>IF(ABS(I485+I487+I489+I491+I494+I495+I498+I499+I501-I499-I502)&gt;$AO$518,$AO$521," ")</f>
        <v> </v>
      </c>
      <c r="J503" s="9"/>
      <c r="K503" s="21"/>
      <c r="L503" s="11"/>
      <c r="M503" s="43" t="str">
        <f>IF(ABS(M485+M487+M489+M491+M494+M495+M498+M499+M501-M499-M502)&gt;$AO$518,$AO$521," ")</f>
        <v> </v>
      </c>
      <c r="N503" s="42"/>
      <c r="O503" s="43" t="str">
        <f>IF(ABS(O485+O487+O489+O491+O494+O495+O498+O499+O501-O499-O502)&gt;$AO$518,$AO$521," ")</f>
        <v> </v>
      </c>
      <c r="P503" s="28"/>
      <c r="Q503" s="43" t="str">
        <f>IF(ABS(Q485+Q487+Q489+Q491+Q494+Q495+Q498+Q499+Q501-Q499-Q502)&gt;$AO$518,$AO$521," ")</f>
        <v> </v>
      </c>
      <c r="R503" s="9"/>
      <c r="S503" s="21"/>
      <c r="T503" s="9"/>
      <c r="U503" s="43" t="str">
        <f>IF(ABS(U485+U487+U489+U491+U494+U495+U498+U499+U501-U499-U502)&gt;$AO$518,$AO$521," ")</f>
        <v> </v>
      </c>
      <c r="V503" s="28"/>
      <c r="W503" s="43" t="str">
        <f>IF(ABS(W485+W487+W489+W491+W494+W495+W498+W499+W501-W499-W502)&gt;$AO$518,$AO$521," ")</f>
        <v> </v>
      </c>
      <c r="X503" s="28"/>
      <c r="Y503" s="43" t="str">
        <f>IF(ABS(Y485+Y487+Y489+Y491+Y494+Y495+Y498+Y499+Y501-Y499-Y502)&gt;$AO$518,$AO$521," ")</f>
        <v> </v>
      </c>
      <c r="Z503" s="9"/>
      <c r="AA503" s="21"/>
      <c r="AB503" s="9"/>
      <c r="AC503" s="43" t="str">
        <f>IF(ABS(AC485+AC487+AC489+AC491+AC494+AC495+AC498+AC499+AC501-AC499-AC502)&gt;$AO$518,$AO$521," ")</f>
        <v> </v>
      </c>
      <c r="AD503" s="28"/>
      <c r="AE503" s="43" t="str">
        <f>IF(ABS(AE485+AE487+AE489+AE491+AE494+AE495+AE498+AE499+AE501-AE499-AE502)&gt;$AO$518,$AO$521," ")</f>
        <v> </v>
      </c>
      <c r="AF503" s="42"/>
      <c r="AG503" s="43" t="str">
        <f>IF(ABS(AG485+AG487+AG489+AG491+AG494+AG495+AG498+AG499+AG501-AG499-AG502)&gt;$AO$518,$AO$521," ")</f>
        <v> </v>
      </c>
      <c r="AH503" s="9"/>
      <c r="AI503" s="21"/>
      <c r="AL503" s="1"/>
      <c r="AM503" s="1"/>
      <c r="AN503" s="1"/>
      <c r="AO503" s="1"/>
      <c r="AP503" s="1"/>
      <c r="AQ503" s="1"/>
      <c r="AR503" s="1"/>
    </row>
    <row r="504" spans="1:44" s="16" customFormat="1" ht="12.75">
      <c r="A504" s="77" t="s">
        <v>84</v>
      </c>
      <c r="C504" s="17" t="s">
        <v>83</v>
      </c>
      <c r="D504" s="9"/>
      <c r="E504" s="18">
        <v>0</v>
      </c>
      <c r="F504" s="18"/>
      <c r="G504" s="18">
        <v>0</v>
      </c>
      <c r="H504" s="18"/>
      <c r="I504" s="18">
        <f>(+E504-G504)</f>
        <v>0</v>
      </c>
      <c r="J504" s="37" t="str">
        <f>IF((+E504-G504)=(I504),"  ",$AO$522)</f>
        <v>  </v>
      </c>
      <c r="K504" s="40">
        <f>IF(G504&lt;0,IF(I504=0,0,IF(OR(G504=0,E504=0),"N.M.",IF(ABS(I504/G504)&gt;=10,"N.M.",I504/(-G504)))),IF(I504=0,0,IF(OR(G504=0,E504=0),"N.M.",IF(ABS(I504/G504)&gt;=10,"N.M.",I504/G504))))</f>
        <v>0</v>
      </c>
      <c r="L504" s="39"/>
      <c r="M504" s="18">
        <v>0</v>
      </c>
      <c r="N504" s="18"/>
      <c r="O504" s="18">
        <v>0</v>
      </c>
      <c r="P504" s="18"/>
      <c r="Q504" s="18">
        <f>(+M504-O504)</f>
        <v>0</v>
      </c>
      <c r="R504" s="37" t="str">
        <f>IF((+M504-O504)=(Q504),"  ",$AO$522)</f>
        <v>  </v>
      </c>
      <c r="S504" s="40">
        <f>IF(O504&lt;0,IF(Q504=0,0,IF(OR(O504=0,M504=0),"N.M.",IF(ABS(Q504/O504)&gt;=10,"N.M.",Q504/(-O504)))),IF(Q504=0,0,IF(OR(O504=0,M504=0),"N.M.",IF(ABS(Q504/O504)&gt;=10,"N.M.",Q504/O504))))</f>
        <v>0</v>
      </c>
      <c r="T504" s="39"/>
      <c r="U504" s="18">
        <v>0</v>
      </c>
      <c r="V504" s="18"/>
      <c r="W504" s="18">
        <v>0</v>
      </c>
      <c r="X504" s="18"/>
      <c r="Y504" s="18">
        <f>(+U504-W504)</f>
        <v>0</v>
      </c>
      <c r="Z504" s="37" t="str">
        <f>IF((+U504-W504)=(Y504),"  ",$AO$522)</f>
        <v>  </v>
      </c>
      <c r="AA504" s="40">
        <f>IF(W504&lt;0,IF(Y504=0,0,IF(OR(W504=0,U504=0),"N.M.",IF(ABS(Y504/W504)&gt;=10,"N.M.",Y504/(-W504)))),IF(Y504=0,0,IF(OR(W504=0,U504=0),"N.M.",IF(ABS(Y504/W504)&gt;=10,"N.M.",Y504/W504))))</f>
        <v>0</v>
      </c>
      <c r="AB504" s="39"/>
      <c r="AC504" s="18">
        <v>0</v>
      </c>
      <c r="AD504" s="18"/>
      <c r="AE504" s="18">
        <v>0</v>
      </c>
      <c r="AF504" s="18"/>
      <c r="AG504" s="18">
        <f>(+AC504-AE504)</f>
        <v>0</v>
      </c>
      <c r="AH504" s="37" t="str">
        <f>IF((+AC504-AE504)=(AG504),"  ",$AO$522)</f>
        <v>  </v>
      </c>
      <c r="AI504" s="40">
        <f>IF(AE504&lt;0,IF(AG504=0,0,IF(OR(AE504=0,AC504=0),"N.M.",IF(ABS(AG504/AE504)&gt;=10,"N.M.",AG504/(-AE504)))),IF(AG504=0,0,IF(OR(AE504=0,AC504=0),"N.M.",IF(ABS(AG504/AE504)&gt;=10,"N.M.",AG504/AE504))))</f>
        <v>0</v>
      </c>
      <c r="AL504" s="1"/>
      <c r="AM504" s="1"/>
      <c r="AN504" s="1"/>
      <c r="AO504" s="1"/>
      <c r="AP504" s="1"/>
      <c r="AQ504" s="1"/>
      <c r="AR504" s="1"/>
    </row>
    <row r="505" spans="4:44" s="16" customFormat="1" ht="12.75">
      <c r="D505" s="9"/>
      <c r="E505" s="43"/>
      <c r="F505" s="28"/>
      <c r="G505" s="43"/>
      <c r="H505" s="42"/>
      <c r="I505" s="43"/>
      <c r="J505" s="9"/>
      <c r="K505" s="21"/>
      <c r="L505" s="11"/>
      <c r="M505" s="43"/>
      <c r="N505" s="42"/>
      <c r="O505" s="43"/>
      <c r="P505" s="28"/>
      <c r="Q505" s="43"/>
      <c r="R505" s="9"/>
      <c r="S505" s="21"/>
      <c r="T505" s="9"/>
      <c r="U505" s="43"/>
      <c r="V505" s="28"/>
      <c r="W505" s="43"/>
      <c r="X505" s="28"/>
      <c r="Y505" s="43"/>
      <c r="Z505" s="9"/>
      <c r="AA505" s="21"/>
      <c r="AB505" s="9"/>
      <c r="AC505" s="43"/>
      <c r="AD505" s="28"/>
      <c r="AE505" s="43"/>
      <c r="AF505" s="42"/>
      <c r="AG505" s="43"/>
      <c r="AH505" s="9"/>
      <c r="AI505" s="21"/>
      <c r="AL505" s="1"/>
      <c r="AM505" s="1"/>
      <c r="AN505" s="1"/>
      <c r="AO505" s="1"/>
      <c r="AP505" s="1"/>
      <c r="AQ505" s="1"/>
      <c r="AR505" s="1"/>
    </row>
    <row r="506" spans="1:37" ht="12.75">
      <c r="A506" s="77" t="s">
        <v>65</v>
      </c>
      <c r="B506" s="16"/>
      <c r="C506" s="17" t="s">
        <v>66</v>
      </c>
      <c r="D506" s="18"/>
      <c r="E506" s="18">
        <v>2091272.0079999901</v>
      </c>
      <c r="F506" s="18"/>
      <c r="G506" s="18">
        <v>1819518.8139999926</v>
      </c>
      <c r="H506" s="18"/>
      <c r="I506" s="18">
        <f>+E506-G506</f>
        <v>271753.1939999976</v>
      </c>
      <c r="J506" s="37" t="str">
        <f>IF((+E506-G506)=(I506),"  ",$AO$522)</f>
        <v>  </v>
      </c>
      <c r="K506" s="40">
        <f>IF(G506&lt;0,IF(I506=0,0,IF(OR(G506=0,E506=0),"N.M.",IF(ABS(I506/G506)&gt;=10,"N.M.",I506/(-G506)))),IF(I506=0,0,IF(OR(G506=0,E506=0),"N.M.",IF(ABS(I506/G506)&gt;=10,"N.M.",I506/G506))))</f>
        <v>0.1493544292639552</v>
      </c>
      <c r="L506" s="39"/>
      <c r="M506" s="18">
        <v>8452076.021</v>
      </c>
      <c r="N506" s="18"/>
      <c r="O506" s="18">
        <v>11192597.34900002</v>
      </c>
      <c r="P506" s="18"/>
      <c r="Q506" s="18">
        <f>+M506-O506</f>
        <v>-2740521.3280000202</v>
      </c>
      <c r="R506" s="37" t="str">
        <f>IF((+M506-O506)=(Q506),"  ",$AO$522)</f>
        <v>  </v>
      </c>
      <c r="S506" s="40">
        <f>IF(O506&lt;0,IF(Q506=0,0,IF(OR(O506=0,M506=0),"N.M.",IF(ABS(Q506/O506)&gt;=10,"N.M.",Q506/(-O506)))),IF(Q506=0,0,IF(OR(O506=0,M506=0),"N.M.",IF(ABS(Q506/O506)&gt;=10,"N.M.",Q506/O506))))</f>
        <v>-0.24485123895258026</v>
      </c>
      <c r="T506" s="39"/>
      <c r="U506" s="18">
        <v>13235413.398000002</v>
      </c>
      <c r="V506" s="18"/>
      <c r="W506" s="18">
        <v>17030130.39499999</v>
      </c>
      <c r="X506" s="18"/>
      <c r="Y506" s="18">
        <f>+U506-W506</f>
        <v>-3794716.9969999865</v>
      </c>
      <c r="Z506" s="37" t="str">
        <f>IF((+U506-W506)=(Y506),"  ",$AO$522)</f>
        <v>  </v>
      </c>
      <c r="AA506" s="40">
        <f>IF(W506&lt;0,IF(Y506=0,0,IF(OR(W506=0,U506=0),"N.M.",IF(ABS(Y506/W506)&gt;=10,"N.M.",Y506/(-W506)))),IF(Y506=0,0,IF(OR(W506=0,U506=0),"N.M.",IF(ABS(Y506/W506)&gt;=10,"N.M.",Y506/W506))))</f>
        <v>-0.22282371943048115</v>
      </c>
      <c r="AB506" s="39"/>
      <c r="AC506" s="18">
        <v>28674839.520999946</v>
      </c>
      <c r="AD506" s="18"/>
      <c r="AE506" s="18">
        <v>40968212.741999924</v>
      </c>
      <c r="AF506" s="18"/>
      <c r="AG506" s="18">
        <f>+AC506-AE506</f>
        <v>-12293373.220999978</v>
      </c>
      <c r="AH506" s="37" t="str">
        <f>IF((+AC506-AE506)=(AG506),"  ",$AO$522)</f>
        <v>  </v>
      </c>
      <c r="AI506" s="40">
        <f>IF(AE506&lt;0,IF(AG506=0,0,IF(OR(AE506=0,AC506=0),"N.M.",IF(ABS(AG506/AE506)&gt;=10,"N.M.",AG506/(-AE506)))),IF(AG506=0,0,IF(OR(AE506=0,AC506=0),"N.M.",IF(ABS(AG506/AE506)&gt;=10,"N.M.",AG506/AE506))))</f>
        <v>-0.30007101599521374</v>
      </c>
      <c r="AJ506" s="39"/>
      <c r="AK506" s="39"/>
    </row>
    <row r="507" spans="1:36" ht="12.75">
      <c r="A507" s="1" t="s">
        <v>67</v>
      </c>
      <c r="C507" s="1" t="s">
        <v>1430</v>
      </c>
      <c r="E507" s="5">
        <v>0</v>
      </c>
      <c r="G507" s="5">
        <v>0</v>
      </c>
      <c r="I507" s="9">
        <f>+E507-G507</f>
        <v>0</v>
      </c>
      <c r="J507" s="44" t="str">
        <f>IF((+E507-G507)=(I507),"  ",$AO$522)</f>
        <v>  </v>
      </c>
      <c r="K507" s="38">
        <f>IF(G507&lt;0,IF(I507=0,0,IF(OR(G507=0,E507=0),"N.M.",IF(ABS(I507/G507)&gt;=10,"N.M.",I507/(-G507)))),IF(I507=0,0,IF(OR(G507=0,E507=0),"N.M.",IF(ABS(I507/G507)&gt;=10,"N.M.",I507/G507))))</f>
        <v>0</v>
      </c>
      <c r="L507" s="45"/>
      <c r="M507" s="5">
        <v>0</v>
      </c>
      <c r="N507" s="9"/>
      <c r="O507" s="5">
        <v>0</v>
      </c>
      <c r="P507" s="9"/>
      <c r="Q507" s="9">
        <f>+M507-O507</f>
        <v>0</v>
      </c>
      <c r="R507" s="44" t="str">
        <f>IF((+M507-O507)=(Q507),"  ",$AO$522)</f>
        <v>  </v>
      </c>
      <c r="S507" s="38">
        <f>IF(O507&lt;0,IF(Q507=0,0,IF(OR(O507=0,M507=0),"N.M.",IF(ABS(Q507/O507)&gt;=10,"N.M.",Q507/(-O507)))),IF(Q507=0,0,IF(OR(O507=0,M507=0),"N.M.",IF(ABS(Q507/O507)&gt;=10,"N.M.",Q507/O507))))</f>
        <v>0</v>
      </c>
      <c r="T507" s="45"/>
      <c r="U507" s="9">
        <v>0</v>
      </c>
      <c r="W507" s="9">
        <v>0</v>
      </c>
      <c r="Y507" s="9">
        <f>+U507-W507</f>
        <v>0</v>
      </c>
      <c r="Z507" s="44" t="str">
        <f>IF((+U507-W507)=(Y507),"  ",$AO$522)</f>
        <v>  </v>
      </c>
      <c r="AA507" s="38">
        <f>IF(W507&lt;0,IF(Y507=0,0,IF(OR(W507=0,U507=0),"N.M.",IF(ABS(Y507/W507)&gt;=10,"N.M.",Y507/(-W507)))),IF(Y507=0,0,IF(OR(W507=0,U507=0),"N.M.",IF(ABS(Y507/W507)&gt;=10,"N.M.",Y507/W507))))</f>
        <v>0</v>
      </c>
      <c r="AB507" s="45"/>
      <c r="AC507" s="9">
        <v>0</v>
      </c>
      <c r="AE507" s="9">
        <v>0</v>
      </c>
      <c r="AG507" s="9">
        <f>+AC507-AE507</f>
        <v>0</v>
      </c>
      <c r="AH507" s="44" t="str">
        <f>IF((+AC507-AE507)=(AG507),"  ",$AO$522)</f>
        <v>  </v>
      </c>
      <c r="AI507" s="38">
        <f>IF(AE507&lt;0,IF(AG507=0,0,IF(OR(AE507=0,AC507=0),"N.M.",IF(ABS(AG507/AE507)&gt;=10,"N.M.",AG507/(-AE507)))),IF(AG507=0,0,IF(OR(AE507=0,AC507=0),"N.M.",IF(ABS(AG507/AE507)&gt;=10,"N.M.",AG507/AE507))))</f>
        <v>0</v>
      </c>
      <c r="AJ507" s="45"/>
    </row>
    <row r="508" spans="3:36" ht="12.75">
      <c r="C508" s="2" t="s">
        <v>68</v>
      </c>
      <c r="D508" s="8"/>
      <c r="E508" s="8">
        <f>+E506-E507</f>
        <v>2091272.0079999901</v>
      </c>
      <c r="F508" s="8"/>
      <c r="G508" s="8">
        <f>+G506-G507</f>
        <v>1819518.8139999926</v>
      </c>
      <c r="H508" s="18"/>
      <c r="I508" s="18">
        <f>+E508-G508</f>
        <v>271753.1939999976</v>
      </c>
      <c r="J508" s="37" t="str">
        <f>IF((+E508-G508)=(I508),"  ",$AO$522)</f>
        <v>  </v>
      </c>
      <c r="K508" s="40">
        <f>IF(G508&lt;0,IF(I508=0,0,IF(OR(G508=0,E508=0),"N.M.",IF(ABS(I508/G508)&gt;=10,"N.M.",I508/(-G508)))),IF(I508=0,0,IF(OR(G508=0,E508=0),"N.M.",IF(ABS(I508/G508)&gt;=10,"N.M.",I508/G508))))</f>
        <v>0.1493544292639552</v>
      </c>
      <c r="L508" s="39"/>
      <c r="M508" s="8">
        <f>+M506-M507</f>
        <v>8452076.021</v>
      </c>
      <c r="N508" s="18"/>
      <c r="O508" s="8">
        <f>+O506-O507</f>
        <v>11192597.34900002</v>
      </c>
      <c r="P508" s="18"/>
      <c r="Q508" s="18">
        <f>+M508-O508</f>
        <v>-2740521.3280000202</v>
      </c>
      <c r="R508" s="37" t="str">
        <f>IF((+M508-O508)=(Q508),"  ",$AO$522)</f>
        <v>  </v>
      </c>
      <c r="S508" s="40">
        <f>IF(O508&lt;0,IF(Q508=0,0,IF(OR(O508=0,M508=0),"N.M.",IF(ABS(Q508/O508)&gt;=10,"N.M.",Q508/(-O508)))),IF(Q508=0,0,IF(OR(O508=0,M508=0),"N.M.",IF(ABS(Q508/O508)&gt;=10,"N.M.",Q508/O508))))</f>
        <v>-0.24485123895258026</v>
      </c>
      <c r="T508" s="39"/>
      <c r="U508" s="8">
        <f>+U506-U507</f>
        <v>13235413.398000002</v>
      </c>
      <c r="V508" s="18"/>
      <c r="W508" s="8">
        <f>+W506-W507</f>
        <v>17030130.39499999</v>
      </c>
      <c r="X508" s="18"/>
      <c r="Y508" s="18">
        <f>+U508-W508</f>
        <v>-3794716.9969999865</v>
      </c>
      <c r="Z508" s="37" t="str">
        <f>IF((+U508-W508)=(Y508),"  ",$AO$522)</f>
        <v>  </v>
      </c>
      <c r="AA508" s="40">
        <f>IF(W508&lt;0,IF(Y508=0,0,IF(OR(W508=0,U508=0),"N.M.",IF(ABS(Y508/W508)&gt;=10,"N.M.",Y508/(-W508)))),IF(Y508=0,0,IF(OR(W508=0,U508=0),"N.M.",IF(ABS(Y508/W508)&gt;=10,"N.M.",Y508/W508))))</f>
        <v>-0.22282371943048115</v>
      </c>
      <c r="AB508" s="39"/>
      <c r="AC508" s="8">
        <f>+AC506-AC507</f>
        <v>28674839.520999946</v>
      </c>
      <c r="AD508" s="18"/>
      <c r="AE508" s="8">
        <f>+AE506-AE507</f>
        <v>40968212.741999924</v>
      </c>
      <c r="AF508" s="18"/>
      <c r="AG508" s="18">
        <f>+AC508-AE508</f>
        <v>-12293373.220999978</v>
      </c>
      <c r="AH508" s="37" t="str">
        <f>IF((+AC508-AE508)=(AG508),"  ",$AO$522)</f>
        <v>  </v>
      </c>
      <c r="AI508" s="40">
        <f>IF(AE508&lt;0,IF(AG508=0,0,IF(OR(AE508=0,AC508=0),"N.M.",IF(ABS(AG508/AE508)&gt;=10,"N.M.",AG508/(-AE508)))),IF(AG508=0,0,IF(OR(AE508=0,AC508=0),"N.M.",IF(ABS(AG508/AE508)&gt;=10,"N.M.",AG508/AE508))))</f>
        <v>-0.30007101599521374</v>
      </c>
      <c r="AJ508" s="39"/>
    </row>
    <row r="509" spans="5:37" ht="12.75">
      <c r="E509" s="41" t="str">
        <f>IF(ABS(E480-E502+E504-E506)&gt;$AO$518,$AO$521," ")</f>
        <v> </v>
      </c>
      <c r="F509" s="27"/>
      <c r="G509" s="41" t="str">
        <f>IF(ABS(G480-G502+G504-G506)&gt;$AO$518,$AO$521," ")</f>
        <v> </v>
      </c>
      <c r="H509" s="42"/>
      <c r="I509" s="41" t="str">
        <f>IF(ABS(I480-I502+I504-I506)&gt;$AO$518,$AO$521," ")</f>
        <v> </v>
      </c>
      <c r="M509" s="41" t="str">
        <f>IF(ABS(M480-M502+M504-M506)&gt;$AO$518,$AO$521," ")</f>
        <v> </v>
      </c>
      <c r="N509" s="46"/>
      <c r="O509" s="41" t="str">
        <f>IF(ABS(O480-O502+O504-O506)&gt;$AO$518,$AO$521," ")</f>
        <v> </v>
      </c>
      <c r="P509" s="29"/>
      <c r="Q509" s="41" t="str">
        <f>IF(ABS(Q480-Q502+Q504-Q506)&gt;$AO$518,$AO$521," ")</f>
        <v> </v>
      </c>
      <c r="U509" s="41" t="str">
        <f>IF(ABS(U480-U502+U504-U506)&gt;$AO$518,$AO$521," ")</f>
        <v> </v>
      </c>
      <c r="V509" s="28"/>
      <c r="W509" s="41" t="str">
        <f>IF(ABS(W480-W502+W504-W506)&gt;$AO$518,$AO$521," ")</f>
        <v> </v>
      </c>
      <c r="X509" s="28"/>
      <c r="Y509" s="41" t="str">
        <f>IF(ABS(Y480-Y502+Y504-Y506)&gt;$AO$518,$AO$521," ")</f>
        <v> </v>
      </c>
      <c r="AC509" s="41" t="str">
        <f>IF(ABS(AC480-AC502+AC504-AC506)&gt;$AO$518,$AO$521," ")</f>
        <v> </v>
      </c>
      <c r="AD509" s="28"/>
      <c r="AE509" s="41" t="str">
        <f>IF(ABS(AE480-AE502+AE504-AE506)&gt;$AO$518,$AO$521," ")</f>
        <v> </v>
      </c>
      <c r="AF509" s="42"/>
      <c r="AG509" s="41" t="str">
        <f>IF(ABS(AG480-AG502+AG504-AG506)&gt;$AO$518,$AO$521," ")</f>
        <v> </v>
      </c>
      <c r="AK509" s="31"/>
    </row>
    <row r="510" spans="3:15" ht="12.75">
      <c r="C510" s="2" t="s">
        <v>69</v>
      </c>
      <c r="M510" s="5"/>
      <c r="O510" s="5"/>
    </row>
    <row r="511" spans="5:40" ht="12.75">
      <c r="E511" s="5" t="s">
        <v>13</v>
      </c>
      <c r="O511" s="5"/>
      <c r="AK511" s="31"/>
      <c r="AL511" s="31"/>
      <c r="AM511" s="31"/>
      <c r="AN511" s="31"/>
    </row>
    <row r="512" spans="3:40" ht="12.75">
      <c r="C512" s="1" t="s">
        <v>13</v>
      </c>
      <c r="E512" s="5" t="s">
        <v>13</v>
      </c>
      <c r="O512" s="5"/>
      <c r="AK512" s="31"/>
      <c r="AL512" s="31"/>
      <c r="AM512" s="31"/>
      <c r="AN512" s="31"/>
    </row>
    <row r="513" spans="3:45" ht="12.75">
      <c r="C513" s="1" t="s">
        <v>13</v>
      </c>
      <c r="E513" s="5" t="s">
        <v>13</v>
      </c>
      <c r="AK513" s="47" t="s">
        <v>70</v>
      </c>
      <c r="AL513" s="48"/>
      <c r="AM513" s="48"/>
      <c r="AN513" s="26"/>
      <c r="AO513" s="48"/>
      <c r="AP513" s="48"/>
      <c r="AQ513" s="31"/>
      <c r="AR513" s="31"/>
      <c r="AS513" s="31"/>
    </row>
    <row r="514" spans="5:45" ht="12.75">
      <c r="E514" s="5" t="s">
        <v>13</v>
      </c>
      <c r="AK514" s="49"/>
      <c r="AL514" s="49"/>
      <c r="AM514" s="49"/>
      <c r="AN514" s="25"/>
      <c r="AO514" s="49"/>
      <c r="AP514" s="49"/>
      <c r="AQ514" s="31"/>
      <c r="AR514" s="31"/>
      <c r="AS514" s="31"/>
    </row>
    <row r="515" spans="5:53" ht="12.75">
      <c r="E515" s="5" t="s">
        <v>13</v>
      </c>
      <c r="AK515" s="50" t="s">
        <v>71</v>
      </c>
      <c r="AL515" s="49"/>
      <c r="AM515" s="49"/>
      <c r="AN515" s="49"/>
      <c r="AO515" s="119" t="s">
        <v>1432</v>
      </c>
      <c r="AP515" s="49"/>
      <c r="AQ515" s="31"/>
      <c r="AR515" s="31"/>
      <c r="AS515" s="31"/>
      <c r="AT515" s="2"/>
      <c r="AU515" s="2"/>
      <c r="AV515" s="2"/>
      <c r="AW515" s="2"/>
      <c r="AX515" s="2"/>
      <c r="AY515" s="2"/>
      <c r="AZ515" s="2"/>
      <c r="BA515" s="2"/>
    </row>
    <row r="516" spans="1:42" ht="12.75">
      <c r="A516" s="31"/>
      <c r="B516" s="31"/>
      <c r="C516" s="31"/>
      <c r="AK516" s="25"/>
      <c r="AL516" s="25"/>
      <c r="AM516" s="25"/>
      <c r="AN516" s="25"/>
      <c r="AO516" s="25"/>
      <c r="AP516" s="49"/>
    </row>
    <row r="517" spans="1:42" ht="12.75">
      <c r="A517" s="31"/>
      <c r="B517" s="31"/>
      <c r="C517" s="31"/>
      <c r="AK517" s="25"/>
      <c r="AL517" s="25"/>
      <c r="AM517" s="25"/>
      <c r="AN517" s="25"/>
      <c r="AO517" s="25"/>
      <c r="AP517" s="49"/>
    </row>
    <row r="518" spans="1:42" ht="12.75">
      <c r="A518" s="31"/>
      <c r="B518" s="31"/>
      <c r="C518" s="31"/>
      <c r="AK518" s="51" t="s">
        <v>72</v>
      </c>
      <c r="AL518" s="25"/>
      <c r="AM518" s="49"/>
      <c r="AN518" s="49"/>
      <c r="AO518" s="25">
        <v>0.001</v>
      </c>
      <c r="AP518" s="49"/>
    </row>
    <row r="519" spans="1:42" ht="12.75">
      <c r="A519" s="31"/>
      <c r="B519" s="31"/>
      <c r="C519" s="31"/>
      <c r="AK519" s="51"/>
      <c r="AL519" s="25"/>
      <c r="AM519" s="25"/>
      <c r="AN519" s="25"/>
      <c r="AO519" s="25"/>
      <c r="AP519" s="49"/>
    </row>
    <row r="520" spans="1:42" ht="12.75">
      <c r="A520" s="31"/>
      <c r="B520" s="31"/>
      <c r="C520" s="31"/>
      <c r="AK520" s="25"/>
      <c r="AL520" s="25"/>
      <c r="AM520" s="25"/>
      <c r="AN520" s="25"/>
      <c r="AO520" s="25"/>
      <c r="AP520" s="49"/>
    </row>
    <row r="521" spans="1:42" ht="12.75">
      <c r="A521" s="31"/>
      <c r="B521" s="31"/>
      <c r="C521" s="31"/>
      <c r="AK521" s="51" t="s">
        <v>73</v>
      </c>
      <c r="AL521" s="51"/>
      <c r="AM521" s="49"/>
      <c r="AN521" s="49"/>
      <c r="AO521" s="52" t="s">
        <v>74</v>
      </c>
      <c r="AP521" s="49"/>
    </row>
    <row r="522" spans="1:42" ht="12.75">
      <c r="A522" s="31"/>
      <c r="B522" s="31"/>
      <c r="C522" s="31"/>
      <c r="AK522" s="51" t="s">
        <v>73</v>
      </c>
      <c r="AL522" s="25"/>
      <c r="AM522" s="25"/>
      <c r="AN522" s="49"/>
      <c r="AO522" s="52" t="s">
        <v>75</v>
      </c>
      <c r="AP522" s="49"/>
    </row>
    <row r="523" spans="1:42" ht="12.75">
      <c r="A523" s="31"/>
      <c r="B523" s="31"/>
      <c r="C523" s="31"/>
      <c r="AK523" s="51"/>
      <c r="AL523" s="25"/>
      <c r="AM523" s="25"/>
      <c r="AN523" s="52"/>
      <c r="AO523" s="25"/>
      <c r="AP523" s="49"/>
    </row>
    <row r="524" spans="1:42" ht="12.75">
      <c r="A524" s="31"/>
      <c r="B524" s="31"/>
      <c r="C524" s="31"/>
      <c r="AK524" s="25"/>
      <c r="AL524" s="25"/>
      <c r="AM524" s="25"/>
      <c r="AN524" s="25"/>
      <c r="AO524" s="25"/>
      <c r="AP524" s="49"/>
    </row>
    <row r="525" spans="1:42" ht="12.75">
      <c r="A525" s="31"/>
      <c r="B525" s="31"/>
      <c r="C525" s="31"/>
      <c r="AK525" s="51" t="s">
        <v>76</v>
      </c>
      <c r="AL525" s="25"/>
      <c r="AM525" s="25"/>
      <c r="AN525" s="49"/>
      <c r="AO525" s="53">
        <f>COUNTIF($E$417:$AJ$509,+AO521)</f>
        <v>0</v>
      </c>
      <c r="AP525" s="49"/>
    </row>
    <row r="526" spans="1:42" ht="12.75">
      <c r="A526" s="31"/>
      <c r="B526" s="31"/>
      <c r="C526" s="31"/>
      <c r="AK526" s="51" t="s">
        <v>76</v>
      </c>
      <c r="AL526" s="25"/>
      <c r="AM526" s="25"/>
      <c r="AN526" s="49"/>
      <c r="AO526" s="53">
        <f>COUNTIF($E$417:$AJ$509,+AO522)</f>
        <v>0</v>
      </c>
      <c r="AP526" s="49"/>
    </row>
    <row r="527" spans="1:42" ht="12.75">
      <c r="A527" s="31"/>
      <c r="B527" s="31"/>
      <c r="C527" s="31"/>
      <c r="AK527" s="49"/>
      <c r="AL527" s="49"/>
      <c r="AM527" s="49"/>
      <c r="AN527" s="49"/>
      <c r="AO527" s="54" t="s">
        <v>77</v>
      </c>
      <c r="AP527" s="49"/>
    </row>
    <row r="528" spans="1:42" ht="12.75">
      <c r="A528" s="31"/>
      <c r="B528" s="31"/>
      <c r="C528" s="31"/>
      <c r="AK528" s="51" t="s">
        <v>78</v>
      </c>
      <c r="AL528" s="25"/>
      <c r="AM528" s="25"/>
      <c r="AN528" s="49"/>
      <c r="AO528" s="53">
        <f>SUM(AO525:AO526)</f>
        <v>0</v>
      </c>
      <c r="AP528" s="49"/>
    </row>
    <row r="529" spans="1:42" ht="12.75">
      <c r="A529" s="31"/>
      <c r="B529" s="31"/>
      <c r="C529" s="31"/>
      <c r="AK529" s="49"/>
      <c r="AL529" s="25"/>
      <c r="AM529" s="25"/>
      <c r="AN529" s="25"/>
      <c r="AO529" s="55" t="s">
        <v>79</v>
      </c>
      <c r="AP529" s="49"/>
    </row>
    <row r="530" spans="1:42" ht="12.75">
      <c r="A530" s="31"/>
      <c r="B530" s="31"/>
      <c r="C530" s="31"/>
      <c r="AK530" s="80" t="s">
        <v>80</v>
      </c>
      <c r="AL530" s="81"/>
      <c r="AM530" s="81"/>
      <c r="AN530" s="82"/>
      <c r="AO530" s="81"/>
      <c r="AP530" s="83"/>
    </row>
    <row r="531" spans="1:42" ht="12.75">
      <c r="A531" s="31"/>
      <c r="B531" s="31"/>
      <c r="C531" s="31"/>
      <c r="AK531" s="84"/>
      <c r="AL531" s="84" t="s">
        <v>81</v>
      </c>
      <c r="AM531" s="84"/>
      <c r="AN531" s="120" t="s">
        <v>1433</v>
      </c>
      <c r="AO531" s="81"/>
      <c r="AP531" s="83"/>
    </row>
    <row r="532" spans="1:42" ht="12.75">
      <c r="A532" s="31"/>
      <c r="B532" s="31"/>
      <c r="C532" s="31"/>
      <c r="AK532" s="84"/>
      <c r="AL532" s="84" t="s">
        <v>82</v>
      </c>
      <c r="AM532" s="84"/>
      <c r="AN532" s="120" t="s">
        <v>1434</v>
      </c>
      <c r="AO532" s="81"/>
      <c r="AP532" s="83"/>
    </row>
    <row r="533" spans="1:42" ht="12.75">
      <c r="A533" s="31"/>
      <c r="B533" s="31"/>
      <c r="C533" s="31"/>
      <c r="AK533" s="87" t="s">
        <v>87</v>
      </c>
      <c r="AL533" s="88"/>
      <c r="AM533" s="88"/>
      <c r="AN533" s="88"/>
      <c r="AO533" s="89" t="str">
        <f>UPPER(TEXT(NvsElapsedTime,"hh:mm:ss"))</f>
        <v>00:00:19</v>
      </c>
      <c r="AP533" s="88"/>
    </row>
    <row r="534" spans="1:38" ht="12.75">
      <c r="A534" s="31"/>
      <c r="B534" s="31"/>
      <c r="C534" s="31"/>
      <c r="AL534" s="16"/>
    </row>
    <row r="535" spans="1:38" ht="12.75">
      <c r="A535" s="31"/>
      <c r="B535" s="31"/>
      <c r="C535" s="31"/>
      <c r="AL535" s="16"/>
    </row>
    <row r="536" spans="1:38" ht="12.75">
      <c r="A536" s="31"/>
      <c r="B536" s="31"/>
      <c r="C536" s="31"/>
      <c r="AL536" s="16"/>
    </row>
    <row r="537" spans="1:38" ht="12.75">
      <c r="A537" s="31"/>
      <c r="B537" s="31"/>
      <c r="C537" s="31"/>
      <c r="AL537" s="16"/>
    </row>
    <row r="538" spans="1:3" ht="12.75">
      <c r="A538" s="31"/>
      <c r="B538" s="31"/>
      <c r="C538" s="31"/>
    </row>
    <row r="539" spans="1:3" ht="12.75">
      <c r="A539" s="31"/>
      <c r="B539" s="31"/>
      <c r="C539" s="31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ht="12.75">
      <c r="A548" s="31"/>
      <c r="B548" s="31"/>
      <c r="C548" s="31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53" ht="12.75">
      <c r="A549" s="31"/>
      <c r="B549" s="31"/>
      <c r="C549" s="31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</row>
    <row r="550" spans="1:53" ht="12.75">
      <c r="A550" s="31"/>
      <c r="B550" s="31"/>
      <c r="C550" s="31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</row>
    <row r="551" spans="1:53" ht="12.75">
      <c r="A551" s="31"/>
      <c r="B551" s="31"/>
      <c r="C551" s="31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</row>
    <row r="552" spans="1:53" ht="12.75">
      <c r="A552" s="31"/>
      <c r="B552" s="31"/>
      <c r="C552" s="31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</row>
    <row r="553" spans="1:53" ht="12.75">
      <c r="A553" s="31"/>
      <c r="B553" s="31"/>
      <c r="C553" s="31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</row>
    <row r="554" spans="1:53" ht="12.75">
      <c r="A554" s="31"/>
      <c r="B554" s="31"/>
      <c r="C554" s="31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</row>
    <row r="555" spans="1:53" ht="12.75">
      <c r="A555" s="31"/>
      <c r="B555" s="31"/>
      <c r="C555" s="31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</row>
    <row r="556" spans="1:3" ht="12.75">
      <c r="A556" s="31"/>
      <c r="B556" s="31"/>
      <c r="C556" s="31"/>
    </row>
    <row r="557" spans="1:3" ht="12.75">
      <c r="A557" s="31"/>
      <c r="B557" s="31"/>
      <c r="C557" s="31"/>
    </row>
    <row r="558" spans="1:3" ht="12.75">
      <c r="A558" s="31"/>
      <c r="B558" s="31"/>
      <c r="C558" s="31"/>
    </row>
    <row r="559" spans="1:3" ht="12.75">
      <c r="A559" s="31"/>
      <c r="B559" s="31"/>
      <c r="C559" s="31"/>
    </row>
    <row r="560" spans="1:3" ht="12.75">
      <c r="A560" s="31"/>
      <c r="B560" s="31"/>
      <c r="C560" s="31"/>
    </row>
    <row r="561" spans="1:3" ht="12.75">
      <c r="A561" s="31"/>
      <c r="B561" s="31"/>
      <c r="C561" s="31"/>
    </row>
  </sheetData>
  <printOptions horizontalCentered="1"/>
  <pageMargins left="0.25" right="0.25" top="0.83" bottom="0.55" header="0.72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2012-01-25T23:03:46Z</cp:lastPrinted>
  <dcterms:created xsi:type="dcterms:W3CDTF">1997-11-19T15:48:19Z</dcterms:created>
  <dcterms:modified xsi:type="dcterms:W3CDTF">2012-01-25T23:03:48Z</dcterms:modified>
  <cp:category/>
  <cp:version/>
  <cp:contentType/>
  <cp:contentStatus/>
</cp:coreProperties>
</file>