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990" activeTab="0"/>
  </bookViews>
  <sheets>
    <sheet name="Sheet1" sheetId="1" r:id="rId1"/>
    <sheet name="Modification History" sheetId="2" r:id="rId2"/>
  </sheets>
  <definedNames>
    <definedName name="CSA">'Sheet1'!$O$260</definedName>
    <definedName name="CSO">'Sheet1'!$O$262</definedName>
    <definedName name="NvsASD">"V2010-05-31"</definedName>
    <definedName name="NvsAutoDrillOk">"VN"</definedName>
    <definedName name="NvsDrillHyperLink" localSheetId="0">"http://psfinweb.aepsc.com/psp/fcm90prd_newwin/EMPLOYEE/ERP/c/REPORT_BOOKS.IC_RUN_DRILLDOWN.GBL?Action=A&amp;NVS_INSTANCE=2235525_2270412"</definedName>
    <definedName name="NvsElapsedTime">0.000219907407881692</definedName>
    <definedName name="NvsEndTime">40339.4435532407</definedName>
    <definedName name="NvsInstLang">"VENG"</definedName>
    <definedName name="NvsInstSpec">"%,FBUSINESS_UNIT,TGL_PRPT_CONS,NKYP_INT_CONSOL"</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Effdt">"V2020-01-01"</definedName>
    <definedName name="NvsPanelSetid">"VAEP"</definedName>
    <definedName name="NvsReqBU">"VX992"</definedName>
    <definedName name="NvsReqBUOnly">"VN"</definedName>
    <definedName name="NvsSheetType" localSheetId="0">"M"</definedName>
    <definedName name="NvsTransLed">"VN"</definedName>
    <definedName name="NvsTree.PRPT_ACCOUNT" localSheetId="0">"YNNYN"</definedName>
    <definedName name="NvsTreeASD">"V2010-05-31"</definedName>
    <definedName name="NvsValTbl.STATISTICS_CODE">"STAT_TBL"</definedName>
    <definedName name="_xlnm.Print_Area" localSheetId="0">'Sheet1'!$B$2:$I$245</definedName>
    <definedName name="_xlnm.Print_Titles" localSheetId="0">'Sheet1'!$B:$C,'Sheet1'!$2:$8</definedName>
  </definedNames>
  <calcPr fullCalcOnLoad="1"/>
</workbook>
</file>

<file path=xl/comments1.xml><?xml version="1.0" encoding="utf-8"?>
<comments xmlns="http://schemas.openxmlformats.org/spreadsheetml/2006/main">
  <authors>
    <author>A satisfied Microsoft Office user</author>
  </authors>
  <commentList>
    <comment ref="B2" authorId="0">
      <text>
        <r>
          <rPr>
            <sz val="8"/>
            <rFont val="Tahoma"/>
            <family val="0"/>
          </rPr>
          <t>Reporting Business Unit for the Report Request</t>
        </r>
      </text>
    </comment>
    <comment ref="B3" authorId="0">
      <text>
        <r>
          <rPr>
            <sz val="8"/>
            <rFont val="Tahoma"/>
            <family val="0"/>
          </rPr>
          <t xml:space="preserve"> Balance Sheet - Capitalization and Liabilities produced monthly from data in the general ledger.
Comparative time periods on the report are: month end balances for the current and prior year, and December balances for last year. The report is similar to the current operating company monthly financial report page 07.
More..........
Additional Considerations:
This report uses footing check totals.  A colored error message will display in cell C5 if there are any errors detected within the report.  A colored error message will display in the cell below the cell causing the error within the report. 
This report uses a user defined rounding tolerance and error messages which are located in the Reserved Section.
This report contains a "Reserved Section" located below and to the right of the report area containing various items used in the report. </t>
        </r>
      </text>
    </comment>
    <comment ref="B5" authorId="0">
      <text>
        <r>
          <rPr>
            <sz val="8"/>
            <rFont val="Tahoma"/>
            <family val="0"/>
          </rPr>
          <t>Report Identifier from Report Request</t>
        </r>
      </text>
    </comment>
    <comment ref="C5" authorId="0">
      <text>
        <r>
          <rPr>
            <sz val="8"/>
            <rFont val="Tahoma"/>
            <family val="0"/>
          </rPr>
          <t>Excel function used to report number of error messages calculated in Reserved Section.  Error message will not display if no errors are found.  Enter rounding tolerance and error messages in Reserved Section.  The Reserved Section is located below and to the right of the report area.</t>
        </r>
      </text>
    </comment>
    <comment ref="I5" authorId="0">
      <text>
        <r>
          <rPr>
            <sz val="8"/>
            <rFont val="Tahoma"/>
            <family val="0"/>
          </rPr>
          <t>This is the date and time that the report was generated.</t>
        </r>
      </text>
    </comment>
    <comment ref="C20" authorId="0">
      <text>
        <r>
          <rPr>
            <sz val="8"/>
            <rFont val="Tahoma"/>
            <family val="0"/>
          </rPr>
          <t>DETAILS ON REPORT GLR1710V RETAINED EARNINGS</t>
        </r>
      </text>
    </comment>
    <comment ref="E22" authorId="0">
      <text>
        <r>
          <rPr>
            <sz val="8"/>
            <rFont val="Tahoma"/>
            <family val="0"/>
          </rPr>
          <t>Footing Check - if error message is displayed there is a footing error in the above subtotal.  Enter rounding tolerance in Reserved Section.</t>
        </r>
      </text>
    </comment>
    <comment ref="G22" authorId="0">
      <text>
        <r>
          <rPr>
            <sz val="8"/>
            <rFont val="Tahoma"/>
            <family val="0"/>
          </rPr>
          <t>Footing Check - if error message is displayed there is a footing error in the above subtotal.  Enter rounding tolerance in Reserved Section.</t>
        </r>
      </text>
    </comment>
    <comment ref="I22" authorId="0">
      <text>
        <r>
          <rPr>
            <sz val="8"/>
            <rFont val="Tahoma"/>
            <family val="0"/>
          </rPr>
          <t>Footing Check - if error message is displayed there is a footing error in the above subtotal.  Enter rounding tolerance in Reserved Section.</t>
        </r>
      </text>
    </comment>
    <comment ref="E35" authorId="0">
      <text>
        <r>
          <rPr>
            <sz val="8"/>
            <rFont val="Tahoma"/>
            <family val="0"/>
          </rPr>
          <t>Footing Check - if error message is displayed there is a footing error in the above subtotal.  Enter rounding tolerance in Reserved Section.</t>
        </r>
      </text>
    </comment>
    <comment ref="C36" authorId="0">
      <text>
        <r>
          <rPr>
            <sz val="8"/>
            <rFont val="Tahoma"/>
            <family val="0"/>
          </rPr>
          <t>DETAILS ON REPORT GLR1830V OTHER NONCURRENT LIABILITIES.</t>
        </r>
      </text>
    </comment>
    <comment ref="E56" authorId="0">
      <text>
        <r>
          <rPr>
            <sz val="8"/>
            <rFont val="Tahoma"/>
            <family val="0"/>
          </rPr>
          <t>Footing Check - if error message is displayed there is a footing error in the above subtotal.  Enter rounding tolerance in Reserved Section.</t>
        </r>
      </text>
    </comment>
    <comment ref="G56" authorId="0">
      <text>
        <r>
          <rPr>
            <sz val="8"/>
            <rFont val="Tahoma"/>
            <family val="0"/>
          </rPr>
          <t>Footing Check - if error message is displayed there is a footing error in the above subtotal.  Enter rounding tolerance in Reserved Section.</t>
        </r>
      </text>
    </comment>
    <comment ref="I56" authorId="0">
      <text>
        <r>
          <rPr>
            <sz val="8"/>
            <rFont val="Tahoma"/>
            <family val="0"/>
          </rPr>
          <t>Footing Check - if error message is displayed there is a footing error in the above subtotal.  Enter rounding tolerance in Reserved Section.</t>
        </r>
      </text>
    </comment>
    <comment ref="C98" authorId="0">
      <text>
        <r>
          <rPr>
            <sz val="8"/>
            <rFont val="Tahoma"/>
            <family val="0"/>
          </rPr>
          <t>DETAILS ON REPORT GLR1840V
ACCOUNTS PAYABLE TO AFFILIATED
COMPANIES</t>
        </r>
      </text>
    </comment>
    <comment ref="C194" authorId="0">
      <text>
        <r>
          <rPr>
            <sz val="8"/>
            <rFont val="Tahoma"/>
            <family val="0"/>
          </rPr>
          <t>DETAILS ON REPORT GLR1850V
OTHER CURRENT AND ACCRUED LIABILITIES</t>
        </r>
      </text>
    </comment>
    <comment ref="E196" authorId="0">
      <text>
        <r>
          <rPr>
            <sz val="8"/>
            <rFont val="Tahoma"/>
            <family val="0"/>
          </rPr>
          <t>Footing Check - if error message is displayed there is a footing error in the above subtotal.  Enter rounding tolerance in Reserved Section.</t>
        </r>
      </text>
    </comment>
    <comment ref="C239" authorId="0">
      <text>
        <r>
          <rPr>
            <sz val="8"/>
            <rFont val="Tahoma"/>
            <family val="0"/>
          </rPr>
          <t>DETAILS ON REPORT GLR1870V
REGULATORY LIABILITIES</t>
        </r>
      </text>
    </comment>
    <comment ref="C240" authorId="0">
      <text>
        <r>
          <rPr>
            <sz val="8"/>
            <rFont val="Tahoma"/>
            <family val="0"/>
          </rPr>
          <t>DETAILS ON REPORT GLR1860V
DEFERRED CREDITS</t>
        </r>
      </text>
    </comment>
    <comment ref="E242" authorId="0">
      <text>
        <r>
          <rPr>
            <sz val="8"/>
            <rFont val="Tahoma"/>
            <family val="0"/>
          </rPr>
          <t>Footing Check - if error message is displayed there is a footing error in the above subtotal.  Enter rounding tolerance in Reserved Section.</t>
        </r>
      </text>
    </comment>
    <comment ref="E244" authorId="0">
      <text>
        <r>
          <rPr>
            <sz val="8"/>
            <rFont val="Tahoma"/>
            <family val="0"/>
          </rPr>
          <t>Footing Check - if error message is displayed there is a footing error in the above subtotal.  Enter rounding tolerance in Reserved Section.</t>
        </r>
      </text>
    </comment>
    <comment ref="G244" authorId="0">
      <text>
        <r>
          <rPr>
            <sz val="8"/>
            <rFont val="Tahoma"/>
            <family val="0"/>
          </rPr>
          <t>Footing Check - if error message is displayed there is a footing error in the above subtotal.  Enter rounding tolerance in Reserved Section.</t>
        </r>
      </text>
    </comment>
    <comment ref="I244" authorId="0">
      <text>
        <r>
          <rPr>
            <sz val="8"/>
            <rFont val="Tahoma"/>
            <family val="0"/>
          </rPr>
          <t>Footing Check - if error message is displayed there is a footing error in the above subtotal.  Enter rounding tolerance in Reserved Section.</t>
        </r>
      </text>
    </comment>
    <comment ref="O252" authorId="0">
      <text>
        <r>
          <rPr>
            <sz val="8"/>
            <rFont val="Tahoma"/>
            <family val="0"/>
          </rPr>
          <t>Input by user.  Used in formula for footing check total.</t>
        </r>
      </text>
    </comment>
    <comment ref="O255" authorId="0">
      <text>
        <r>
          <rPr>
            <sz val="8"/>
            <rFont val="Tahoma"/>
            <family val="0"/>
          </rPr>
          <t xml:space="preserve">Input by user.  Error message used in cell below subtotal for footing check total.
</t>
        </r>
      </text>
    </comment>
    <comment ref="O258" authorId="0">
      <text>
        <r>
          <rPr>
            <sz val="8"/>
            <rFont val="Tahoma"/>
            <family val="0"/>
          </rPr>
          <t>Excel function used to count number of subtotal error messages in report.</t>
        </r>
      </text>
    </comment>
    <comment ref="O260" authorId="0">
      <text>
        <r>
          <rPr>
            <sz val="8"/>
            <rFont val="Tahoma"/>
            <family val="0"/>
          </rPr>
          <t>Common Stock Authorized (shown in report in number of shares).</t>
        </r>
      </text>
    </comment>
    <comment ref="O262" authorId="0">
      <text>
        <r>
          <rPr>
            <sz val="8"/>
            <rFont val="Tahoma"/>
            <family val="0"/>
          </rPr>
          <t>Common Stock Outstanding (shown in report in number of shares).</t>
        </r>
      </text>
    </comment>
    <comment ref="N264" authorId="0">
      <text>
        <r>
          <rPr>
            <sz val="8"/>
            <rFont val="Tahoma"/>
            <family val="0"/>
          </rPr>
          <t>Scope variable Field Description - Business Unit (for report title).</t>
        </r>
      </text>
    </comment>
    <comment ref="N265" authorId="0">
      <text>
        <r>
          <rPr>
            <sz val="8"/>
            <rFont val="Tahoma"/>
            <family val="0"/>
          </rPr>
          <t>Report Business Unit for Report Request.</t>
        </r>
      </text>
    </comment>
    <comment ref="G35" authorId="0">
      <text>
        <r>
          <rPr>
            <sz val="8"/>
            <rFont val="Tahoma"/>
            <family val="0"/>
          </rPr>
          <t>Footing Check - if error message is displayed there is a footing error in the above subtotal.  Enter rounding tolerance in Reserved Section.</t>
        </r>
      </text>
    </comment>
    <comment ref="I35" authorId="0">
      <text>
        <r>
          <rPr>
            <sz val="8"/>
            <rFont val="Tahoma"/>
            <family val="0"/>
          </rPr>
          <t>Footing Check - if error message is displayed there is a footing error in the above subtotal.  Enter rounding tolerance in Reserved Section.</t>
        </r>
      </text>
    </comment>
    <comment ref="C152" authorId="0">
      <text>
        <r>
          <rPr>
            <sz val="8"/>
            <rFont val="Tahoma"/>
            <family val="0"/>
          </rPr>
          <t>DETAILS ON REPORT GLR1850V
OTHER CURRENT AND ACCRUED LIABILITIES</t>
        </r>
      </text>
    </comment>
    <comment ref="G196" authorId="0">
      <text>
        <r>
          <rPr>
            <sz val="8"/>
            <rFont val="Tahoma"/>
            <family val="0"/>
          </rPr>
          <t>Footing Check - if error message is displayed there is a footing error in the above subtotal.  Enter rounding tolerance in Reserved Section.</t>
        </r>
      </text>
    </comment>
    <comment ref="I196" authorId="0">
      <text>
        <r>
          <rPr>
            <sz val="8"/>
            <rFont val="Tahoma"/>
            <family val="0"/>
          </rPr>
          <t>Footing Check - if error message is displayed there is a footing error in the above subtotal.  Enter rounding tolerance in Reserved Section.</t>
        </r>
      </text>
    </comment>
    <comment ref="O266" authorId="0">
      <text>
        <r>
          <rPr>
            <sz val="8"/>
            <rFont val="Tahoma"/>
            <family val="0"/>
          </rPr>
          <t>This is the date and time that the report was generated.</t>
        </r>
      </text>
    </comment>
    <comment ref="C227" authorId="0">
      <text>
        <r>
          <rPr>
            <sz val="8"/>
            <rFont val="Tahoma"/>
            <family val="0"/>
          </rPr>
          <t>DETAILS ON REPORT GLR1870V
REGULATORY LIABILITIES</t>
        </r>
      </text>
    </comment>
    <comment ref="C226" authorId="0">
      <text>
        <r>
          <rPr>
            <sz val="8"/>
            <rFont val="Tahoma"/>
            <family val="0"/>
          </rPr>
          <t>DETAILS ON REPORT GLR1870V
REGULATORY LIABILITIES</t>
        </r>
      </text>
    </comment>
    <comment ref="C225" authorId="0">
      <text>
        <r>
          <rPr>
            <sz val="8"/>
            <rFont val="Tahoma"/>
            <family val="0"/>
          </rPr>
          <t>DETAILS ON REPORT GLR1870V
REGULATORY LIABILITIES</t>
        </r>
      </text>
    </comment>
    <comment ref="C223" authorId="0">
      <text>
        <r>
          <rPr>
            <sz val="8"/>
            <rFont val="Tahoma"/>
            <family val="0"/>
          </rPr>
          <t>DETAILS ON REPORT GLR1870V
REGULATORY LIABILITIES</t>
        </r>
      </text>
    </comment>
    <comment ref="C216" authorId="0">
      <text>
        <r>
          <rPr>
            <sz val="8"/>
            <rFont val="Tahoma"/>
            <family val="0"/>
          </rPr>
          <t>DETAILS ON REPORT GLR1870V
REGULATORY LIABILITIES</t>
        </r>
      </text>
    </comment>
    <comment ref="G242" authorId="0">
      <text>
        <r>
          <rPr>
            <sz val="8"/>
            <rFont val="Tahoma"/>
            <family val="0"/>
          </rPr>
          <t>Footing Check - if error message is displayed there is a footing error in the above subtotal.  Enter rounding tolerance in Reserved Section.</t>
        </r>
      </text>
    </comment>
    <comment ref="I242" authorId="0">
      <text>
        <r>
          <rPr>
            <sz val="8"/>
            <rFont val="Tahoma"/>
            <family val="0"/>
          </rPr>
          <t>Footing Check - if error message is displayed there is a footing error in the above subtotal.  Enter rounding tolerance in Reserved Section.</t>
        </r>
      </text>
    </comment>
  </commentList>
</comments>
</file>

<file path=xl/sharedStrings.xml><?xml version="1.0" encoding="utf-8"?>
<sst xmlns="http://schemas.openxmlformats.org/spreadsheetml/2006/main" count="672" uniqueCount="647">
  <si>
    <t>%,LACTUALS</t>
  </si>
  <si>
    <t>%,ATF,FACCOUNT</t>
  </si>
  <si>
    <t>%,LACTUALS,SBAL,R</t>
  </si>
  <si>
    <t>%,LACTUALS,SADJBAL-1YR,R</t>
  </si>
  <si>
    <t>Balance Sheet - Capitalization and Liabilities</t>
  </si>
  <si>
    <t xml:space="preserve"> </t>
  </si>
  <si>
    <t>ACCOUNT</t>
  </si>
  <si>
    <t>MONTH END BALANCES</t>
  </si>
  <si>
    <t>DECEMBER BALANCES</t>
  </si>
  <si>
    <t>NUMBER</t>
  </si>
  <si>
    <t>DESCRIPTION</t>
  </si>
  <si>
    <t>LAST YEAR</t>
  </si>
  <si>
    <t>CAPITALIZATION</t>
  </si>
  <si>
    <t>COMMON STOCK</t>
  </si>
  <si>
    <t>%,FACCOUNT,TPRPT_ACCOUNT,X,NCOMMON_STOCK</t>
  </si>
  <si>
    <t>%,FACCOUNT,TPRPT_ACCOUNT,X,NPREMIUM_CAPITAL_STK</t>
  </si>
  <si>
    <t>%,FACCOUNT,TPRPT_ACCOUNT,X,NOTH_PAID-IN_CAPITAL</t>
  </si>
  <si>
    <t>%,FACCOUNT,TPRPT_ACCOUNT,NRETAINED_EARNINGS,NNET_INCOME</t>
  </si>
  <si>
    <t>%,FACCOUNT,TPRPT_ACCOUNT,NCOMM_SHAROWN_EQUITY,NNET_INCOME</t>
  </si>
  <si>
    <t>COMMON SHAREHOLDERS' EQUITY</t>
  </si>
  <si>
    <t>CUMULATIVE PREFERRED STOCK</t>
  </si>
  <si>
    <t>%,FACCOUNT,TPRPT_ACCOUNT,X,NPS_SUBJ_MAND_REDEMP</t>
  </si>
  <si>
    <t>%,FACCOUNT,TPRPT_ACCOUNT,X,NPS_NOT_SUBJ_MAND,NPREF_STK_SUBSCR_CONV</t>
  </si>
  <si>
    <t>LT DEBT (LESS AMT DUE IN 1 YR)</t>
  </si>
  <si>
    <t>%,FACCOUNT,TPRPT_ACCOUNT,X,NTOTAL_LTD_LESS_CURR</t>
  </si>
  <si>
    <t>LONG-TERM DEBT LESS AMT DUE 1 YR</t>
  </si>
  <si>
    <t/>
  </si>
  <si>
    <t>%,FACCOUNT,TPRPT_ACCOUNT,NCAPITALIZATION,NNET_INCOME</t>
  </si>
  <si>
    <t>TOTAL CAPITALIZATION</t>
  </si>
  <si>
    <t>OTHER NONCURRENT LIABILITIES</t>
  </si>
  <si>
    <t>%,FACCOUNT,TPRPT_ACCOUNT,X,NOBLGTN_UNDR_CAP_LEA</t>
  </si>
  <si>
    <t>%,FACCOUNT,TPRPT_ACCOUNT,X,NACCUM_PROV_RATE_REF</t>
  </si>
  <si>
    <t>%,FACCOUNT,TPRPT_ACCOUNT,X,NACCUM_PROV_-_MISC</t>
  </si>
  <si>
    <t>%,FACCOUNT,TPRPT_ACCOUNT,NOTH_NONCURR_LIAB</t>
  </si>
  <si>
    <t>TOTAL OTH NONCURRENT LIAB'S</t>
  </si>
  <si>
    <t>CURRENT  LIABILITIES</t>
  </si>
  <si>
    <t>%,FACCOUNT,TPRPT_ACCOUNT,X,NPS_DUE_ONE_YEAR</t>
  </si>
  <si>
    <t>%,FACCOUNT,TPRPT_ACCOUNT,X,NLTD_DUE_ONE_YEAR</t>
  </si>
  <si>
    <t>%,FACCOUNT,TPRPT_ACCOUNT,X,NSHORT_TERM_DEBT</t>
  </si>
  <si>
    <t>%,FACCOUNT,TPRPT_ACCOUNT,X,NGENERAL</t>
  </si>
  <si>
    <t>A/P - GENERAL</t>
  </si>
  <si>
    <t>A/P- ASSOC.  COS.</t>
  </si>
  <si>
    <t>%,FACCOUNT,TPRPT_ACCOUNT,X,NCUSTOMER_DEPOSITS</t>
  </si>
  <si>
    <t>%,FACCOUNT,TPRPT_ACCOUNT,X,NTAXES_ACCRUED</t>
  </si>
  <si>
    <t>%,FACCOUNT,TPRPT_ACCOUNT,X,NINTEREST_ACCRUED</t>
  </si>
  <si>
    <t>%,FACCOUNT,TPRPT_ACCOUNT,X,NDIVIDENDS_DECLARED</t>
  </si>
  <si>
    <t>%,FACCOUNT,TPRPT_ACCOUNT,X,NOBLGTN_UNDR_CAP_LSES</t>
  </si>
  <si>
    <t>%,FACCOUNT,TPRPT_ACCOUNT,X,NOTH_CURR_&amp;_ACCR_LIAB</t>
  </si>
  <si>
    <t>%,FACCOUNT,TPRPT_ACCOUNT,NCURRENT_LIABILITY</t>
  </si>
  <si>
    <t>TOTAL CURRENT LIABILITIES</t>
  </si>
  <si>
    <t>DEF CREDITS &amp; REGULATORY LIAB</t>
  </si>
  <si>
    <t>%,FACCOUNT,TPRPT_ACCOUNT,X,NNET_DEF_INCOME_TAXES</t>
  </si>
  <si>
    <t>%,FACCOUNT,TPRPT_ACCOUNT,X,NACCUM_DFRD_INVEST_CR</t>
  </si>
  <si>
    <t>%,FACCOUNT,TPRPT_ACCOUNT,X,NTOTAL_REG_LIAB</t>
  </si>
  <si>
    <t>%,FACCOUNT,TPRPT_ACCOUNT,NNET_DEF_INCOME_TAXES,NACCUM_DFRD_INVEST_CR,NTOTAL_REG_LIAB,NTOTAL_DEF_CREDITS</t>
  </si>
  <si>
    <t>TOTAL DEF CREDITS &amp; REG LIAB'S</t>
  </si>
  <si>
    <t>%,FACCOUNT,TPRPT_ACCOUNT,NCAPITALIZATION,NLIABILITIES,NNET_INCOME</t>
  </si>
  <si>
    <t>TOTAL  CAPITAL &amp; LIABILITIES</t>
  </si>
  <si>
    <t>Reserved Section</t>
  </si>
  <si>
    <t xml:space="preserve">Report as of Date: </t>
  </si>
  <si>
    <t>Rounding Tolerance:</t>
  </si>
  <si>
    <t>Error Message Shown:</t>
  </si>
  <si>
    <t>ERROR ABOVE</t>
  </si>
  <si>
    <t>Error Message Counter</t>
  </si>
  <si>
    <t>CSA</t>
  </si>
  <si>
    <t>CSO</t>
  </si>
  <si>
    <t xml:space="preserve">Report Title Business Unit Variable: </t>
  </si>
  <si>
    <t>Scope Related</t>
  </si>
  <si>
    <t>Report Request</t>
  </si>
  <si>
    <t>%,LACTUALS,SBAL-1YR,R</t>
  </si>
  <si>
    <t>Date</t>
  </si>
  <si>
    <t xml:space="preserve">Modified by </t>
  </si>
  <si>
    <t>Reason</t>
  </si>
  <si>
    <t>Tony Stewart</t>
  </si>
  <si>
    <t>Modified timespan - December Balances Last Year</t>
  </si>
  <si>
    <t>Modified timespan - Last month</t>
  </si>
  <si>
    <t>TRUST PREFERRED SECURITIES</t>
  </si>
  <si>
    <t>%,FACCOUNT,TPRPT_ACCOUNT,X,NLTD_TRUST_PREF_SEC</t>
  </si>
  <si>
    <t>%,FACCOUNT,TPRPT_ACCOUNT,X,NADV_FROM_AFFILIATES</t>
  </si>
  <si>
    <t>%,FACCOUNT,TPRPT_ACCOUNT,X,NACCTS_PAY_AFFIL,NNOTES_PAYABLE_AFFIL</t>
  </si>
  <si>
    <t>%,FACCOUNT,TPRPT_ACCOUNT,X,NENERGY_CONTRACTS_CUR</t>
  </si>
  <si>
    <t>Added Energy Trading Contracts</t>
  </si>
  <si>
    <t>Elapsed Run Time</t>
  </si>
  <si>
    <t>%,ATF,FDESCR,UDESCR</t>
  </si>
  <si>
    <t>%,FACCOUNT,TPRPT_ACCOUNT,NTOTAL_DEF_CREDITS</t>
  </si>
  <si>
    <t>%,FACCOUNT,TPRPT_ACCOUNT,XDYYNYN00,NLT_ENERGY_TRADING</t>
  </si>
  <si>
    <t>%,FACCOUNT,TPRPT_ACCOUNT,XDYYNYN00,NCUST_ADV_FOR_CONST</t>
  </si>
  <si>
    <t>%,FACCOUNT,TPRPT_ACCOUNT,XDYYNYN00,NDEF_GAIN_SALE_LEASEB</t>
  </si>
  <si>
    <t>%,FACCOUNT,TPRPT_ACCOUNT,XDYYNYN00,NDEF_GN_DISP_UTIL_PLT</t>
  </si>
  <si>
    <t>%,FACCOUNT,TPRPT_ACCOUNT,XDYYNYN00,NOTHER_DEFERRED_CR</t>
  </si>
  <si>
    <t>DEFERRED CREDITS</t>
  </si>
  <si>
    <t>%,FACCOUNT,TPRPT_ACCOUNT,X,NACCM_PROV_DUE_ONE_YR</t>
  </si>
  <si>
    <t>%,V2010001</t>
  </si>
  <si>
    <t>2010001</t>
  </si>
  <si>
    <t>Common Stock Issued-Affiliated</t>
  </si>
  <si>
    <t>%,V2080000</t>
  </si>
  <si>
    <t>2080000</t>
  </si>
  <si>
    <t>%,V2190010</t>
  </si>
  <si>
    <t>2190010</t>
  </si>
  <si>
    <t>%,V2190015</t>
  </si>
  <si>
    <t>2190015</t>
  </si>
  <si>
    <t>%,V2230000</t>
  </si>
  <si>
    <t>2230000</t>
  </si>
  <si>
    <t>Advances from Associated Co</t>
  </si>
  <si>
    <t>%,V2240006</t>
  </si>
  <si>
    <t>2240006</t>
  </si>
  <si>
    <t>Senior Unsecured Notes</t>
  </si>
  <si>
    <t>%,V2260006</t>
  </si>
  <si>
    <t>2260006</t>
  </si>
  <si>
    <t>Unam Disc LTD-Dr-Sr Unsec Note</t>
  </si>
  <si>
    <t>%,V2270001</t>
  </si>
  <si>
    <t>2270001</t>
  </si>
  <si>
    <t>Obligatns Undr Cap Lse-Noncurr</t>
  </si>
  <si>
    <t>%,V2270003</t>
  </si>
  <si>
    <t>2270003</t>
  </si>
  <si>
    <t>Accrued Noncur Lease Oblig</t>
  </si>
  <si>
    <t>%,V2282003</t>
  </si>
  <si>
    <t>2282003</t>
  </si>
  <si>
    <t>%,V2283000</t>
  </si>
  <si>
    <t>2283000</t>
  </si>
  <si>
    <t>%,V2283002</t>
  </si>
  <si>
    <t>2283002</t>
  </si>
  <si>
    <t>%,V2283003</t>
  </si>
  <si>
    <t>2283003</t>
  </si>
  <si>
    <t>%,V2283005</t>
  </si>
  <si>
    <t>2283005</t>
  </si>
  <si>
    <t>%,V2283006</t>
  </si>
  <si>
    <t>2283006</t>
  </si>
  <si>
    <t>%,V2283007</t>
  </si>
  <si>
    <t>2283007</t>
  </si>
  <si>
    <t>%,V2283013</t>
  </si>
  <si>
    <t>2283013</t>
  </si>
  <si>
    <t>%,V2283015</t>
  </si>
  <si>
    <t>2283015</t>
  </si>
  <si>
    <t>%,V2283016</t>
  </si>
  <si>
    <t>2283016</t>
  </si>
  <si>
    <t>%,V2283017</t>
  </si>
  <si>
    <t>2283017</t>
  </si>
  <si>
    <t>%,V2283018</t>
  </si>
  <si>
    <t>2283018</t>
  </si>
  <si>
    <t>%,V2300001</t>
  </si>
  <si>
    <t>2300001</t>
  </si>
  <si>
    <t>%,V2330000</t>
  </si>
  <si>
    <t>2330000</t>
  </si>
  <si>
    <t>Corp Borrow Program (NP-Assoc)</t>
  </si>
  <si>
    <t>%,V2320001</t>
  </si>
  <si>
    <t>2320001</t>
  </si>
  <si>
    <t>%,V2320002</t>
  </si>
  <si>
    <t>2320002</t>
  </si>
  <si>
    <t>%,V2320003</t>
  </si>
  <si>
    <t>2320003</t>
  </si>
  <si>
    <t>%,V2320006</t>
  </si>
  <si>
    <t>2320006</t>
  </si>
  <si>
    <t>%,V2320011</t>
  </si>
  <si>
    <t>2320011</t>
  </si>
  <si>
    <t>%,V2320050</t>
  </si>
  <si>
    <t>2320050</t>
  </si>
  <si>
    <t>%,V2320052</t>
  </si>
  <si>
    <t>2320052</t>
  </si>
  <si>
    <t>%,V2320053</t>
  </si>
  <si>
    <t>2320053</t>
  </si>
  <si>
    <t>%,V2320054</t>
  </si>
  <si>
    <t>2320054</t>
  </si>
  <si>
    <t>%,V2320056</t>
  </si>
  <si>
    <t>2320056</t>
  </si>
  <si>
    <t>%,V2320062</t>
  </si>
  <si>
    <t>2320062</t>
  </si>
  <si>
    <t>%,V2320071</t>
  </si>
  <si>
    <t>2320071</t>
  </si>
  <si>
    <t>%,V2320073</t>
  </si>
  <si>
    <t>2320073</t>
  </si>
  <si>
    <t>%,V2320076</t>
  </si>
  <si>
    <t>2320076</t>
  </si>
  <si>
    <t>%,V2320077</t>
  </si>
  <si>
    <t>2320077</t>
  </si>
  <si>
    <t>%,V2320079</t>
  </si>
  <si>
    <t>2320079</t>
  </si>
  <si>
    <t>%,V2320081</t>
  </si>
  <si>
    <t>2320081</t>
  </si>
  <si>
    <t>%,V2320083</t>
  </si>
  <si>
    <t>2320083</t>
  </si>
  <si>
    <t>%,V2320084</t>
  </si>
  <si>
    <t>2320084</t>
  </si>
  <si>
    <t>%,V2320086</t>
  </si>
  <si>
    <t>2320086</t>
  </si>
  <si>
    <t>%,V2320090</t>
  </si>
  <si>
    <t>2320090</t>
  </si>
  <si>
    <t>%,V2340001</t>
  </si>
  <si>
    <t>2340001</t>
  </si>
  <si>
    <t>A/P Assoc Co - InterUnit G/L</t>
  </si>
  <si>
    <t>%,V2340005</t>
  </si>
  <si>
    <t>2340005</t>
  </si>
  <si>
    <t>A/P Assoc Co - Allowances</t>
  </si>
  <si>
    <t>%,V2340011</t>
  </si>
  <si>
    <t>2340011</t>
  </si>
  <si>
    <t>A/P-Assc Co-AEPSC-Agent</t>
  </si>
  <si>
    <t>%,V2340025</t>
  </si>
  <si>
    <t>2340025</t>
  </si>
  <si>
    <t>A/P Assoc Co - CM Bills</t>
  </si>
  <si>
    <t>%,V2340027</t>
  </si>
  <si>
    <t>2340027</t>
  </si>
  <si>
    <t>A/P Assoc Co - Intercompany</t>
  </si>
  <si>
    <t>%,V2340029</t>
  </si>
  <si>
    <t>2340029</t>
  </si>
  <si>
    <t>A/P Assoc Co - AEPSC Bills</t>
  </si>
  <si>
    <t>%,V2340030</t>
  </si>
  <si>
    <t>2340030</t>
  </si>
  <si>
    <t>A/P Assoc Co - InterUnit A/P</t>
  </si>
  <si>
    <t>%,V2340032</t>
  </si>
  <si>
    <t>2340032</t>
  </si>
  <si>
    <t>A/P Assoc Co - Multi Pmts</t>
  </si>
  <si>
    <t>%,V2340034</t>
  </si>
  <si>
    <t>2340034</t>
  </si>
  <si>
    <t>A/P Assoc Co - System Sales</t>
  </si>
  <si>
    <t>%,V2340035</t>
  </si>
  <si>
    <t>2340035</t>
  </si>
  <si>
    <t>Fleet - M4 - A/P</t>
  </si>
  <si>
    <t>%,V2340037</t>
  </si>
  <si>
    <t>2340037</t>
  </si>
  <si>
    <t>A/P Assoc-Global Borrowing Int</t>
  </si>
  <si>
    <t>%,V2340049</t>
  </si>
  <si>
    <t>2340049</t>
  </si>
  <si>
    <t>A/P Assoc -Realization Sharing</t>
  </si>
  <si>
    <t>%,V2350001</t>
  </si>
  <si>
    <t>2350001</t>
  </si>
  <si>
    <t>Customer Deposits-Active</t>
  </si>
  <si>
    <t>%,V2350003</t>
  </si>
  <si>
    <t>2350003</t>
  </si>
  <si>
    <t>Deposits - Trading Activity</t>
  </si>
  <si>
    <t>%,V2350005</t>
  </si>
  <si>
    <t>2350005</t>
  </si>
  <si>
    <t>Deposits - Trading Contra</t>
  </si>
  <si>
    <t>%,V2360001</t>
  </si>
  <si>
    <t>2360001</t>
  </si>
  <si>
    <t>%,V236000208</t>
  </si>
  <si>
    <t>236000208</t>
  </si>
  <si>
    <t>%,V236000209</t>
  </si>
  <si>
    <t>236000209</t>
  </si>
  <si>
    <t>%,V236000210</t>
  </si>
  <si>
    <t>236000210</t>
  </si>
  <si>
    <t>%,V2360004</t>
  </si>
  <si>
    <t>2360004</t>
  </si>
  <si>
    <t>%,V2360005</t>
  </si>
  <si>
    <t>2360005</t>
  </si>
  <si>
    <t>%,V2360006</t>
  </si>
  <si>
    <t>2360006</t>
  </si>
  <si>
    <t>%,V236000700</t>
  </si>
  <si>
    <t>236000700</t>
  </si>
  <si>
    <t>%,V236000709</t>
  </si>
  <si>
    <t>236000709</t>
  </si>
  <si>
    <t>%,V236000710</t>
  </si>
  <si>
    <t>236000710</t>
  </si>
  <si>
    <t>%,V236000806</t>
  </si>
  <si>
    <t>236000806</t>
  </si>
  <si>
    <t>%,V236000807</t>
  </si>
  <si>
    <t>236000807</t>
  </si>
  <si>
    <t>%,V236000808</t>
  </si>
  <si>
    <t>236000808</t>
  </si>
  <si>
    <t>%,V236000809</t>
  </si>
  <si>
    <t>236000809</t>
  </si>
  <si>
    <t>%,V236001208</t>
  </si>
  <si>
    <t>236001208</t>
  </si>
  <si>
    <t>%,V236001209</t>
  </si>
  <si>
    <t>236001209</t>
  </si>
  <si>
    <t>%,V236001210</t>
  </si>
  <si>
    <t>236001210</t>
  </si>
  <si>
    <t>%,V236001609</t>
  </si>
  <si>
    <t>236001609</t>
  </si>
  <si>
    <t>%,V236001610</t>
  </si>
  <si>
    <t>236001610</t>
  </si>
  <si>
    <t>%,V236001710</t>
  </si>
  <si>
    <t>236001710</t>
  </si>
  <si>
    <t>%,V236002209</t>
  </si>
  <si>
    <t>236002209</t>
  </si>
  <si>
    <t>%,V236002210</t>
  </si>
  <si>
    <t>236002210</t>
  </si>
  <si>
    <t>%,V236003309</t>
  </si>
  <si>
    <t>236003309</t>
  </si>
  <si>
    <t>%,V236003310</t>
  </si>
  <si>
    <t>236003310</t>
  </si>
  <si>
    <t>%,V236003509</t>
  </si>
  <si>
    <t>236003509</t>
  </si>
  <si>
    <t>%,V236003510</t>
  </si>
  <si>
    <t>236003510</t>
  </si>
  <si>
    <t>%,V2360037</t>
  </si>
  <si>
    <t>2360037</t>
  </si>
  <si>
    <t>%,V2360501</t>
  </si>
  <si>
    <t>2360501</t>
  </si>
  <si>
    <t>%,V2360502</t>
  </si>
  <si>
    <t>2360502</t>
  </si>
  <si>
    <t>%,V2360601</t>
  </si>
  <si>
    <t>2360601</t>
  </si>
  <si>
    <t>%,V2360602</t>
  </si>
  <si>
    <t>2360602</t>
  </si>
  <si>
    <t>%,V2360701</t>
  </si>
  <si>
    <t>2360701</t>
  </si>
  <si>
    <t>%,V2360702</t>
  </si>
  <si>
    <t>2360702</t>
  </si>
  <si>
    <t>%,V2370006</t>
  </si>
  <si>
    <t>2370006</t>
  </si>
  <si>
    <t>%,V2370007</t>
  </si>
  <si>
    <t>2370007</t>
  </si>
  <si>
    <t>%,V2370018</t>
  </si>
  <si>
    <t>2370018</t>
  </si>
  <si>
    <t>%,V2370048</t>
  </si>
  <si>
    <t>2370048</t>
  </si>
  <si>
    <t>%,V2370348</t>
  </si>
  <si>
    <t>2370348</t>
  </si>
  <si>
    <t>%,V2430001</t>
  </si>
  <si>
    <t>2430001</t>
  </si>
  <si>
    <t>%,V2430003</t>
  </si>
  <si>
    <t>2430003</t>
  </si>
  <si>
    <t>%,V2440001</t>
  </si>
  <si>
    <t>2440001</t>
  </si>
  <si>
    <t>%,V2440003</t>
  </si>
  <si>
    <t>2440003</t>
  </si>
  <si>
    <t>%,V2440009</t>
  </si>
  <si>
    <t>2440009</t>
  </si>
  <si>
    <t>%,V2440021</t>
  </si>
  <si>
    <t>2440021</t>
  </si>
  <si>
    <t>%,V2450010</t>
  </si>
  <si>
    <t>2450010</t>
  </si>
  <si>
    <t>%,V2410001</t>
  </si>
  <si>
    <t>2410001</t>
  </si>
  <si>
    <t>%,V2410002</t>
  </si>
  <si>
    <t>2410002</t>
  </si>
  <si>
    <t>%,V2410003</t>
  </si>
  <si>
    <t>2410003</t>
  </si>
  <si>
    <t>%,V2410004</t>
  </si>
  <si>
    <t>2410004</t>
  </si>
  <si>
    <t>%,V2410005</t>
  </si>
  <si>
    <t>2410005</t>
  </si>
  <si>
    <t>%,V2410006</t>
  </si>
  <si>
    <t>2410006</t>
  </si>
  <si>
    <t>%,V2410008</t>
  </si>
  <si>
    <t>2410008</t>
  </si>
  <si>
    <t>%,V2410009</t>
  </si>
  <si>
    <t>2410009</t>
  </si>
  <si>
    <t>%,V2420002</t>
  </si>
  <si>
    <t>2420002</t>
  </si>
  <si>
    <t>%,V2420003</t>
  </si>
  <si>
    <t>2420003</t>
  </si>
  <si>
    <t>%,V2420009</t>
  </si>
  <si>
    <t>2420009</t>
  </si>
  <si>
    <t>%,V2420020</t>
  </si>
  <si>
    <t>2420020</t>
  </si>
  <si>
    <t>%,V2420021</t>
  </si>
  <si>
    <t>2420021</t>
  </si>
  <si>
    <t>%,V2420027</t>
  </si>
  <si>
    <t>2420027</t>
  </si>
  <si>
    <t>%,V2420044</t>
  </si>
  <si>
    <t>2420044</t>
  </si>
  <si>
    <t>%,V2420046</t>
  </si>
  <si>
    <t>2420046</t>
  </si>
  <si>
    <t>%,V2420051</t>
  </si>
  <si>
    <t>2420051</t>
  </si>
  <si>
    <t>%,V2420053</t>
  </si>
  <si>
    <t>2420053</t>
  </si>
  <si>
    <t>%,V2420071</t>
  </si>
  <si>
    <t>2420071</t>
  </si>
  <si>
    <t>%,V2420072</t>
  </si>
  <si>
    <t>2420072</t>
  </si>
  <si>
    <t>%,V2420076</t>
  </si>
  <si>
    <t>2420076</t>
  </si>
  <si>
    <t>%,V2420083</t>
  </si>
  <si>
    <t>2420083</t>
  </si>
  <si>
    <t>%,V2420504</t>
  </si>
  <si>
    <t>2420504</t>
  </si>
  <si>
    <t>%,V2420511</t>
  </si>
  <si>
    <t>2420511</t>
  </si>
  <si>
    <t>%,V2420512</t>
  </si>
  <si>
    <t>2420512</t>
  </si>
  <si>
    <t>%,V2420514</t>
  </si>
  <si>
    <t>2420514</t>
  </si>
  <si>
    <t>%,V2420532</t>
  </si>
  <si>
    <t>2420532</t>
  </si>
  <si>
    <t>%,V2420542</t>
  </si>
  <si>
    <t>2420542</t>
  </si>
  <si>
    <t>%,V2420558</t>
  </si>
  <si>
    <t>2420558</t>
  </si>
  <si>
    <t>%,V242059209</t>
  </si>
  <si>
    <t>242059209</t>
  </si>
  <si>
    <t>%,V242059210</t>
  </si>
  <si>
    <t>242059210</t>
  </si>
  <si>
    <t>%,V2420618</t>
  </si>
  <si>
    <t>2420618</t>
  </si>
  <si>
    <t>%,V2420623</t>
  </si>
  <si>
    <t>2420623</t>
  </si>
  <si>
    <t>%,V2420624</t>
  </si>
  <si>
    <t>2420624</t>
  </si>
  <si>
    <t>%,V2420635</t>
  </si>
  <si>
    <t>2420635</t>
  </si>
  <si>
    <t>%,V2420643</t>
  </si>
  <si>
    <t>2420643</t>
  </si>
  <si>
    <t>%,V2420656</t>
  </si>
  <si>
    <t>2420656</t>
  </si>
  <si>
    <t>%,V2420658</t>
  </si>
  <si>
    <t>2420658</t>
  </si>
  <si>
    <t>%,V2420660</t>
  </si>
  <si>
    <t>2420660</t>
  </si>
  <si>
    <t>%,V2420661</t>
  </si>
  <si>
    <t>2420661</t>
  </si>
  <si>
    <t>%,V2420664</t>
  </si>
  <si>
    <t>2420664</t>
  </si>
  <si>
    <t>%,V2811001</t>
  </si>
  <si>
    <t>2811001</t>
  </si>
  <si>
    <t>Acc Dfd FIT - Accel Amort Prop</t>
  </si>
  <si>
    <t>%,V2821001</t>
  </si>
  <si>
    <t>2821001</t>
  </si>
  <si>
    <t>Accum Defd FIT - Utility Prop</t>
  </si>
  <si>
    <t>%,V2823001</t>
  </si>
  <si>
    <t>2823001</t>
  </si>
  <si>
    <t>Acc Dfrd FIT FAS 109 Flow Thru</t>
  </si>
  <si>
    <t>%,V2824001</t>
  </si>
  <si>
    <t>2824001</t>
  </si>
  <si>
    <t>Acc Dfrd FIT - SFAS 109 Excess</t>
  </si>
  <si>
    <t>%,V2830006</t>
  </si>
  <si>
    <t>2830006</t>
  </si>
  <si>
    <t>ADIT Federal - SFAS 133 Nonaff</t>
  </si>
  <si>
    <t>%,V2831001</t>
  </si>
  <si>
    <t>2831001</t>
  </si>
  <si>
    <t>Accum Deferred FIT - Other</t>
  </si>
  <si>
    <t>%,V2832001</t>
  </si>
  <si>
    <t>2832001</t>
  </si>
  <si>
    <t>Accum Dfrd FIT - Oth Inc &amp; Ded</t>
  </si>
  <si>
    <t>%,V2833001</t>
  </si>
  <si>
    <t>2833001</t>
  </si>
  <si>
    <t>Acc Dfd FIT FAS 109 Flow Thru</t>
  </si>
  <si>
    <t>%,V2833002</t>
  </si>
  <si>
    <t>2833002</t>
  </si>
  <si>
    <t>Acc Dfrd SIT FAS 109 Flow Thru</t>
  </si>
  <si>
    <t>%,V2550001</t>
  </si>
  <si>
    <t>2550001</t>
  </si>
  <si>
    <t>Accum Deferred ITC - Federal</t>
  </si>
  <si>
    <t>%,V2540011</t>
  </si>
  <si>
    <t>2540011</t>
  </si>
  <si>
    <t>%,V2540047</t>
  </si>
  <si>
    <t>2540047</t>
  </si>
  <si>
    <t>%,V2540105</t>
  </si>
  <si>
    <t>2540105</t>
  </si>
  <si>
    <t>%,V2540173</t>
  </si>
  <si>
    <t>2540173</t>
  </si>
  <si>
    <t>%,V2543001</t>
  </si>
  <si>
    <t>2543001</t>
  </si>
  <si>
    <t>%,V2544001</t>
  </si>
  <si>
    <t>2544001</t>
  </si>
  <si>
    <t>%,V2440002</t>
  </si>
  <si>
    <t>2440002</t>
  </si>
  <si>
    <t>LT Unreal Losses - Non Affil</t>
  </si>
  <si>
    <t>%,V2440004</t>
  </si>
  <si>
    <t>2440004</t>
  </si>
  <si>
    <t>LT Unreal Losses - Affil</t>
  </si>
  <si>
    <t>%,V2440010</t>
  </si>
  <si>
    <t>2440010</t>
  </si>
  <si>
    <t>L/T Option Premium Receipts</t>
  </si>
  <si>
    <t>%,V2440022</t>
  </si>
  <si>
    <t>2440022</t>
  </si>
  <si>
    <t>L/T Liability MTM Collateral</t>
  </si>
  <si>
    <t>%,V2450011</t>
  </si>
  <si>
    <t>2450011</t>
  </si>
  <si>
    <t>L/T Liability-Commodity Hedges</t>
  </si>
  <si>
    <t>%,V2520000</t>
  </si>
  <si>
    <t>2520000</t>
  </si>
  <si>
    <t>Customer Adv for Construction</t>
  </si>
  <si>
    <t>%,V2530000</t>
  </si>
  <si>
    <t>2530000</t>
  </si>
  <si>
    <t>%,V2530022</t>
  </si>
  <si>
    <t>2530022</t>
  </si>
  <si>
    <t>%,V2530050</t>
  </si>
  <si>
    <t>2530050</t>
  </si>
  <si>
    <t>%,V2530067</t>
  </si>
  <si>
    <t>2530067</t>
  </si>
  <si>
    <t>%,V2530092</t>
  </si>
  <si>
    <t>2530092</t>
  </si>
  <si>
    <t>%,V2530101</t>
  </si>
  <si>
    <t>2530101</t>
  </si>
  <si>
    <t>%,V2530112</t>
  </si>
  <si>
    <t>2530112</t>
  </si>
  <si>
    <t>%,V2530113</t>
  </si>
  <si>
    <t>2530113</t>
  </si>
  <si>
    <t>%,V2530114</t>
  </si>
  <si>
    <t>2530114</t>
  </si>
  <si>
    <t>%,V2530137</t>
  </si>
  <si>
    <t>2530137</t>
  </si>
  <si>
    <t>%,V2530148</t>
  </si>
  <si>
    <t>2530148</t>
  </si>
  <si>
    <t>PREMIUM ON CAPITAL STOCK</t>
  </si>
  <si>
    <t>Donations Recvd from Stckhldrs</t>
  </si>
  <si>
    <t>OCI for Commodity Hedges</t>
  </si>
  <si>
    <t>Accum OCI-Hdg-CF-Int Rate</t>
  </si>
  <si>
    <t>PAID-IN CAPITAL</t>
  </si>
  <si>
    <t>RETAINED EARNINGS</t>
  </si>
  <si>
    <t>PS SUBJECT TO MANDATORY REDEMP</t>
  </si>
  <si>
    <t>PS NOT SUBJ MANDATORY REDEMP</t>
  </si>
  <si>
    <t>TRUST PREFER SECURITIES</t>
  </si>
  <si>
    <t>OBLIGATIONS UNDER CAP LEASE</t>
  </si>
  <si>
    <t>ACCUM PROVISIONS-RATE REFUND</t>
  </si>
  <si>
    <t>Accm Prv I/D - Worker's Com</t>
  </si>
  <si>
    <t>Accm Prv for Pensions&amp;Benefits</t>
  </si>
  <si>
    <t>Supplemental Savings Plan</t>
  </si>
  <si>
    <t>SFAS 106 Post Retirement Benef</t>
  </si>
  <si>
    <t>SFAS 112 Postemployment Benef</t>
  </si>
  <si>
    <t>SFAS 87 - Pensions</t>
  </si>
  <si>
    <t>Perf Share Incentive Plan</t>
  </si>
  <si>
    <t>Incentive Comp Deferral Plan</t>
  </si>
  <si>
    <t>FAS 158 SERP Payable Long Term</t>
  </si>
  <si>
    <t>FAS 158 Qual Payable Long Term</t>
  </si>
  <si>
    <t>FAS 158 OPEB Payable Long Term</t>
  </si>
  <si>
    <t>SFAS 106 Med Part-D</t>
  </si>
  <si>
    <t>Asset Retirement Obligations</t>
  </si>
  <si>
    <t>ACCUMULATED PROVISIONS - MISC</t>
  </si>
  <si>
    <t>PREFERRED STOCK DUE W/IN 1 YR</t>
  </si>
  <si>
    <t>LONG-TERM DEBT DUE WITHIN 1 YR</t>
  </si>
  <si>
    <t>ACCUM PROVISION DUE ONE YEAR</t>
  </si>
  <si>
    <t>SHORT-TERM DEBT</t>
  </si>
  <si>
    <t>ADVANCES FROM AFFILIATES</t>
  </si>
  <si>
    <t>Accounts Payable - Regular</t>
  </si>
  <si>
    <t>Unvouchered Invoices</t>
  </si>
  <si>
    <t>Retention</t>
  </si>
  <si>
    <t>Allowance Settlements</t>
  </si>
  <si>
    <t>Uninvoiced Fuel</t>
  </si>
  <si>
    <t>Coal Trading</t>
  </si>
  <si>
    <t>Accounts Payable - Purch Power</t>
  </si>
  <si>
    <t>Elect Trad-Options&amp;Swaps</t>
  </si>
  <si>
    <t>Emission Allowance Trading</t>
  </si>
  <si>
    <t>Gas Physicals</t>
  </si>
  <si>
    <t>Broker Fees Payable</t>
  </si>
  <si>
    <t>Gas Accruals GDA Trans-Payable</t>
  </si>
  <si>
    <t>A/P Misc Dedic. Power</t>
  </si>
  <si>
    <t>Corporate Credit Card Liab</t>
  </si>
  <si>
    <t>INDUS Unvouchered Liabilities</t>
  </si>
  <si>
    <t>Broker Commisn Spark/Merch Gen</t>
  </si>
  <si>
    <t>AP Accrual NYMEX OTC &amp; Penults</t>
  </si>
  <si>
    <t>PJM Net AP Accrual</t>
  </si>
  <si>
    <t>Uninvoiced OVEC Purch Power</t>
  </si>
  <si>
    <t>Accrued Broker - Power</t>
  </si>
  <si>
    <t>MISO AP Accrual</t>
  </si>
  <si>
    <t>CUSTOMER DEPOSITS</t>
  </si>
  <si>
    <t>Federal Income Tax</t>
  </si>
  <si>
    <t>State Income Taxes</t>
  </si>
  <si>
    <t>FICA</t>
  </si>
  <si>
    <t>Federal Unemployment Tax</t>
  </si>
  <si>
    <t>State Unemployment Tax</t>
  </si>
  <si>
    <t>State Sales and Use Taxes</t>
  </si>
  <si>
    <t>Real &amp; Personal Property Taxes</t>
  </si>
  <si>
    <t>State Franchise Taxes</t>
  </si>
  <si>
    <t>State Gross Receipts Tax</t>
  </si>
  <si>
    <t>Municipal License Fees Accrd</t>
  </si>
  <si>
    <t>State License/Registration Tax</t>
  </si>
  <si>
    <t>State License Registration Tax</t>
  </si>
  <si>
    <t>Pers Prop Tax-Cap Leases</t>
  </si>
  <si>
    <t>Real Prop Tax-Cap Leases</t>
  </si>
  <si>
    <t>FICA - Incentive accrual</t>
  </si>
  <si>
    <t>Fed Inc Tax-Short Term FIN48</t>
  </si>
  <si>
    <t>State Inc Tax-Short Term FIN48</t>
  </si>
  <si>
    <t>Fed Inc Tax-Long Term FIN48</t>
  </si>
  <si>
    <t>State Inc Tax-Long Term FIN48</t>
  </si>
  <si>
    <t>SEC Accum Defd FIT-Util FIN 48</t>
  </si>
  <si>
    <t>SEC Accum Defd SIT - FIN 48</t>
  </si>
  <si>
    <t>TAXES ACCRUED</t>
  </si>
  <si>
    <t>Interest Accrd-Sen Unsec Notes</t>
  </si>
  <si>
    <t>Interest Accrd-Customer Depsts</t>
  </si>
  <si>
    <t>Accrued Margin Interest</t>
  </si>
  <si>
    <t>Acrd Int.- FIT Reserve - LT</t>
  </si>
  <si>
    <t>Acrd Int. - SIT Reserve - LT</t>
  </si>
  <si>
    <t>INTEREST ACCRUED</t>
  </si>
  <si>
    <t>DIVIDENDS PAYABLE</t>
  </si>
  <si>
    <t>Oblig Under Cap Leases - Curr</t>
  </si>
  <si>
    <t>Accrued Cur Lease Oblig</t>
  </si>
  <si>
    <t>OBLIG UNDER CAP LEASES- CURR</t>
  </si>
  <si>
    <t>Curr. Unreal Losses - NonAffil</t>
  </si>
  <si>
    <t>Curr. Unreal Losses - Affil</t>
  </si>
  <si>
    <t>S/T Option Premium Receipts</t>
  </si>
  <si>
    <t>S/T Liability MTM Collateral</t>
  </si>
  <si>
    <t>S/T Liability-Commodity Hedges</t>
  </si>
  <si>
    <t>ENERGY TRADING CONT CURR LIAB</t>
  </si>
  <si>
    <t>Federal Income Tax Withheld</t>
  </si>
  <si>
    <t>State Income Tax Withheld</t>
  </si>
  <si>
    <t>Local Income Tax Withheld</t>
  </si>
  <si>
    <t>State Sales Tax Collected</t>
  </si>
  <si>
    <t>FICA Tax Withheld</t>
  </si>
  <si>
    <t>School District Tax Withheld</t>
  </si>
  <si>
    <t>Franchise Fee Collected</t>
  </si>
  <si>
    <t>KY Utility Gr Receipts Lic Tax</t>
  </si>
  <si>
    <t>P/R Ded - Medical Insurance</t>
  </si>
  <si>
    <t>P/R Ded - Dental Insurance</t>
  </si>
  <si>
    <t>Depend Care/Flex Medical Spend</t>
  </si>
  <si>
    <t>Vacation Pay - This Year</t>
  </si>
  <si>
    <t>Vacation Pay - Next Year</t>
  </si>
  <si>
    <t>FAS 112 CURRENT LIAB</t>
  </si>
  <si>
    <t>P/R Withholdings</t>
  </si>
  <si>
    <t>FAS 158 SERP Payable - Current</t>
  </si>
  <si>
    <t>Non-Productive Payroll</t>
  </si>
  <si>
    <t>P/R Ded - Vision Plan</t>
  </si>
  <si>
    <t>P/R - Payroll Adjustment</t>
  </si>
  <si>
    <t>P/R Savings Plan - Incentive</t>
  </si>
  <si>
    <t>Active Med and Dental IBNR</t>
  </si>
  <si>
    <t>Accrued Lease Expense</t>
  </si>
  <si>
    <t>Control Cash Disburse Account</t>
  </si>
  <si>
    <t>Unclaimed Funds</t>
  </si>
  <si>
    <t>Revenue Refunds Accrued</t>
  </si>
  <si>
    <t>Adm Liab-Cur-S/Ins-W/C</t>
  </si>
  <si>
    <t>Acc Cash Franchise Req</t>
  </si>
  <si>
    <t>Admitted Liab NC-Self/Ins-W/C</t>
  </si>
  <si>
    <t>Sales &amp; Use Tax - Leased Equ</t>
  </si>
  <si>
    <t>Sales Use Tax - Leased Equip</t>
  </si>
  <si>
    <t>Accrued Payroll</t>
  </si>
  <si>
    <t>Energy Delivery Incentive Plan</t>
  </si>
  <si>
    <t>Corp &amp; Shrd Srv Incentive Plan</t>
  </si>
  <si>
    <t>Fossil and Hydro Gen ICP</t>
  </si>
  <si>
    <t>Accrued Audit Fees</t>
  </si>
  <si>
    <t>Federal Mitigation Accru (NSR)</t>
  </si>
  <si>
    <t>Accrued Prof. Tax Services</t>
  </si>
  <si>
    <t>AEP Transmission ICP</t>
  </si>
  <si>
    <t>COO Other ICP</t>
  </si>
  <si>
    <t>ST State Mitigation Def (NSR)</t>
  </si>
  <si>
    <t>OTHR CURR &amp; ACCRUED LIAB</t>
  </si>
  <si>
    <t>DEFERRED INCOME TAXES</t>
  </si>
  <si>
    <t>DEF INVESTMENT TAX CREDITS</t>
  </si>
  <si>
    <t>Over Recovered Fuel Cost</t>
  </si>
  <si>
    <t>Unreal Gain on Fwd Commitments</t>
  </si>
  <si>
    <t>Home Energy Assist Prgm - KPCO</t>
  </si>
  <si>
    <t>Green Pricing Option</t>
  </si>
  <si>
    <t>SFAS109 Flow Thru Def FIT Liab</t>
  </si>
  <si>
    <t>SFAS 109 Exces Deferred FIT</t>
  </si>
  <si>
    <t>REGULATORY LIABILITIES</t>
  </si>
  <si>
    <t>LT ENERGY TRADING CONTRACTS</t>
  </si>
  <si>
    <t>CUSTOMER ADVANCES FOR CONSTR</t>
  </si>
  <si>
    <t>DEF GAINS ON SALE/LEASEBACK</t>
  </si>
  <si>
    <t>DEF GAINS-DISP OF UTILITY PLT</t>
  </si>
  <si>
    <t>Other Deferred Credits</t>
  </si>
  <si>
    <t>Customer Advance Receipts</t>
  </si>
  <si>
    <t>Deferred Rev -Pole Attachments</t>
  </si>
  <si>
    <t>IPP - System Upgrade Credits</t>
  </si>
  <si>
    <t>Fbr Opt Lns-In Kind Sv-Dfd Gns</t>
  </si>
  <si>
    <t>MACSS Unidentified EDI Cash</t>
  </si>
  <si>
    <t>Other Deferred Credits-Curr</t>
  </si>
  <si>
    <t>State Mitigation Deferal (NSR)</t>
  </si>
  <si>
    <t>Federl Mitigation Deferal(NSR)</t>
  </si>
  <si>
    <t>Fbr Opt Lns-Sold-Defd Rev</t>
  </si>
  <si>
    <t>Accrued Penalties-Tax Reserves</t>
  </si>
  <si>
    <t>OTHER DEFERRED CREDITS</t>
  </si>
  <si>
    <t>TOTAL OTHER DEFERRED CREDITS</t>
  </si>
  <si>
    <t>GLR1700S</t>
  </si>
  <si>
    <t>2010-05-31</t>
  </si>
  <si>
    <t>KYP CORP CONSOLIDATED</t>
  </si>
  <si>
    <t>Kentucky Power Integrated Elim</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</si>
</sst>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 yyyy"/>
    <numFmt numFmtId="165" formatCode="mmmm\ yyyy"/>
    <numFmt numFmtId="166" formatCode="mmmm\,\ yyyy"/>
    <numFmt numFmtId="167" formatCode="0.0%"/>
    <numFmt numFmtId="168" formatCode="mmmm\ d\,\ yyyy"/>
    <numFmt numFmtId="169" formatCode="\yyyyy"/>
    <numFmt numFmtId="170" formatCode="yyyy"/>
    <numFmt numFmtId="171" formatCode="mmmm\ dd\,\ yyyy"/>
    <numFmt numFmtId="172" formatCode="_(* #,##0_);_(* \(#,##0\);_(* &quot;-&quot;??_);_(@_)"/>
    <numFmt numFmtId="173" formatCode="_(* #,##0.0_);_(* \(#,##0.0\);_(* &quot;-&quot;??_);_(@_)"/>
  </numFmts>
  <fonts count="27">
    <font>
      <sz val="10"/>
      <name val="Arial"/>
      <family val="0"/>
    </font>
    <font>
      <b/>
      <sz val="10"/>
      <name val="Arial"/>
      <family val="0"/>
    </font>
    <font>
      <i/>
      <sz val="10"/>
      <name val="Arial"/>
      <family val="0"/>
    </font>
    <font>
      <b/>
      <i/>
      <sz val="10"/>
      <name val="Arial"/>
      <family val="0"/>
    </font>
    <font>
      <u val="single"/>
      <sz val="10"/>
      <name val="Arial"/>
      <family val="2"/>
    </font>
    <font>
      <b/>
      <sz val="10"/>
      <color indexed="14"/>
      <name val="Arial"/>
      <family val="0"/>
    </font>
    <font>
      <b/>
      <u val="single"/>
      <sz val="10"/>
      <color indexed="10"/>
      <name val="Arial"/>
      <family val="0"/>
    </font>
    <font>
      <b/>
      <sz val="10"/>
      <color indexed="8"/>
      <name val="Arial"/>
      <family val="0"/>
    </font>
    <font>
      <b/>
      <sz val="10"/>
      <color indexed="33"/>
      <name val="Arial"/>
      <family val="0"/>
    </font>
    <font>
      <sz val="8"/>
      <name val="Tahoma"/>
      <family val="0"/>
    </font>
    <font>
      <b/>
      <u val="single"/>
      <sz val="1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7"/>
      <name val="Arial"/>
      <family val="2"/>
    </font>
    <font>
      <sz val="10"/>
      <color indexed="20"/>
      <name val="Arial"/>
      <family val="2"/>
    </font>
    <font>
      <sz val="10"/>
      <color indexed="19"/>
      <name val="Arial"/>
      <family val="2"/>
    </font>
    <font>
      <sz val="10"/>
      <color indexed="62"/>
      <name val="Arial"/>
      <family val="2"/>
    </font>
    <font>
      <b/>
      <sz val="10"/>
      <color indexed="63"/>
      <name val="Arial"/>
      <family val="2"/>
    </font>
    <font>
      <b/>
      <sz val="10"/>
      <color indexed="10"/>
      <name val="Arial"/>
      <family val="2"/>
    </font>
    <font>
      <sz val="10"/>
      <color indexed="10"/>
      <name val="Arial"/>
      <family val="2"/>
    </font>
    <font>
      <b/>
      <sz val="10"/>
      <color indexed="9"/>
      <name val="Arial"/>
      <family val="2"/>
    </font>
    <font>
      <i/>
      <sz val="10"/>
      <color indexed="23"/>
      <name val="Arial"/>
      <family val="2"/>
    </font>
    <font>
      <sz val="10"/>
      <color indexed="9"/>
      <name val="Arial"/>
      <family val="2"/>
    </font>
    <font>
      <sz val="10"/>
      <color indexed="8"/>
      <name val="Arial"/>
      <family val="2"/>
    </font>
    <font>
      <b/>
      <sz val="8"/>
      <name val="Arial"/>
      <family val="2"/>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ck"/>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4" borderId="0" applyNumberFormat="0" applyBorder="0" applyAlignment="0" applyProtection="0"/>
    <xf numFmtId="0" fontId="25" fillId="6" borderId="0" applyNumberFormat="0" applyBorder="0" applyAlignment="0" applyProtection="0"/>
    <xf numFmtId="0" fontId="25" fillId="3"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6" borderId="0" applyNumberFormat="0" applyBorder="0" applyAlignment="0" applyProtection="0"/>
    <xf numFmtId="0" fontId="25" fillId="4" borderId="0" applyNumberFormat="0" applyBorder="0" applyAlignment="0" applyProtection="0"/>
    <xf numFmtId="0" fontId="24" fillId="6"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3" borderId="0" applyNumberFormat="0" applyBorder="0" applyAlignment="0" applyProtection="0"/>
    <xf numFmtId="0" fontId="24" fillId="11"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6" fillId="15" borderId="0" applyNumberFormat="0" applyBorder="0" applyAlignment="0" applyProtection="0"/>
    <xf numFmtId="0" fontId="20" fillId="16" borderId="1" applyNumberFormat="0" applyAlignment="0" applyProtection="0"/>
    <xf numFmtId="0" fontId="22"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15" fillId="6"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8" fillId="7" borderId="1" applyNumberFormat="0" applyAlignment="0" applyProtection="0"/>
    <xf numFmtId="0" fontId="21" fillId="0" borderId="6" applyNumberFormat="0" applyFill="0" applyAlignment="0" applyProtection="0"/>
    <xf numFmtId="0" fontId="17" fillId="7" borderId="0" applyNumberFormat="0" applyBorder="0" applyAlignment="0" applyProtection="0"/>
    <xf numFmtId="0" fontId="0" fillId="4" borderId="7" applyNumberFormat="0" applyFont="0" applyAlignment="0" applyProtection="0"/>
    <xf numFmtId="0" fontId="19" fillId="16"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7" fillId="0" borderId="9" applyNumberFormat="0" applyFill="0" applyAlignment="0" applyProtection="0"/>
    <xf numFmtId="0" fontId="21" fillId="0" borderId="0" applyNumberFormat="0" applyFill="0" applyBorder="0" applyAlignment="0" applyProtection="0"/>
  </cellStyleXfs>
  <cellXfs count="80">
    <xf numFmtId="0" fontId="0" fillId="0" borderId="0" xfId="0" applyAlignment="1">
      <alignment/>
    </xf>
    <xf numFmtId="3" fontId="0" fillId="0" borderId="0" xfId="0" applyNumberFormat="1" applyFont="1" applyAlignment="1">
      <alignment/>
    </xf>
    <xf numFmtId="3" fontId="1" fillId="0" borderId="0" xfId="0" applyNumberFormat="1" applyFont="1" applyAlignment="1">
      <alignment horizontal="centerContinuous"/>
    </xf>
    <xf numFmtId="3" fontId="1" fillId="0" borderId="0" xfId="0" applyNumberFormat="1" applyFont="1" applyAlignment="1">
      <alignment/>
    </xf>
    <xf numFmtId="3" fontId="4" fillId="0" borderId="0" xfId="0" applyNumberFormat="1" applyFont="1" applyAlignment="1">
      <alignment/>
    </xf>
    <xf numFmtId="3" fontId="0" fillId="0" borderId="0" xfId="0" applyNumberFormat="1" applyFont="1" applyAlignment="1" applyProtection="1">
      <alignment horizontal="centerContinuous"/>
      <protection hidden="1"/>
    </xf>
    <xf numFmtId="3" fontId="1" fillId="0" borderId="0" xfId="0" applyNumberFormat="1" applyFont="1" applyAlignment="1">
      <alignment horizontal="right"/>
    </xf>
    <xf numFmtId="3" fontId="1" fillId="0" borderId="0" xfId="0" applyNumberFormat="1" applyFont="1" applyAlignment="1">
      <alignment/>
    </xf>
    <xf numFmtId="3" fontId="0" fillId="0" borderId="0" xfId="0" applyNumberFormat="1" applyFont="1" applyAlignment="1">
      <alignment horizontal="centerContinuous"/>
    </xf>
    <xf numFmtId="0" fontId="0" fillId="0" borderId="0" xfId="0" applyAlignment="1">
      <alignment horizontal="centerContinuous"/>
    </xf>
    <xf numFmtId="3" fontId="1" fillId="0" borderId="0" xfId="0" applyNumberFormat="1" applyFont="1" applyAlignment="1">
      <alignment horizontal="left"/>
    </xf>
    <xf numFmtId="3" fontId="0" fillId="0" borderId="0" xfId="0" applyNumberFormat="1" applyFont="1" applyAlignment="1">
      <alignment/>
    </xf>
    <xf numFmtId="3" fontId="1" fillId="0" borderId="0" xfId="0" applyNumberFormat="1" applyFont="1" applyAlignment="1">
      <alignment/>
    </xf>
    <xf numFmtId="3" fontId="0" fillId="0" borderId="0" xfId="0" applyNumberFormat="1" applyAlignment="1">
      <alignment/>
    </xf>
    <xf numFmtId="3" fontId="4" fillId="0" borderId="0" xfId="0" applyNumberFormat="1" applyFont="1" applyAlignment="1">
      <alignment horizontal="centerContinuous"/>
    </xf>
    <xf numFmtId="167" fontId="0" fillId="0" borderId="0" xfId="0" applyNumberFormat="1" applyFont="1" applyAlignment="1">
      <alignment/>
    </xf>
    <xf numFmtId="167" fontId="1" fillId="0" borderId="0" xfId="0" applyNumberFormat="1" applyFont="1" applyAlignment="1">
      <alignment/>
    </xf>
    <xf numFmtId="0" fontId="1" fillId="0" borderId="0" xfId="0" applyFont="1" applyAlignment="1">
      <alignment horizontal="centerContinuous"/>
    </xf>
    <xf numFmtId="170" fontId="1" fillId="0" borderId="0" xfId="0" applyNumberFormat="1" applyFont="1" applyAlignment="1">
      <alignment horizontal="right"/>
    </xf>
    <xf numFmtId="40" fontId="0" fillId="0" borderId="0" xfId="0" applyNumberFormat="1" applyFont="1" applyAlignment="1">
      <alignment/>
    </xf>
    <xf numFmtId="40" fontId="0" fillId="0" borderId="0" xfId="0" applyNumberFormat="1" applyAlignment="1">
      <alignment horizontal="centerContinuous"/>
    </xf>
    <xf numFmtId="40" fontId="1" fillId="0" borderId="0" xfId="0" applyNumberFormat="1" applyFont="1" applyAlignment="1">
      <alignment horizontal="centerContinuous"/>
    </xf>
    <xf numFmtId="40" fontId="1" fillId="0" borderId="0" xfId="0" applyNumberFormat="1" applyFont="1" applyAlignment="1">
      <alignment horizontal="right"/>
    </xf>
    <xf numFmtId="40" fontId="4" fillId="0" borderId="0" xfId="0" applyNumberFormat="1" applyFont="1" applyAlignment="1">
      <alignment/>
    </xf>
    <xf numFmtId="40" fontId="0" fillId="0" borderId="0" xfId="0" applyNumberFormat="1" applyFont="1" applyAlignment="1">
      <alignment/>
    </xf>
    <xf numFmtId="40" fontId="1" fillId="0" borderId="0" xfId="0" applyNumberFormat="1" applyFont="1" applyAlignment="1">
      <alignment/>
    </xf>
    <xf numFmtId="40" fontId="0" fillId="0" borderId="0" xfId="0" applyNumberFormat="1" applyAlignment="1">
      <alignment/>
    </xf>
    <xf numFmtId="40" fontId="0" fillId="0" borderId="0" xfId="0" applyNumberFormat="1" applyFont="1" applyAlignment="1">
      <alignment horizontal="centerContinuous"/>
    </xf>
    <xf numFmtId="40" fontId="1" fillId="0" borderId="0" xfId="0" applyNumberFormat="1" applyFont="1" applyAlignment="1">
      <alignment horizontal="centerContinuous"/>
    </xf>
    <xf numFmtId="3" fontId="0" fillId="0" borderId="0" xfId="0" applyNumberFormat="1" applyFont="1" applyFill="1" applyAlignment="1">
      <alignment/>
    </xf>
    <xf numFmtId="3" fontId="1" fillId="0" borderId="0" xfId="0" applyNumberFormat="1" applyFont="1" applyBorder="1" applyAlignment="1">
      <alignment horizontal="center"/>
    </xf>
    <xf numFmtId="40" fontId="1" fillId="0" borderId="0" xfId="0" applyNumberFormat="1" applyFont="1" applyBorder="1" applyAlignment="1">
      <alignment horizontal="right"/>
    </xf>
    <xf numFmtId="40" fontId="5" fillId="0" borderId="0" xfId="0" applyNumberFormat="1" applyFont="1" applyAlignment="1">
      <alignment horizontal="center"/>
    </xf>
    <xf numFmtId="0" fontId="6" fillId="18" borderId="0" xfId="0" applyFont="1" applyFill="1" applyAlignment="1">
      <alignment horizontal="centerContinuous"/>
    </xf>
    <xf numFmtId="0" fontId="0" fillId="18" borderId="0" xfId="0" applyFill="1" applyAlignment="1">
      <alignment horizontal="centerContinuous"/>
    </xf>
    <xf numFmtId="3" fontId="0" fillId="18" borderId="0" xfId="0" applyNumberFormat="1" applyFont="1" applyFill="1" applyAlignment="1">
      <alignment horizontal="centerContinuous"/>
    </xf>
    <xf numFmtId="0" fontId="0" fillId="18" borderId="0" xfId="0" applyFill="1" applyAlignment="1">
      <alignment/>
    </xf>
    <xf numFmtId="3" fontId="0" fillId="18" borderId="0" xfId="0" applyNumberFormat="1" applyFont="1" applyFill="1" applyAlignment="1">
      <alignment/>
    </xf>
    <xf numFmtId="3" fontId="7" fillId="18" borderId="0" xfId="0" applyNumberFormat="1" applyFont="1" applyFill="1" applyBorder="1" applyAlignment="1">
      <alignment horizontal="left"/>
    </xf>
    <xf numFmtId="3" fontId="1" fillId="18" borderId="0" xfId="0" applyNumberFormat="1" applyFont="1" applyFill="1" applyAlignment="1">
      <alignment/>
    </xf>
    <xf numFmtId="3" fontId="8" fillId="18" borderId="0" xfId="0" applyNumberFormat="1" applyFont="1" applyFill="1" applyAlignment="1">
      <alignment/>
    </xf>
    <xf numFmtId="3" fontId="5" fillId="18" borderId="0" xfId="0" applyNumberFormat="1" applyFont="1" applyFill="1" applyAlignment="1">
      <alignment/>
    </xf>
    <xf numFmtId="3" fontId="0" fillId="0" borderId="0" xfId="0" applyNumberFormat="1" applyFont="1" applyFill="1" applyAlignment="1">
      <alignment/>
    </xf>
    <xf numFmtId="167" fontId="0" fillId="0" borderId="0" xfId="0" applyNumberFormat="1" applyFont="1" applyFill="1" applyAlignment="1">
      <alignment/>
    </xf>
    <xf numFmtId="40" fontId="0" fillId="0" borderId="0" xfId="0" applyNumberFormat="1" applyFont="1" applyFill="1" applyAlignment="1">
      <alignment/>
    </xf>
    <xf numFmtId="3" fontId="1" fillId="0" borderId="0" xfId="0" applyNumberFormat="1" applyFont="1" applyFill="1" applyAlignment="1">
      <alignment/>
    </xf>
    <xf numFmtId="167" fontId="1" fillId="0" borderId="0" xfId="0" applyNumberFormat="1" applyFont="1" applyFill="1" applyAlignment="1">
      <alignment/>
    </xf>
    <xf numFmtId="40" fontId="1" fillId="0" borderId="0" xfId="0" applyNumberFormat="1" applyFont="1" applyFill="1" applyAlignment="1">
      <alignment/>
    </xf>
    <xf numFmtId="3" fontId="4" fillId="0" borderId="0" xfId="0" applyNumberFormat="1" applyFont="1" applyFill="1" applyAlignment="1">
      <alignment horizontal="centerContinuous"/>
    </xf>
    <xf numFmtId="40" fontId="0" fillId="0" borderId="0" xfId="0" applyNumberFormat="1" applyFont="1" applyFill="1" applyAlignment="1">
      <alignment/>
    </xf>
    <xf numFmtId="3" fontId="0" fillId="0" borderId="0" xfId="0" applyNumberFormat="1" applyFont="1" applyFill="1" applyAlignment="1">
      <alignment/>
    </xf>
    <xf numFmtId="0" fontId="0" fillId="0" borderId="0" xfId="0" applyFill="1" applyAlignment="1">
      <alignment horizontal="left"/>
    </xf>
    <xf numFmtId="40" fontId="8" fillId="0" borderId="10" xfId="0" applyNumberFormat="1" applyFont="1" applyBorder="1" applyAlignment="1" quotePrefix="1">
      <alignment horizontal="center"/>
    </xf>
    <xf numFmtId="3" fontId="0" fillId="0" borderId="10" xfId="0" applyNumberFormat="1" applyFont="1" applyBorder="1" applyAlignment="1">
      <alignment/>
    </xf>
    <xf numFmtId="40" fontId="0" fillId="0" borderId="10" xfId="0" applyNumberFormat="1" applyFont="1" applyBorder="1" applyAlignment="1">
      <alignment/>
    </xf>
    <xf numFmtId="22" fontId="1" fillId="0" borderId="10" xfId="0" applyNumberFormat="1" applyFont="1" applyBorder="1" applyAlignment="1">
      <alignment horizontal="right"/>
    </xf>
    <xf numFmtId="3" fontId="1" fillId="0" borderId="10" xfId="0" applyNumberFormat="1" applyFont="1" applyBorder="1" applyAlignment="1">
      <alignment horizontal="center"/>
    </xf>
    <xf numFmtId="3" fontId="1" fillId="0" borderId="10" xfId="0" applyNumberFormat="1" applyFont="1" applyBorder="1" applyAlignment="1">
      <alignment horizontal="center"/>
    </xf>
    <xf numFmtId="3" fontId="1" fillId="0" borderId="10" xfId="0" applyNumberFormat="1" applyFont="1" applyBorder="1" applyAlignment="1">
      <alignment horizontal="right"/>
    </xf>
    <xf numFmtId="171" fontId="1" fillId="0" borderId="10" xfId="0" applyNumberFormat="1" applyFont="1" applyFill="1" applyBorder="1" applyAlignment="1">
      <alignment horizontal="center"/>
    </xf>
    <xf numFmtId="165" fontId="1" fillId="0" borderId="10" xfId="0" applyNumberFormat="1" applyFont="1" applyBorder="1" applyAlignment="1">
      <alignment horizontal="right"/>
    </xf>
    <xf numFmtId="1" fontId="1" fillId="0" borderId="10" xfId="0" applyNumberFormat="1" applyFont="1" applyFill="1" applyBorder="1" applyAlignment="1">
      <alignment horizontal="center"/>
    </xf>
    <xf numFmtId="170" fontId="1" fillId="0" borderId="10" xfId="0" applyNumberFormat="1" applyFont="1" applyBorder="1" applyAlignment="1">
      <alignment horizontal="center"/>
    </xf>
    <xf numFmtId="171" fontId="1" fillId="0" borderId="0" xfId="0" applyNumberFormat="1" applyFont="1" applyFill="1" applyAlignment="1">
      <alignment horizontal="centerContinuous"/>
    </xf>
    <xf numFmtId="38" fontId="1" fillId="0" borderId="0" xfId="0" applyNumberFormat="1" applyFont="1" applyAlignment="1">
      <alignment horizontal="centerContinuous"/>
    </xf>
    <xf numFmtId="38" fontId="7" fillId="18" borderId="0" xfId="0" applyNumberFormat="1" applyFont="1" applyFill="1" applyBorder="1" applyAlignment="1">
      <alignment horizontal="left"/>
    </xf>
    <xf numFmtId="38" fontId="0" fillId="18" borderId="0" xfId="0" applyNumberFormat="1" applyFill="1" applyAlignment="1">
      <alignment/>
    </xf>
    <xf numFmtId="38" fontId="0" fillId="18" borderId="0" xfId="0" applyNumberFormat="1" applyFont="1" applyFill="1" applyAlignment="1" applyProtection="1">
      <alignment horizontal="centerContinuous"/>
      <protection hidden="1"/>
    </xf>
    <xf numFmtId="38" fontId="1" fillId="18" borderId="0" xfId="0" applyNumberFormat="1" applyFont="1" applyFill="1" applyAlignment="1">
      <alignment/>
    </xf>
    <xf numFmtId="38" fontId="0" fillId="18" borderId="0" xfId="0" applyNumberFormat="1" applyFont="1" applyFill="1" applyAlignment="1">
      <alignment/>
    </xf>
    <xf numFmtId="0" fontId="10" fillId="0" borderId="0" xfId="0" applyFont="1" applyAlignment="1">
      <alignment horizontal="center"/>
    </xf>
    <xf numFmtId="0" fontId="0" fillId="0" borderId="0" xfId="0" applyAlignment="1">
      <alignment horizontal="center"/>
    </xf>
    <xf numFmtId="14" fontId="0" fillId="0" borderId="0" xfId="0" applyNumberFormat="1" applyAlignment="1">
      <alignment/>
    </xf>
    <xf numFmtId="40" fontId="0" fillId="0" borderId="0" xfId="0" applyNumberFormat="1" applyFont="1" applyFill="1" applyAlignment="1">
      <alignment/>
    </xf>
    <xf numFmtId="40" fontId="1" fillId="18" borderId="0" xfId="0" applyNumberFormat="1" applyFont="1" applyFill="1" applyAlignment="1">
      <alignment/>
    </xf>
    <xf numFmtId="40" fontId="0" fillId="18" borderId="0" xfId="0" applyNumberFormat="1" applyFont="1" applyFill="1" applyAlignment="1">
      <alignment/>
    </xf>
    <xf numFmtId="40" fontId="1" fillId="18" borderId="0" xfId="0" applyNumberFormat="1" applyFont="1" applyFill="1" applyBorder="1" applyAlignment="1">
      <alignment horizontal="right"/>
    </xf>
    <xf numFmtId="3" fontId="1" fillId="0" borderId="10" xfId="0" applyNumberFormat="1" applyFont="1" applyBorder="1" applyAlignment="1" quotePrefix="1">
      <alignment/>
    </xf>
    <xf numFmtId="3" fontId="0" fillId="18" borderId="0" xfId="0" applyNumberFormat="1" applyFont="1" applyFill="1" applyAlignment="1" applyProtection="1" quotePrefix="1">
      <alignment horizontal="centerContinuous"/>
      <protection hidden="1"/>
    </xf>
    <xf numFmtId="38" fontId="0" fillId="18" borderId="0" xfId="0" applyNumberFormat="1" applyFont="1" applyFill="1" applyAlignment="1" quotePrefix="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66"/>
  <sheetViews>
    <sheetView tabSelected="1" zoomScale="80" zoomScaleNormal="80" zoomScalePageLayoutView="0" workbookViewId="0" topLeftCell="A1">
      <pane xSplit="3" ySplit="7" topLeftCell="D8" activePane="bottomRight" state="frozen"/>
      <selection pane="topLeft" activeCell="B2" sqref="B2"/>
      <selection pane="topRight" activeCell="D2" sqref="D2"/>
      <selection pane="bottomLeft" activeCell="B8" sqref="B8"/>
      <selection pane="bottomRight" activeCell="C3" sqref="C3"/>
    </sheetView>
  </sheetViews>
  <sheetFormatPr defaultColWidth="9.140625" defaultRowHeight="12.75" outlineLevelRow="1"/>
  <cols>
    <col min="1" max="1" width="9.140625" style="1" hidden="1" customWidth="1"/>
    <col min="2" max="2" width="10.7109375" style="1" customWidth="1"/>
    <col min="3" max="3" width="39.421875" style="1" customWidth="1"/>
    <col min="4" max="4" width="2.7109375" style="1" customWidth="1"/>
    <col min="5" max="5" width="21.7109375" style="19" customWidth="1"/>
    <col min="6" max="6" width="2.7109375" style="1" customWidth="1"/>
    <col min="7" max="7" width="21.7109375" style="19" customWidth="1"/>
    <col min="8" max="8" width="2.7109375" style="1" customWidth="1"/>
    <col min="9" max="9" width="21.7109375" style="19" customWidth="1"/>
    <col min="10" max="16384" width="9.140625" style="1" customWidth="1"/>
  </cols>
  <sheetData>
    <row r="1" spans="1:9" ht="12.75" hidden="1">
      <c r="A1" s="1" t="s">
        <v>0</v>
      </c>
      <c r="B1" s="1" t="s">
        <v>1</v>
      </c>
      <c r="C1" s="29" t="s">
        <v>83</v>
      </c>
      <c r="E1" s="19" t="s">
        <v>2</v>
      </c>
      <c r="G1" s="19" t="s">
        <v>69</v>
      </c>
      <c r="I1" s="19" t="s">
        <v>3</v>
      </c>
    </row>
    <row r="2" spans="2:9" ht="12.75">
      <c r="B2" s="64" t="str">
        <f>IF(N264="error",N265,N264)</f>
        <v>KYP CORP CONSOLIDATED</v>
      </c>
      <c r="C2" s="9"/>
      <c r="D2" s="8"/>
      <c r="E2" s="20"/>
      <c r="F2" s="9"/>
      <c r="G2" s="27"/>
      <c r="H2" s="8"/>
      <c r="I2" s="27"/>
    </row>
    <row r="3" spans="2:9" ht="12.75" customHeight="1">
      <c r="B3" s="2" t="s">
        <v>4</v>
      </c>
      <c r="C3" s="9"/>
      <c r="D3" s="8"/>
      <c r="E3" s="20"/>
      <c r="F3" s="9"/>
      <c r="G3" s="27"/>
      <c r="H3" s="8"/>
      <c r="I3" s="27"/>
    </row>
    <row r="4" spans="2:11" ht="12.75">
      <c r="B4" s="63">
        <f>O249*1</f>
        <v>40329</v>
      </c>
      <c r="C4" s="9"/>
      <c r="D4" s="8"/>
      <c r="E4" s="20"/>
      <c r="F4" s="9"/>
      <c r="G4" s="27"/>
      <c r="H4" s="8"/>
      <c r="I4" s="27"/>
      <c r="K4" s="5" t="s">
        <v>5</v>
      </c>
    </row>
    <row r="5" spans="2:11" ht="13.5" thickBot="1">
      <c r="B5" s="77" t="s">
        <v>643</v>
      </c>
      <c r="C5" s="52">
        <f>IF(O258&gt;0,"REPORT HAS "&amp;O258&amp;" DATA ERROR(S)","")</f>
      </c>
      <c r="D5" s="53"/>
      <c r="E5" s="54"/>
      <c r="F5" s="53"/>
      <c r="G5" s="54"/>
      <c r="H5" s="53"/>
      <c r="I5" s="55" t="str">
        <f>UPPER(TEXT(NvsEndTime,"mm/dd/yy hh:mm"))</f>
        <v>06/10/10 10:38</v>
      </c>
      <c r="K5"/>
    </row>
    <row r="6" spans="2:9" ht="13.5" thickTop="1">
      <c r="B6" s="30" t="s">
        <v>6</v>
      </c>
      <c r="C6" s="7"/>
      <c r="D6" s="6"/>
      <c r="E6" s="21" t="s">
        <v>7</v>
      </c>
      <c r="F6" s="17"/>
      <c r="G6" s="28"/>
      <c r="H6" s="2"/>
      <c r="I6" s="22" t="s">
        <v>8</v>
      </c>
    </row>
    <row r="7" spans="2:9" ht="13.5" thickBot="1">
      <c r="B7" s="56" t="s">
        <v>9</v>
      </c>
      <c r="C7" s="57" t="s">
        <v>10</v>
      </c>
      <c r="D7" s="58"/>
      <c r="E7" s="59" t="str">
        <f>TEXT(+O249,"YYYY")</f>
        <v>2010</v>
      </c>
      <c r="F7" s="60"/>
      <c r="G7" s="61">
        <f>+E7-1</f>
        <v>2009</v>
      </c>
      <c r="H7" s="60"/>
      <c r="I7" s="62" t="s">
        <v>11</v>
      </c>
    </row>
    <row r="8" spans="3:14" ht="13.5" thickTop="1">
      <c r="C8" s="10"/>
      <c r="D8" s="6"/>
      <c r="E8" s="31"/>
      <c r="F8" s="6"/>
      <c r="G8" s="22"/>
      <c r="H8" s="6"/>
      <c r="I8" s="22"/>
      <c r="K8" s="5"/>
      <c r="N8" s="1" t="s">
        <v>5</v>
      </c>
    </row>
    <row r="9" spans="3:14" ht="12.75">
      <c r="C9" s="12" t="s">
        <v>12</v>
      </c>
      <c r="D9" s="14"/>
      <c r="E9" s="23"/>
      <c r="F9" s="4"/>
      <c r="G9" s="23"/>
      <c r="H9" s="4"/>
      <c r="I9" s="23"/>
      <c r="N9" s="1" t="s">
        <v>5</v>
      </c>
    </row>
    <row r="10" spans="3:9" ht="12.75">
      <c r="C10" s="12" t="s">
        <v>13</v>
      </c>
      <c r="D10" s="18"/>
      <c r="E10" s="23"/>
      <c r="F10" s="4"/>
      <c r="G10" s="23"/>
      <c r="H10" s="4"/>
      <c r="I10" s="23"/>
    </row>
    <row r="11" spans="3:9" s="29" customFormat="1" ht="12.75">
      <c r="C11" s="51" t="str">
        <f>"Authorized: "&amp;TEXT(CSA,"#,##0")&amp;" Shares"</f>
        <v>Authorized: 2,000,000 Shares</v>
      </c>
      <c r="D11" s="48"/>
      <c r="E11" s="49" t="s">
        <v>5</v>
      </c>
      <c r="F11" s="50"/>
      <c r="G11" s="49" t="s">
        <v>5</v>
      </c>
      <c r="H11" s="50"/>
      <c r="I11" s="49" t="s">
        <v>5</v>
      </c>
    </row>
    <row r="12" spans="3:9" s="29" customFormat="1" ht="12.75">
      <c r="C12" s="51" t="str">
        <f>"Outstanding: "&amp;TEXT(CSO,"#,##0")&amp;" Shares"</f>
        <v>Outstanding: 1,009,000 Shares</v>
      </c>
      <c r="D12" s="48"/>
      <c r="E12" s="49" t="s">
        <v>5</v>
      </c>
      <c r="F12" s="50"/>
      <c r="G12" s="49" t="s">
        <v>5</v>
      </c>
      <c r="H12" s="50"/>
      <c r="I12" s="49" t="s">
        <v>5</v>
      </c>
    </row>
    <row r="13" spans="1:9" ht="12.75" outlineLevel="1">
      <c r="A13" s="1" t="s">
        <v>92</v>
      </c>
      <c r="B13" s="1" t="s">
        <v>93</v>
      </c>
      <c r="C13" s="29" t="s">
        <v>94</v>
      </c>
      <c r="E13" s="19">
        <v>50450000</v>
      </c>
      <c r="G13" s="19">
        <v>50450000</v>
      </c>
      <c r="I13" s="19">
        <v>50450000</v>
      </c>
    </row>
    <row r="14" spans="1:9" ht="12.75">
      <c r="A14" s="1" t="s">
        <v>14</v>
      </c>
      <c r="C14" t="s">
        <v>13</v>
      </c>
      <c r="D14" s="15"/>
      <c r="E14" s="24">
        <v>50450000</v>
      </c>
      <c r="F14" s="11"/>
      <c r="G14" s="24">
        <v>50450000</v>
      </c>
      <c r="H14" s="11"/>
      <c r="I14" s="24">
        <v>50450000</v>
      </c>
    </row>
    <row r="15" spans="1:9" ht="12.75">
      <c r="A15" s="1" t="s">
        <v>15</v>
      </c>
      <c r="C15" s="11" t="s">
        <v>486</v>
      </c>
      <c r="D15" s="15"/>
      <c r="E15" s="24">
        <v>0</v>
      </c>
      <c r="F15" s="11"/>
      <c r="G15" s="24">
        <v>0</v>
      </c>
      <c r="H15" s="11"/>
      <c r="I15" s="24">
        <v>0</v>
      </c>
    </row>
    <row r="16" spans="1:9" ht="12.75" outlineLevel="1">
      <c r="A16" s="1" t="s">
        <v>95</v>
      </c>
      <c r="B16" s="1" t="s">
        <v>96</v>
      </c>
      <c r="C16" s="29" t="s">
        <v>487</v>
      </c>
      <c r="E16" s="19">
        <v>238750000</v>
      </c>
      <c r="G16" s="19">
        <v>208750000</v>
      </c>
      <c r="I16" s="19">
        <v>238750000</v>
      </c>
    </row>
    <row r="17" spans="1:9" ht="12.75" outlineLevel="1">
      <c r="A17" s="1" t="s">
        <v>97</v>
      </c>
      <c r="B17" s="1" t="s">
        <v>98</v>
      </c>
      <c r="C17" s="29" t="s">
        <v>488</v>
      </c>
      <c r="E17" s="19">
        <v>-309228.88</v>
      </c>
      <c r="G17" s="19">
        <v>709901.81</v>
      </c>
      <c r="I17" s="19">
        <v>-137709.73</v>
      </c>
    </row>
    <row r="18" spans="1:9" ht="12.75" outlineLevel="1">
      <c r="A18" s="1" t="s">
        <v>99</v>
      </c>
      <c r="B18" s="1" t="s">
        <v>100</v>
      </c>
      <c r="C18" s="29" t="s">
        <v>489</v>
      </c>
      <c r="E18" s="19">
        <v>-438056.31</v>
      </c>
      <c r="G18" s="19">
        <v>-498477.87</v>
      </c>
      <c r="I18" s="19">
        <v>-463231.96</v>
      </c>
    </row>
    <row r="19" spans="1:9" ht="12.75">
      <c r="A19" s="1" t="s">
        <v>16</v>
      </c>
      <c r="C19" s="11" t="s">
        <v>490</v>
      </c>
      <c r="D19" s="15"/>
      <c r="E19" s="24">
        <v>238002714.81</v>
      </c>
      <c r="F19" s="11"/>
      <c r="G19" s="24">
        <v>208961423.94</v>
      </c>
      <c r="H19" s="11"/>
      <c r="I19" s="24">
        <v>238149058.31</v>
      </c>
    </row>
    <row r="20" spans="1:9" s="29" customFormat="1" ht="12.75" customHeight="1">
      <c r="A20" s="29" t="s">
        <v>17</v>
      </c>
      <c r="C20" s="42" t="s">
        <v>491</v>
      </c>
      <c r="D20" s="43"/>
      <c r="E20" s="44">
        <v>141616981.51800004</v>
      </c>
      <c r="F20" s="42"/>
      <c r="G20" s="44">
        <v>139981268.747</v>
      </c>
      <c r="H20" s="42"/>
      <c r="I20" s="44">
        <v>143184638.96199968</v>
      </c>
    </row>
    <row r="21" spans="1:9" s="45" customFormat="1" ht="12.75">
      <c r="A21" s="45" t="s">
        <v>18</v>
      </c>
      <c r="C21" s="45" t="s">
        <v>19</v>
      </c>
      <c r="D21" s="46"/>
      <c r="E21" s="47">
        <v>430069696.32799983</v>
      </c>
      <c r="G21" s="47">
        <v>399392692.6869999</v>
      </c>
      <c r="I21" s="47">
        <v>431783697.27199996</v>
      </c>
    </row>
    <row r="22" spans="3:9" ht="12.75">
      <c r="C22" s="11"/>
      <c r="D22" s="16"/>
      <c r="E22" s="32" t="str">
        <f>IF(ABS(+E14+E15+E19+E20-E21)&gt;$O$252,$O$255," ")</f>
        <v> </v>
      </c>
      <c r="F22" s="7"/>
      <c r="G22" s="32" t="str">
        <f>IF(ABS(+G14+G15+G19+G20-G21)&gt;$O$252,$O$255," ")</f>
        <v> </v>
      </c>
      <c r="H22" s="7"/>
      <c r="I22" s="32" t="str">
        <f>IF(ABS(+I14+I15+I19+I20-I21)&gt;$O$252,$O$255," ")</f>
        <v> </v>
      </c>
    </row>
    <row r="23" spans="3:9" ht="15" customHeight="1">
      <c r="C23" s="7" t="s">
        <v>20</v>
      </c>
      <c r="D23" s="16"/>
      <c r="E23" s="25"/>
      <c r="F23" s="7"/>
      <c r="G23" s="25"/>
      <c r="H23" s="7"/>
      <c r="I23" s="25"/>
    </row>
    <row r="24" spans="1:9" ht="14.25" customHeight="1">
      <c r="A24" s="1" t="s">
        <v>21</v>
      </c>
      <c r="C24" s="11" t="s">
        <v>492</v>
      </c>
      <c r="D24" s="15"/>
      <c r="E24" s="24">
        <v>0</v>
      </c>
      <c r="F24" s="11"/>
      <c r="G24" s="24">
        <v>0</v>
      </c>
      <c r="H24" s="11"/>
      <c r="I24" s="24">
        <v>0</v>
      </c>
    </row>
    <row r="25" spans="1:9" ht="12.75">
      <c r="A25" s="1" t="s">
        <v>22</v>
      </c>
      <c r="C25" s="11" t="s">
        <v>493</v>
      </c>
      <c r="D25" s="15"/>
      <c r="E25" s="24">
        <v>0</v>
      </c>
      <c r="F25" s="11"/>
      <c r="G25" s="24">
        <v>0</v>
      </c>
      <c r="H25" s="11"/>
      <c r="I25" s="24">
        <v>0</v>
      </c>
    </row>
    <row r="26" spans="3:9" ht="12.75">
      <c r="C26" s="7" t="s">
        <v>76</v>
      </c>
      <c r="D26" s="16"/>
      <c r="E26" s="25"/>
      <c r="F26" s="7"/>
      <c r="G26" s="25"/>
      <c r="H26" s="7"/>
      <c r="I26" s="25"/>
    </row>
    <row r="27" spans="1:9" s="29" customFormat="1" ht="12.75">
      <c r="A27" s="29" t="s">
        <v>77</v>
      </c>
      <c r="C27" s="29" t="s">
        <v>494</v>
      </c>
      <c r="D27" s="43"/>
      <c r="E27" s="73">
        <v>0</v>
      </c>
      <c r="G27" s="73">
        <v>0</v>
      </c>
      <c r="I27" s="73">
        <v>0</v>
      </c>
    </row>
    <row r="28" spans="3:9" ht="12.75">
      <c r="C28" s="7" t="s">
        <v>23</v>
      </c>
      <c r="D28" s="16"/>
      <c r="E28" s="25"/>
      <c r="F28" s="7"/>
      <c r="G28" s="25"/>
      <c r="H28" s="7"/>
      <c r="I28" s="25"/>
    </row>
    <row r="29" spans="1:9" ht="12.75" outlineLevel="1">
      <c r="A29" s="1" t="s">
        <v>101</v>
      </c>
      <c r="B29" s="1" t="s">
        <v>102</v>
      </c>
      <c r="C29" s="29" t="s">
        <v>103</v>
      </c>
      <c r="E29" s="19">
        <v>20000000</v>
      </c>
      <c r="G29" s="19">
        <v>20000000</v>
      </c>
      <c r="I29" s="19">
        <v>20000000</v>
      </c>
    </row>
    <row r="30" spans="1:9" ht="12.75" outlineLevel="1">
      <c r="A30" s="1" t="s">
        <v>104</v>
      </c>
      <c r="B30" s="1" t="s">
        <v>105</v>
      </c>
      <c r="C30" s="29" t="s">
        <v>106</v>
      </c>
      <c r="E30" s="19">
        <v>530000000</v>
      </c>
      <c r="G30" s="19">
        <v>400000000</v>
      </c>
      <c r="I30" s="19">
        <v>530000000</v>
      </c>
    </row>
    <row r="31" spans="1:9" ht="12.75" outlineLevel="1">
      <c r="A31" s="1" t="s">
        <v>107</v>
      </c>
      <c r="B31" s="1" t="s">
        <v>108</v>
      </c>
      <c r="C31" s="29" t="s">
        <v>109</v>
      </c>
      <c r="E31" s="19">
        <v>-1208756.25</v>
      </c>
      <c r="G31" s="19">
        <v>-1375481.25</v>
      </c>
      <c r="I31" s="19">
        <v>-1278225</v>
      </c>
    </row>
    <row r="32" spans="1:9" ht="12.75">
      <c r="A32" s="1" t="s">
        <v>24</v>
      </c>
      <c r="C32" s="1" t="s">
        <v>25</v>
      </c>
      <c r="D32" s="15"/>
      <c r="E32" s="19">
        <v>548791243.75</v>
      </c>
      <c r="G32" s="19">
        <v>418624518.75</v>
      </c>
      <c r="I32" s="19">
        <v>548721775</v>
      </c>
    </row>
    <row r="33" spans="1:9" ht="12.75">
      <c r="A33" s="1" t="s">
        <v>26</v>
      </c>
      <c r="C33" s="11" t="s">
        <v>5</v>
      </c>
      <c r="D33" s="15"/>
      <c r="E33" s="24"/>
      <c r="F33" s="11"/>
      <c r="G33" s="24"/>
      <c r="H33" s="11"/>
      <c r="I33" s="24"/>
    </row>
    <row r="34" spans="1:9" s="7" customFormat="1" ht="12.75">
      <c r="A34" s="7" t="s">
        <v>27</v>
      </c>
      <c r="C34" s="7" t="s">
        <v>28</v>
      </c>
      <c r="D34" s="16"/>
      <c r="E34" s="25">
        <v>978860940.078</v>
      </c>
      <c r="G34" s="25">
        <v>818017211.4369997</v>
      </c>
      <c r="I34" s="25">
        <v>980505472.2719994</v>
      </c>
    </row>
    <row r="35" spans="3:9" ht="12.75">
      <c r="C35" s="3"/>
      <c r="E35" s="32" t="str">
        <f>IF(ABS(+E21+E24+E25+E27+E32-E34)&gt;$O$252,$O$255," ")</f>
        <v> </v>
      </c>
      <c r="G35" s="32" t="str">
        <f>IF(ABS(+G21+G24+G25+G27+G32-G34)&gt;$O$252,$O$255," ")</f>
        <v> </v>
      </c>
      <c r="I35" s="32" t="str">
        <f>IF(ABS(+I21+I24+I25+I27+I32-I34)&gt;$O$252,$O$255," ")</f>
        <v> </v>
      </c>
    </row>
    <row r="36" spans="3:9" ht="12.75">
      <c r="C36" s="7" t="s">
        <v>29</v>
      </c>
      <c r="D36" s="7"/>
      <c r="E36" s="25"/>
      <c r="F36" s="7"/>
      <c r="G36" s="25"/>
      <c r="H36" s="7"/>
      <c r="I36" s="25"/>
    </row>
    <row r="37" spans="1:9" ht="12.75" outlineLevel="1">
      <c r="A37" s="1" t="s">
        <v>110</v>
      </c>
      <c r="B37" s="1" t="s">
        <v>111</v>
      </c>
      <c r="C37" s="29" t="s">
        <v>112</v>
      </c>
      <c r="E37" s="19">
        <v>3293701.75</v>
      </c>
      <c r="G37" s="19">
        <v>727225.17</v>
      </c>
      <c r="I37" s="19">
        <v>1111891.07</v>
      </c>
    </row>
    <row r="38" spans="1:9" ht="12.75" outlineLevel="1">
      <c r="A38" s="1" t="s">
        <v>113</v>
      </c>
      <c r="B38" s="1" t="s">
        <v>114</v>
      </c>
      <c r="C38" s="29" t="s">
        <v>115</v>
      </c>
      <c r="E38" s="19">
        <v>37030.48</v>
      </c>
      <c r="G38" s="19">
        <v>510300.58</v>
      </c>
      <c r="I38" s="19">
        <v>1210.88</v>
      </c>
    </row>
    <row r="39" spans="1:9" ht="12.75">
      <c r="A39" s="1" t="s">
        <v>30</v>
      </c>
      <c r="C39" s="1" t="s">
        <v>495</v>
      </c>
      <c r="D39" s="11"/>
      <c r="E39" s="24">
        <v>3330732.23</v>
      </c>
      <c r="F39" s="11"/>
      <c r="G39" s="24">
        <v>1237525.75</v>
      </c>
      <c r="H39" s="11"/>
      <c r="I39" s="24">
        <v>1113101.95</v>
      </c>
    </row>
    <row r="40" spans="1:9" ht="12.75">
      <c r="A40" s="1" t="s">
        <v>31</v>
      </c>
      <c r="C40" s="1" t="s">
        <v>496</v>
      </c>
      <c r="E40" s="19">
        <v>0</v>
      </c>
      <c r="G40" s="19">
        <v>0</v>
      </c>
      <c r="I40" s="19">
        <v>0</v>
      </c>
    </row>
    <row r="41" spans="1:9" ht="12.75" outlineLevel="1">
      <c r="A41" s="1" t="s">
        <v>116</v>
      </c>
      <c r="B41" s="1" t="s">
        <v>117</v>
      </c>
      <c r="C41" s="29" t="s">
        <v>497</v>
      </c>
      <c r="E41" s="19">
        <v>49547.76</v>
      </c>
      <c r="G41" s="19">
        <v>23652.856</v>
      </c>
      <c r="I41" s="19">
        <v>61505.76</v>
      </c>
    </row>
    <row r="42" spans="1:9" ht="12.75" outlineLevel="1">
      <c r="A42" s="1" t="s">
        <v>118</v>
      </c>
      <c r="B42" s="1" t="s">
        <v>119</v>
      </c>
      <c r="C42" s="29" t="s">
        <v>498</v>
      </c>
      <c r="E42" s="19">
        <v>128903.44</v>
      </c>
      <c r="G42" s="19">
        <v>126839.55</v>
      </c>
      <c r="I42" s="19">
        <v>128472.79000000001</v>
      </c>
    </row>
    <row r="43" spans="1:9" ht="12.75" outlineLevel="1">
      <c r="A43" s="1" t="s">
        <v>120</v>
      </c>
      <c r="B43" s="1" t="s">
        <v>121</v>
      </c>
      <c r="C43" s="29" t="s">
        <v>499</v>
      </c>
      <c r="E43" s="19">
        <v>659384.02</v>
      </c>
      <c r="G43" s="19">
        <v>475375.36</v>
      </c>
      <c r="I43" s="19">
        <v>638495.23</v>
      </c>
    </row>
    <row r="44" spans="1:9" ht="12.75" outlineLevel="1">
      <c r="A44" s="1" t="s">
        <v>122</v>
      </c>
      <c r="B44" s="1" t="s">
        <v>123</v>
      </c>
      <c r="C44" s="29" t="s">
        <v>500</v>
      </c>
      <c r="E44" s="19">
        <v>4984498.41</v>
      </c>
      <c r="G44" s="19">
        <v>4753723.91</v>
      </c>
      <c r="I44" s="19">
        <v>5007379.01</v>
      </c>
    </row>
    <row r="45" spans="1:9" ht="12.75" outlineLevel="1">
      <c r="A45" s="1" t="s">
        <v>124</v>
      </c>
      <c r="B45" s="1" t="s">
        <v>125</v>
      </c>
      <c r="C45" s="29" t="s">
        <v>501</v>
      </c>
      <c r="E45" s="19">
        <v>5182903.62</v>
      </c>
      <c r="G45" s="19">
        <v>5663168.3100000005</v>
      </c>
      <c r="I45" s="19">
        <v>6098839.39</v>
      </c>
    </row>
    <row r="46" spans="1:9" ht="12.75" outlineLevel="1">
      <c r="A46" s="1" t="s">
        <v>126</v>
      </c>
      <c r="B46" s="1" t="s">
        <v>127</v>
      </c>
      <c r="C46" s="29" t="s">
        <v>502</v>
      </c>
      <c r="E46" s="19">
        <v>-143314.2</v>
      </c>
      <c r="G46" s="19">
        <v>187262.06</v>
      </c>
      <c r="I46" s="19">
        <v>0</v>
      </c>
    </row>
    <row r="47" spans="1:9" ht="12.75" outlineLevel="1">
      <c r="A47" s="1" t="s">
        <v>128</v>
      </c>
      <c r="B47" s="1" t="s">
        <v>129</v>
      </c>
      <c r="C47" s="29" t="s">
        <v>503</v>
      </c>
      <c r="E47" s="19">
        <v>658825.24</v>
      </c>
      <c r="G47" s="19">
        <v>418478.28</v>
      </c>
      <c r="I47" s="19">
        <v>674441.3</v>
      </c>
    </row>
    <row r="48" spans="1:9" ht="12.75" outlineLevel="1">
      <c r="A48" s="1" t="s">
        <v>130</v>
      </c>
      <c r="B48" s="1" t="s">
        <v>131</v>
      </c>
      <c r="C48" s="29" t="s">
        <v>504</v>
      </c>
      <c r="E48" s="19">
        <v>318356.88</v>
      </c>
      <c r="G48" s="19">
        <v>207910.69</v>
      </c>
      <c r="I48" s="19">
        <v>222622.74</v>
      </c>
    </row>
    <row r="49" spans="1:9" ht="12.75" outlineLevel="1">
      <c r="A49" s="1" t="s">
        <v>132</v>
      </c>
      <c r="B49" s="1" t="s">
        <v>133</v>
      </c>
      <c r="C49" s="29" t="s">
        <v>505</v>
      </c>
      <c r="E49" s="19">
        <v>-121870</v>
      </c>
      <c r="G49" s="19">
        <v>-114624</v>
      </c>
      <c r="I49" s="19">
        <v>-121511</v>
      </c>
    </row>
    <row r="50" spans="1:9" ht="12.75" outlineLevel="1">
      <c r="A50" s="1" t="s">
        <v>134</v>
      </c>
      <c r="B50" s="1" t="s">
        <v>135</v>
      </c>
      <c r="C50" s="29" t="s">
        <v>506</v>
      </c>
      <c r="E50" s="19">
        <v>26316831.84</v>
      </c>
      <c r="G50" s="19">
        <v>23797251.6</v>
      </c>
      <c r="I50" s="19">
        <v>26866928.84</v>
      </c>
    </row>
    <row r="51" spans="1:9" ht="12.75" outlineLevel="1">
      <c r="A51" s="1" t="s">
        <v>136</v>
      </c>
      <c r="B51" s="1" t="s">
        <v>137</v>
      </c>
      <c r="C51" s="29" t="s">
        <v>507</v>
      </c>
      <c r="E51" s="19">
        <v>14961122</v>
      </c>
      <c r="G51" s="19">
        <v>20308533</v>
      </c>
      <c r="I51" s="19">
        <v>15266079</v>
      </c>
    </row>
    <row r="52" spans="1:9" ht="12.75" outlineLevel="1">
      <c r="A52" s="1" t="s">
        <v>138</v>
      </c>
      <c r="B52" s="1" t="s">
        <v>139</v>
      </c>
      <c r="C52" s="29" t="s">
        <v>508</v>
      </c>
      <c r="E52" s="19">
        <v>-5044459.69</v>
      </c>
      <c r="G52" s="19">
        <v>-4494098.66</v>
      </c>
      <c r="I52" s="19">
        <v>-5000070.7</v>
      </c>
    </row>
    <row r="53" spans="1:9" ht="12.75" outlineLevel="1">
      <c r="A53" s="1" t="s">
        <v>140</v>
      </c>
      <c r="B53" s="1" t="s">
        <v>141</v>
      </c>
      <c r="C53" s="29" t="s">
        <v>509</v>
      </c>
      <c r="E53" s="19">
        <v>3210359.31</v>
      </c>
      <c r="G53" s="19">
        <v>3376171.71</v>
      </c>
      <c r="I53" s="19">
        <v>3505419.4</v>
      </c>
    </row>
    <row r="54" spans="1:9" ht="12.75">
      <c r="A54" s="1" t="s">
        <v>32</v>
      </c>
      <c r="C54" s="1" t="s">
        <v>510</v>
      </c>
      <c r="D54" s="11"/>
      <c r="E54" s="24">
        <v>51161088.63000001</v>
      </c>
      <c r="F54" s="11"/>
      <c r="G54" s="24">
        <v>54729644.666</v>
      </c>
      <c r="H54" s="11"/>
      <c r="I54" s="24">
        <v>53348601.76</v>
      </c>
    </row>
    <row r="55" spans="1:9" s="7" customFormat="1" ht="12.75">
      <c r="A55" s="7" t="s">
        <v>33</v>
      </c>
      <c r="C55" s="7" t="s">
        <v>34</v>
      </c>
      <c r="E55" s="25">
        <v>54491820.86</v>
      </c>
      <c r="G55" s="25">
        <v>55967170.416</v>
      </c>
      <c r="I55" s="25">
        <v>54461703.71</v>
      </c>
    </row>
    <row r="56" spans="5:9" ht="12.75">
      <c r="E56" s="32" t="str">
        <f>IF(ABS(+E39+E40+E54-E55)&gt;$O$252,$O$255," ")</f>
        <v> </v>
      </c>
      <c r="G56" s="32" t="str">
        <f>IF(ABS(+G39+G40+G54-G55)&gt;$O$252,$O$255," ")</f>
        <v> </v>
      </c>
      <c r="I56" s="32" t="str">
        <f>IF(ABS(+I39+I40+I54-I55)&gt;$O$252,$O$255," ")</f>
        <v> </v>
      </c>
    </row>
    <row r="57" spans="3:9" ht="12.75">
      <c r="C57" s="7" t="s">
        <v>35</v>
      </c>
      <c r="D57" s="11"/>
      <c r="E57" s="24"/>
      <c r="F57" s="11"/>
      <c r="G57" s="24"/>
      <c r="H57" s="11"/>
      <c r="I57" s="24"/>
    </row>
    <row r="58" spans="1:9" ht="12.75">
      <c r="A58" t="s">
        <v>36</v>
      </c>
      <c r="C58" s="11" t="s">
        <v>511</v>
      </c>
      <c r="D58" s="13"/>
      <c r="E58" s="26">
        <v>0</v>
      </c>
      <c r="F58" s="13"/>
      <c r="G58" s="26">
        <v>0</v>
      </c>
      <c r="H58" s="13"/>
      <c r="I58" s="26">
        <v>0</v>
      </c>
    </row>
    <row r="59" spans="1:9" ht="12.75">
      <c r="A59" s="1" t="s">
        <v>37</v>
      </c>
      <c r="C59" s="11" t="s">
        <v>512</v>
      </c>
      <c r="D59" s="11"/>
      <c r="E59" s="24">
        <v>0</v>
      </c>
      <c r="F59" s="11"/>
      <c r="G59" s="24">
        <v>0</v>
      </c>
      <c r="H59" s="11"/>
      <c r="I59" s="24">
        <v>0</v>
      </c>
    </row>
    <row r="60" spans="1:9" ht="12.75">
      <c r="A60" s="1" t="s">
        <v>91</v>
      </c>
      <c r="C60" s="11" t="s">
        <v>513</v>
      </c>
      <c r="D60" s="11"/>
      <c r="E60" s="24">
        <v>0</v>
      </c>
      <c r="F60" s="11"/>
      <c r="G60" s="24">
        <v>0</v>
      </c>
      <c r="H60" s="11"/>
      <c r="I60" s="24">
        <v>0</v>
      </c>
    </row>
    <row r="61" spans="1:9" ht="12.75">
      <c r="A61" s="1" t="s">
        <v>38</v>
      </c>
      <c r="C61" s="11" t="s">
        <v>514</v>
      </c>
      <c r="D61" s="11"/>
      <c r="E61" s="24">
        <v>0</v>
      </c>
      <c r="F61" s="11"/>
      <c r="G61" s="24">
        <v>0</v>
      </c>
      <c r="H61" s="11"/>
      <c r="I61" s="24">
        <v>0</v>
      </c>
    </row>
    <row r="62" spans="1:9" ht="12.75" outlineLevel="1">
      <c r="A62" s="1" t="s">
        <v>142</v>
      </c>
      <c r="B62" s="1" t="s">
        <v>143</v>
      </c>
      <c r="C62" s="29" t="s">
        <v>144</v>
      </c>
      <c r="E62" s="19">
        <v>6714455.19</v>
      </c>
      <c r="G62" s="19">
        <v>168665181.33</v>
      </c>
      <c r="I62" s="19">
        <v>485336.84</v>
      </c>
    </row>
    <row r="63" spans="1:9" ht="12.75">
      <c r="A63" s="1" t="s">
        <v>78</v>
      </c>
      <c r="C63" s="1" t="s">
        <v>515</v>
      </c>
      <c r="D63" s="11"/>
      <c r="E63" s="24">
        <v>6714455.19</v>
      </c>
      <c r="F63" s="11"/>
      <c r="G63" s="24">
        <v>168665181.33</v>
      </c>
      <c r="H63" s="11"/>
      <c r="I63" s="24">
        <v>485336.84</v>
      </c>
    </row>
    <row r="64" spans="1:9" ht="12.75" outlineLevel="1">
      <c r="A64" s="1" t="s">
        <v>145</v>
      </c>
      <c r="B64" s="1" t="s">
        <v>146</v>
      </c>
      <c r="C64" s="29" t="s">
        <v>516</v>
      </c>
      <c r="E64" s="19">
        <v>2950287.932</v>
      </c>
      <c r="G64" s="19">
        <v>1821404.062</v>
      </c>
      <c r="I64" s="19">
        <v>7623949.072</v>
      </c>
    </row>
    <row r="65" spans="1:9" ht="12.75" outlineLevel="1">
      <c r="A65" s="1" t="s">
        <v>147</v>
      </c>
      <c r="B65" s="1" t="s">
        <v>148</v>
      </c>
      <c r="C65" s="29" t="s">
        <v>517</v>
      </c>
      <c r="E65" s="19">
        <v>4904625.51</v>
      </c>
      <c r="G65" s="19">
        <v>6462299.43</v>
      </c>
      <c r="I65" s="19">
        <v>19565726.5</v>
      </c>
    </row>
    <row r="66" spans="1:9" ht="12.75" outlineLevel="1">
      <c r="A66" s="1" t="s">
        <v>149</v>
      </c>
      <c r="B66" s="1" t="s">
        <v>150</v>
      </c>
      <c r="C66" s="29" t="s">
        <v>518</v>
      </c>
      <c r="E66" s="19">
        <v>103981.1</v>
      </c>
      <c r="G66" s="19">
        <v>1474096.01</v>
      </c>
      <c r="I66" s="19">
        <v>191541.57</v>
      </c>
    </row>
    <row r="67" spans="1:9" ht="12.75" outlineLevel="1">
      <c r="A67" s="1" t="s">
        <v>151</v>
      </c>
      <c r="B67" s="1" t="s">
        <v>152</v>
      </c>
      <c r="C67" s="29" t="s">
        <v>519</v>
      </c>
      <c r="E67" s="19">
        <v>0</v>
      </c>
      <c r="G67" s="19">
        <v>0</v>
      </c>
      <c r="I67" s="19">
        <v>441600</v>
      </c>
    </row>
    <row r="68" spans="1:9" ht="12.75" outlineLevel="1">
      <c r="A68" s="1" t="s">
        <v>153</v>
      </c>
      <c r="B68" s="1" t="s">
        <v>154</v>
      </c>
      <c r="C68" s="29" t="s">
        <v>520</v>
      </c>
      <c r="E68" s="19">
        <v>10558278.46</v>
      </c>
      <c r="G68" s="19">
        <v>17428247.01</v>
      </c>
      <c r="I68" s="19">
        <v>8293879.38</v>
      </c>
    </row>
    <row r="69" spans="1:9" ht="12.75" outlineLevel="1">
      <c r="A69" s="1" t="s">
        <v>155</v>
      </c>
      <c r="B69" s="1" t="s">
        <v>156</v>
      </c>
      <c r="C69" s="29" t="s">
        <v>521</v>
      </c>
      <c r="E69" s="19">
        <v>350611.25</v>
      </c>
      <c r="G69" s="19">
        <v>451842.01</v>
      </c>
      <c r="I69" s="19">
        <v>284612.5</v>
      </c>
    </row>
    <row r="70" spans="1:9" ht="12.75" outlineLevel="1">
      <c r="A70" s="1" t="s">
        <v>157</v>
      </c>
      <c r="B70" s="1" t="s">
        <v>158</v>
      </c>
      <c r="C70" s="29" t="s">
        <v>522</v>
      </c>
      <c r="E70" s="19">
        <v>3246204.339</v>
      </c>
      <c r="G70" s="19">
        <v>4016367.43</v>
      </c>
      <c r="I70" s="19">
        <v>3256899.271</v>
      </c>
    </row>
    <row r="71" spans="1:9" ht="12.75" outlineLevel="1">
      <c r="A71" s="1" t="s">
        <v>159</v>
      </c>
      <c r="B71" s="1" t="s">
        <v>160</v>
      </c>
      <c r="C71" s="29" t="s">
        <v>523</v>
      </c>
      <c r="E71" s="19">
        <v>832974.37</v>
      </c>
      <c r="G71" s="19">
        <v>1363191.31</v>
      </c>
      <c r="I71" s="19">
        <v>732586.47</v>
      </c>
    </row>
    <row r="72" spans="1:9" ht="12.75" outlineLevel="1">
      <c r="A72" s="1" t="s">
        <v>161</v>
      </c>
      <c r="B72" s="1" t="s">
        <v>162</v>
      </c>
      <c r="C72" s="29" t="s">
        <v>524</v>
      </c>
      <c r="E72" s="19">
        <v>-173.6</v>
      </c>
      <c r="G72" s="19">
        <v>0.01</v>
      </c>
      <c r="I72" s="19">
        <v>2257.34</v>
      </c>
    </row>
    <row r="73" spans="1:9" ht="12.75" outlineLevel="1">
      <c r="A73" s="1" t="s">
        <v>163</v>
      </c>
      <c r="B73" s="1" t="s">
        <v>164</v>
      </c>
      <c r="C73" s="29" t="s">
        <v>525</v>
      </c>
      <c r="E73" s="19">
        <v>0.002</v>
      </c>
      <c r="G73" s="19">
        <v>159797.142</v>
      </c>
      <c r="I73" s="19">
        <v>156.722</v>
      </c>
    </row>
    <row r="74" spans="1:9" ht="12.75" outlineLevel="1">
      <c r="A74" s="1" t="s">
        <v>165</v>
      </c>
      <c r="B74" s="1" t="s">
        <v>166</v>
      </c>
      <c r="C74" s="29" t="s">
        <v>526</v>
      </c>
      <c r="E74" s="19">
        <v>13697.951000000001</v>
      </c>
      <c r="G74" s="19">
        <v>8683.1</v>
      </c>
      <c r="I74" s="19">
        <v>11607.94</v>
      </c>
    </row>
    <row r="75" spans="1:9" ht="12.75" outlineLevel="1">
      <c r="A75" s="1" t="s">
        <v>167</v>
      </c>
      <c r="B75" s="1" t="s">
        <v>168</v>
      </c>
      <c r="C75" s="29" t="s">
        <v>527</v>
      </c>
      <c r="E75" s="19">
        <v>2082</v>
      </c>
      <c r="G75" s="19">
        <v>3192.91</v>
      </c>
      <c r="I75" s="19">
        <v>1348.53</v>
      </c>
    </row>
    <row r="76" spans="1:9" ht="12.75" outlineLevel="1">
      <c r="A76" s="1" t="s">
        <v>169</v>
      </c>
      <c r="B76" s="1" t="s">
        <v>170</v>
      </c>
      <c r="C76" s="29" t="s">
        <v>528</v>
      </c>
      <c r="E76" s="19">
        <v>7734</v>
      </c>
      <c r="G76" s="19">
        <v>7434</v>
      </c>
      <c r="I76" s="19">
        <v>11272.5</v>
      </c>
    </row>
    <row r="77" spans="1:9" ht="12.75" outlineLevel="1">
      <c r="A77" s="1" t="s">
        <v>171</v>
      </c>
      <c r="B77" s="1" t="s">
        <v>172</v>
      </c>
      <c r="C77" s="29" t="s">
        <v>529</v>
      </c>
      <c r="E77" s="19">
        <v>125899.78</v>
      </c>
      <c r="G77" s="19">
        <v>230384.17</v>
      </c>
      <c r="I77" s="19">
        <v>483880.39</v>
      </c>
    </row>
    <row r="78" spans="1:9" ht="12.75" outlineLevel="1">
      <c r="A78" s="1" t="s">
        <v>173</v>
      </c>
      <c r="B78" s="1" t="s">
        <v>174</v>
      </c>
      <c r="C78" s="29" t="s">
        <v>530</v>
      </c>
      <c r="E78" s="19">
        <v>550042.634</v>
      </c>
      <c r="G78" s="19">
        <v>472628.114</v>
      </c>
      <c r="I78" s="19">
        <v>911849.894</v>
      </c>
    </row>
    <row r="79" spans="1:9" ht="12.75" outlineLevel="1">
      <c r="A79" s="1" t="s">
        <v>175</v>
      </c>
      <c r="B79" s="1" t="s">
        <v>176</v>
      </c>
      <c r="C79" s="29" t="s">
        <v>531</v>
      </c>
      <c r="E79" s="19">
        <v>23.698</v>
      </c>
      <c r="G79" s="19">
        <v>58.978</v>
      </c>
      <c r="I79" s="19">
        <v>39.228</v>
      </c>
    </row>
    <row r="80" spans="1:9" ht="12.75" outlineLevel="1">
      <c r="A80" s="1" t="s">
        <v>177</v>
      </c>
      <c r="B80" s="1" t="s">
        <v>178</v>
      </c>
      <c r="C80" s="29" t="s">
        <v>532</v>
      </c>
      <c r="E80" s="19">
        <v>0</v>
      </c>
      <c r="G80" s="19">
        <v>0</v>
      </c>
      <c r="I80" s="19">
        <v>9389.47</v>
      </c>
    </row>
    <row r="81" spans="1:9" ht="12.75" outlineLevel="1">
      <c r="A81" s="1" t="s">
        <v>179</v>
      </c>
      <c r="B81" s="1" t="s">
        <v>180</v>
      </c>
      <c r="C81" s="29" t="s">
        <v>533</v>
      </c>
      <c r="E81" s="19">
        <v>975247.96</v>
      </c>
      <c r="G81" s="19">
        <v>2459453.19</v>
      </c>
      <c r="I81" s="19">
        <v>0</v>
      </c>
    </row>
    <row r="82" spans="1:9" ht="12.75" outlineLevel="1">
      <c r="A82" s="1" t="s">
        <v>181</v>
      </c>
      <c r="B82" s="1" t="s">
        <v>182</v>
      </c>
      <c r="C82" s="29" t="s">
        <v>534</v>
      </c>
      <c r="E82" s="19">
        <v>181923.66</v>
      </c>
      <c r="G82" s="19">
        <v>0</v>
      </c>
      <c r="I82" s="19">
        <v>0</v>
      </c>
    </row>
    <row r="83" spans="1:9" ht="12.75" outlineLevel="1">
      <c r="A83" s="1" t="s">
        <v>183</v>
      </c>
      <c r="B83" s="1" t="s">
        <v>184</v>
      </c>
      <c r="C83" s="29" t="s">
        <v>535</v>
      </c>
      <c r="E83" s="19">
        <v>445945.55</v>
      </c>
      <c r="G83" s="19">
        <v>0.01</v>
      </c>
      <c r="I83" s="19">
        <v>298002.44</v>
      </c>
    </row>
    <row r="84" spans="1:9" ht="12.75" outlineLevel="1">
      <c r="A84" s="1" t="s">
        <v>185</v>
      </c>
      <c r="B84" s="1" t="s">
        <v>186</v>
      </c>
      <c r="C84" s="29" t="s">
        <v>536</v>
      </c>
      <c r="E84" s="19">
        <v>304986.05</v>
      </c>
      <c r="G84" s="19">
        <v>0</v>
      </c>
      <c r="I84" s="19">
        <v>474031.38</v>
      </c>
    </row>
    <row r="85" spans="1:9" ht="12.75">
      <c r="A85" s="1" t="s">
        <v>39</v>
      </c>
      <c r="C85" s="11" t="s">
        <v>40</v>
      </c>
      <c r="D85" s="11"/>
      <c r="E85" s="24">
        <v>25554372.646000005</v>
      </c>
      <c r="F85" s="11"/>
      <c r="G85" s="24">
        <v>36359078.886</v>
      </c>
      <c r="H85" s="11"/>
      <c r="I85" s="24">
        <v>42594630.597</v>
      </c>
    </row>
    <row r="86" spans="1:9" ht="12.75" outlineLevel="1">
      <c r="A86" s="1" t="s">
        <v>187</v>
      </c>
      <c r="B86" s="1" t="s">
        <v>188</v>
      </c>
      <c r="C86" s="29" t="s">
        <v>189</v>
      </c>
      <c r="E86" s="19">
        <v>8992109.46</v>
      </c>
      <c r="G86" s="19">
        <v>10211579.96</v>
      </c>
      <c r="I86" s="19">
        <v>12478213.72</v>
      </c>
    </row>
    <row r="87" spans="1:9" ht="12.75" outlineLevel="1">
      <c r="A87" s="1" t="s">
        <v>190</v>
      </c>
      <c r="B87" s="1" t="s">
        <v>191</v>
      </c>
      <c r="C87" s="29" t="s">
        <v>192</v>
      </c>
      <c r="E87" s="19">
        <v>0</v>
      </c>
      <c r="G87" s="19">
        <v>0</v>
      </c>
      <c r="I87" s="19">
        <v>6338684.45</v>
      </c>
    </row>
    <row r="88" spans="1:9" ht="12.75" outlineLevel="1">
      <c r="A88" s="1" t="s">
        <v>193</v>
      </c>
      <c r="B88" s="1" t="s">
        <v>194</v>
      </c>
      <c r="C88" s="29" t="s">
        <v>195</v>
      </c>
      <c r="E88" s="19">
        <v>11107131</v>
      </c>
      <c r="G88" s="19">
        <v>1841865</v>
      </c>
      <c r="I88" s="19">
        <v>4464362</v>
      </c>
    </row>
    <row r="89" spans="1:9" ht="12.75" outlineLevel="1">
      <c r="A89" s="1" t="s">
        <v>196</v>
      </c>
      <c r="B89" s="1" t="s">
        <v>197</v>
      </c>
      <c r="C89" s="29" t="s">
        <v>198</v>
      </c>
      <c r="E89" s="19">
        <v>26136.37</v>
      </c>
      <c r="G89" s="19">
        <v>30949.100000000002</v>
      </c>
      <c r="I89" s="19">
        <v>39405.61</v>
      </c>
    </row>
    <row r="90" spans="1:9" ht="12.75" outlineLevel="1">
      <c r="A90" s="1" t="s">
        <v>199</v>
      </c>
      <c r="B90" s="1" t="s">
        <v>200</v>
      </c>
      <c r="C90" s="29" t="s">
        <v>201</v>
      </c>
      <c r="E90" s="19">
        <v>114739.90000000001</v>
      </c>
      <c r="G90" s="19">
        <v>80624.24</v>
      </c>
      <c r="I90" s="19">
        <v>586843.51</v>
      </c>
    </row>
    <row r="91" spans="1:9" ht="12.75" outlineLevel="1">
      <c r="A91" s="1" t="s">
        <v>202</v>
      </c>
      <c r="B91" s="1" t="s">
        <v>203</v>
      </c>
      <c r="C91" s="29" t="s">
        <v>204</v>
      </c>
      <c r="E91" s="19">
        <v>2838523.51</v>
      </c>
      <c r="G91" s="19">
        <v>2600714.44</v>
      </c>
      <c r="I91" s="19">
        <v>3389351.642</v>
      </c>
    </row>
    <row r="92" spans="1:9" ht="12.75" outlineLevel="1">
      <c r="A92" s="1" t="s">
        <v>205</v>
      </c>
      <c r="B92" s="1" t="s">
        <v>206</v>
      </c>
      <c r="C92" s="29" t="s">
        <v>207</v>
      </c>
      <c r="E92" s="19">
        <v>389906.52</v>
      </c>
      <c r="G92" s="19">
        <v>4766.55</v>
      </c>
      <c r="I92" s="19">
        <v>29898.81</v>
      </c>
    </row>
    <row r="93" spans="1:9" ht="12.75" outlineLevel="1">
      <c r="A93" s="1" t="s">
        <v>208</v>
      </c>
      <c r="B93" s="1" t="s">
        <v>209</v>
      </c>
      <c r="C93" s="29" t="s">
        <v>210</v>
      </c>
      <c r="E93" s="19">
        <v>18658.28</v>
      </c>
      <c r="G93" s="19">
        <v>1374.68</v>
      </c>
      <c r="I93" s="19">
        <v>383.29</v>
      </c>
    </row>
    <row r="94" spans="1:9" ht="12.75" outlineLevel="1">
      <c r="A94" s="1" t="s">
        <v>211</v>
      </c>
      <c r="B94" s="1" t="s">
        <v>212</v>
      </c>
      <c r="C94" s="29" t="s">
        <v>213</v>
      </c>
      <c r="E94" s="19">
        <v>28807.97</v>
      </c>
      <c r="G94" s="19">
        <v>5846.16</v>
      </c>
      <c r="I94" s="19">
        <v>742.42</v>
      </c>
    </row>
    <row r="95" spans="1:9" ht="12.75" outlineLevel="1">
      <c r="A95" s="1" t="s">
        <v>214</v>
      </c>
      <c r="B95" s="1" t="s">
        <v>215</v>
      </c>
      <c r="C95" s="29" t="s">
        <v>216</v>
      </c>
      <c r="E95" s="19">
        <v>7954.81</v>
      </c>
      <c r="G95" s="19">
        <v>10590.51</v>
      </c>
      <c r="I95" s="19">
        <v>12713.64</v>
      </c>
    </row>
    <row r="96" spans="1:9" ht="12.75" outlineLevel="1">
      <c r="A96" s="1" t="s">
        <v>217</v>
      </c>
      <c r="B96" s="1" t="s">
        <v>218</v>
      </c>
      <c r="C96" s="29" t="s">
        <v>219</v>
      </c>
      <c r="E96" s="19">
        <v>525000</v>
      </c>
      <c r="G96" s="19">
        <v>525000</v>
      </c>
      <c r="I96" s="19">
        <v>87500</v>
      </c>
    </row>
    <row r="97" spans="1:9" ht="12.75" outlineLevel="1">
      <c r="A97" s="1" t="s">
        <v>220</v>
      </c>
      <c r="B97" s="1" t="s">
        <v>221</v>
      </c>
      <c r="C97" s="29" t="s">
        <v>222</v>
      </c>
      <c r="E97" s="19">
        <v>1296</v>
      </c>
      <c r="G97" s="19">
        <v>180</v>
      </c>
      <c r="I97" s="19">
        <v>0</v>
      </c>
    </row>
    <row r="98" spans="1:9" ht="12.75">
      <c r="A98" s="1" t="s">
        <v>79</v>
      </c>
      <c r="C98" s="11" t="s">
        <v>41</v>
      </c>
      <c r="D98" s="11"/>
      <c r="E98" s="24">
        <v>24050263.82</v>
      </c>
      <c r="F98" s="11"/>
      <c r="G98" s="24">
        <v>15313490.64</v>
      </c>
      <c r="H98" s="11"/>
      <c r="I98" s="24">
        <v>27428099.092000004</v>
      </c>
    </row>
    <row r="99" spans="1:9" ht="12.75" outlineLevel="1">
      <c r="A99" s="1" t="s">
        <v>223</v>
      </c>
      <c r="B99" s="1" t="s">
        <v>224</v>
      </c>
      <c r="C99" s="29" t="s">
        <v>225</v>
      </c>
      <c r="E99" s="19">
        <v>18482167.09</v>
      </c>
      <c r="G99" s="19">
        <v>16449148.33</v>
      </c>
      <c r="I99" s="19">
        <v>18049036.2</v>
      </c>
    </row>
    <row r="100" spans="1:9" ht="12.75" outlineLevel="1">
      <c r="A100" s="1" t="s">
        <v>226</v>
      </c>
      <c r="B100" s="1" t="s">
        <v>227</v>
      </c>
      <c r="C100" s="29" t="s">
        <v>228</v>
      </c>
      <c r="E100" s="19">
        <v>1226699.23</v>
      </c>
      <c r="G100" s="19">
        <v>2552338.665</v>
      </c>
      <c r="I100" s="19">
        <v>972831.178</v>
      </c>
    </row>
    <row r="101" spans="1:9" ht="12.75" outlineLevel="1">
      <c r="A101" s="1" t="s">
        <v>229</v>
      </c>
      <c r="B101" s="1" t="s">
        <v>230</v>
      </c>
      <c r="C101" s="29" t="s">
        <v>231</v>
      </c>
      <c r="E101" s="19">
        <v>-877979</v>
      </c>
      <c r="G101" s="19">
        <v>-2121260</v>
      </c>
      <c r="I101" s="19">
        <v>-763538</v>
      </c>
    </row>
    <row r="102" spans="1:9" ht="12.75">
      <c r="A102" s="1" t="s">
        <v>42</v>
      </c>
      <c r="C102" s="1" t="s">
        <v>537</v>
      </c>
      <c r="D102" s="11"/>
      <c r="E102" s="24">
        <v>18830887.32</v>
      </c>
      <c r="F102" s="11"/>
      <c r="G102" s="24">
        <v>16880226.995</v>
      </c>
      <c r="H102" s="11"/>
      <c r="I102" s="24">
        <v>18258329.378</v>
      </c>
    </row>
    <row r="103" spans="1:9" ht="12.75" outlineLevel="1">
      <c r="A103" s="1" t="s">
        <v>232</v>
      </c>
      <c r="B103" s="1" t="s">
        <v>233</v>
      </c>
      <c r="C103" s="29" t="s">
        <v>538</v>
      </c>
      <c r="E103" s="19">
        <v>-24038964.29</v>
      </c>
      <c r="G103" s="19">
        <v>-6456009.1</v>
      </c>
      <c r="I103" s="19">
        <v>-24771724.67</v>
      </c>
    </row>
    <row r="104" spans="1:9" ht="12.75" outlineLevel="1">
      <c r="A104" s="1" t="s">
        <v>234</v>
      </c>
      <c r="B104" s="1" t="s">
        <v>235</v>
      </c>
      <c r="C104" s="29" t="s">
        <v>539</v>
      </c>
      <c r="E104" s="19">
        <v>0</v>
      </c>
      <c r="G104" s="19">
        <v>-207108.06</v>
      </c>
      <c r="I104" s="19">
        <v>0</v>
      </c>
    </row>
    <row r="105" spans="1:9" ht="12.75" outlineLevel="1">
      <c r="A105" s="1" t="s">
        <v>236</v>
      </c>
      <c r="B105" s="1" t="s">
        <v>237</v>
      </c>
      <c r="C105" s="29" t="s">
        <v>539</v>
      </c>
      <c r="E105" s="19">
        <v>-4725396.5600000005</v>
      </c>
      <c r="G105" s="19">
        <v>-509128.74</v>
      </c>
      <c r="I105" s="19">
        <v>-4725396.5600000005</v>
      </c>
    </row>
    <row r="106" spans="1:9" ht="12.75" outlineLevel="1">
      <c r="A106" s="1" t="s">
        <v>238</v>
      </c>
      <c r="B106" s="1" t="s">
        <v>239</v>
      </c>
      <c r="C106" s="29" t="s">
        <v>539</v>
      </c>
      <c r="E106" s="19">
        <v>319841.39</v>
      </c>
      <c r="G106" s="19">
        <v>0</v>
      </c>
      <c r="I106" s="19">
        <v>0</v>
      </c>
    </row>
    <row r="107" spans="1:9" ht="12.75" outlineLevel="1">
      <c r="A107" s="1" t="s">
        <v>240</v>
      </c>
      <c r="B107" s="1" t="s">
        <v>241</v>
      </c>
      <c r="C107" s="29" t="s">
        <v>540</v>
      </c>
      <c r="E107" s="19">
        <v>110542.45</v>
      </c>
      <c r="G107" s="19">
        <v>102154.82</v>
      </c>
      <c r="I107" s="19">
        <v>170270.83000000002</v>
      </c>
    </row>
    <row r="108" spans="1:9" ht="12.75" outlineLevel="1">
      <c r="A108" s="1" t="s">
        <v>242</v>
      </c>
      <c r="B108" s="1" t="s">
        <v>243</v>
      </c>
      <c r="C108" s="29" t="s">
        <v>541</v>
      </c>
      <c r="E108" s="19">
        <v>240.6</v>
      </c>
      <c r="G108" s="19">
        <v>22.76</v>
      </c>
      <c r="I108" s="19">
        <v>5059.02</v>
      </c>
    </row>
    <row r="109" spans="1:9" ht="12.75" outlineLevel="1">
      <c r="A109" s="1" t="s">
        <v>244</v>
      </c>
      <c r="B109" s="1" t="s">
        <v>245</v>
      </c>
      <c r="C109" s="29" t="s">
        <v>542</v>
      </c>
      <c r="E109" s="19">
        <v>363.85</v>
      </c>
      <c r="G109" s="19">
        <v>457.04</v>
      </c>
      <c r="I109" s="19">
        <v>4809.54</v>
      </c>
    </row>
    <row r="110" spans="1:9" ht="12.75" outlineLevel="1">
      <c r="A110" s="1" t="s">
        <v>246</v>
      </c>
      <c r="B110" s="1" t="s">
        <v>247</v>
      </c>
      <c r="C110" s="29" t="s">
        <v>543</v>
      </c>
      <c r="E110" s="19">
        <v>0</v>
      </c>
      <c r="G110" s="19">
        <v>227000</v>
      </c>
      <c r="I110" s="19">
        <v>0</v>
      </c>
    </row>
    <row r="111" spans="1:9" ht="12.75" outlineLevel="1">
      <c r="A111" s="1" t="s">
        <v>248</v>
      </c>
      <c r="B111" s="1" t="s">
        <v>249</v>
      </c>
      <c r="C111" s="29" t="s">
        <v>543</v>
      </c>
      <c r="E111" s="19">
        <v>0</v>
      </c>
      <c r="G111" s="19">
        <v>29572.93</v>
      </c>
      <c r="I111" s="19">
        <v>65729.17</v>
      </c>
    </row>
    <row r="112" spans="1:9" ht="12.75" outlineLevel="1">
      <c r="A112" s="1" t="s">
        <v>250</v>
      </c>
      <c r="B112" s="1" t="s">
        <v>251</v>
      </c>
      <c r="C112" s="29" t="s">
        <v>543</v>
      </c>
      <c r="E112" s="19">
        <v>52294.880000000005</v>
      </c>
      <c r="G112" s="19">
        <v>0</v>
      </c>
      <c r="I112" s="19">
        <v>0</v>
      </c>
    </row>
    <row r="113" spans="1:9" ht="12.75" outlineLevel="1">
      <c r="A113" s="1" t="s">
        <v>252</v>
      </c>
      <c r="B113" s="1" t="s">
        <v>253</v>
      </c>
      <c r="C113" s="29" t="s">
        <v>544</v>
      </c>
      <c r="E113" s="19">
        <v>0</v>
      </c>
      <c r="G113" s="19">
        <v>0.1</v>
      </c>
      <c r="I113" s="19">
        <v>0</v>
      </c>
    </row>
    <row r="114" spans="1:9" ht="12.75" outlineLevel="1">
      <c r="A114" s="1" t="s">
        <v>254</v>
      </c>
      <c r="B114" s="1" t="s">
        <v>255</v>
      </c>
      <c r="C114" s="29" t="s">
        <v>544</v>
      </c>
      <c r="E114" s="19">
        <v>0</v>
      </c>
      <c r="G114" s="19">
        <v>153183.34</v>
      </c>
      <c r="I114" s="19">
        <v>0</v>
      </c>
    </row>
    <row r="115" spans="1:9" ht="12.75" outlineLevel="1">
      <c r="A115" s="1" t="s">
        <v>256</v>
      </c>
      <c r="B115" s="1" t="s">
        <v>257</v>
      </c>
      <c r="C115" s="29" t="s">
        <v>544</v>
      </c>
      <c r="E115" s="19">
        <v>1832823.4300000002</v>
      </c>
      <c r="G115" s="19">
        <v>9056101</v>
      </c>
      <c r="I115" s="19">
        <v>2477010.54</v>
      </c>
    </row>
    <row r="116" spans="1:9" ht="12.75" outlineLevel="1">
      <c r="A116" s="1" t="s">
        <v>258</v>
      </c>
      <c r="B116" s="1" t="s">
        <v>259</v>
      </c>
      <c r="C116" s="29" t="s">
        <v>544</v>
      </c>
      <c r="E116" s="19">
        <v>9323500</v>
      </c>
      <c r="G116" s="19">
        <v>0</v>
      </c>
      <c r="I116" s="19">
        <v>9323500</v>
      </c>
    </row>
    <row r="117" spans="1:9" ht="12.75" outlineLevel="1">
      <c r="A117" s="1" t="s">
        <v>260</v>
      </c>
      <c r="B117" s="1" t="s">
        <v>261</v>
      </c>
      <c r="C117" s="29" t="s">
        <v>545</v>
      </c>
      <c r="E117" s="19">
        <v>0</v>
      </c>
      <c r="G117" s="19">
        <v>-41123</v>
      </c>
      <c r="I117" s="19">
        <v>0</v>
      </c>
    </row>
    <row r="118" spans="1:9" ht="12.75" outlineLevel="1">
      <c r="A118" s="1" t="s">
        <v>262</v>
      </c>
      <c r="B118" s="1" t="s">
        <v>263</v>
      </c>
      <c r="C118" s="29" t="s">
        <v>545</v>
      </c>
      <c r="E118" s="19">
        <v>-25500</v>
      </c>
      <c r="G118" s="19">
        <v>32400</v>
      </c>
      <c r="I118" s="19">
        <v>-25500</v>
      </c>
    </row>
    <row r="119" spans="1:9" ht="12.75" outlineLevel="1">
      <c r="A119" s="1" t="s">
        <v>264</v>
      </c>
      <c r="B119" s="1" t="s">
        <v>265</v>
      </c>
      <c r="C119" s="29" t="s">
        <v>545</v>
      </c>
      <c r="E119" s="19">
        <v>80100</v>
      </c>
      <c r="G119" s="19">
        <v>0</v>
      </c>
      <c r="I119" s="19">
        <v>0</v>
      </c>
    </row>
    <row r="120" spans="1:9" ht="12.75" outlineLevel="1">
      <c r="A120" s="1" t="s">
        <v>266</v>
      </c>
      <c r="B120" s="1" t="s">
        <v>267</v>
      </c>
      <c r="C120" s="29" t="s">
        <v>546</v>
      </c>
      <c r="E120" s="19">
        <v>0</v>
      </c>
      <c r="G120" s="19">
        <v>27834</v>
      </c>
      <c r="I120" s="19">
        <v>41747</v>
      </c>
    </row>
    <row r="121" spans="1:9" ht="12.75" outlineLevel="1">
      <c r="A121" s="1" t="s">
        <v>268</v>
      </c>
      <c r="B121" s="1" t="s">
        <v>269</v>
      </c>
      <c r="C121" s="29" t="s">
        <v>546</v>
      </c>
      <c r="E121" s="19">
        <v>43144</v>
      </c>
      <c r="G121" s="19">
        <v>0</v>
      </c>
      <c r="I121" s="19">
        <v>0</v>
      </c>
    </row>
    <row r="122" spans="1:9" ht="12.75" outlineLevel="1">
      <c r="A122" s="1" t="s">
        <v>270</v>
      </c>
      <c r="B122" s="1" t="s">
        <v>271</v>
      </c>
      <c r="C122" s="29" t="s">
        <v>547</v>
      </c>
      <c r="E122" s="19">
        <v>-100</v>
      </c>
      <c r="G122" s="19">
        <v>0</v>
      </c>
      <c r="I122" s="19">
        <v>0</v>
      </c>
    </row>
    <row r="123" spans="1:9" ht="12.75" outlineLevel="1">
      <c r="A123" s="1" t="s">
        <v>272</v>
      </c>
      <c r="B123" s="1" t="s">
        <v>273</v>
      </c>
      <c r="C123" s="29" t="s">
        <v>548</v>
      </c>
      <c r="E123" s="19">
        <v>0</v>
      </c>
      <c r="G123" s="19">
        <v>-25</v>
      </c>
      <c r="I123" s="19">
        <v>0</v>
      </c>
    </row>
    <row r="124" spans="1:9" ht="12.75" outlineLevel="1">
      <c r="A124" s="1" t="s">
        <v>274</v>
      </c>
      <c r="B124" s="1" t="s">
        <v>275</v>
      </c>
      <c r="C124" s="29" t="s">
        <v>549</v>
      </c>
      <c r="E124" s="19">
        <v>100</v>
      </c>
      <c r="G124" s="19">
        <v>0</v>
      </c>
      <c r="I124" s="19">
        <v>0</v>
      </c>
    </row>
    <row r="125" spans="1:9" ht="12.75" outlineLevel="1">
      <c r="A125" s="1" t="s">
        <v>276</v>
      </c>
      <c r="B125" s="1" t="s">
        <v>277</v>
      </c>
      <c r="C125" s="29" t="s">
        <v>550</v>
      </c>
      <c r="E125" s="19">
        <v>-3218.78</v>
      </c>
      <c r="G125" s="19">
        <v>33000</v>
      </c>
      <c r="I125" s="19">
        <v>-2776.35</v>
      </c>
    </row>
    <row r="126" spans="1:9" ht="12.75" outlineLevel="1">
      <c r="A126" s="1" t="s">
        <v>278</v>
      </c>
      <c r="B126" s="1" t="s">
        <v>279</v>
      </c>
      <c r="C126" s="29" t="s">
        <v>550</v>
      </c>
      <c r="E126" s="19">
        <v>106300</v>
      </c>
      <c r="G126" s="19">
        <v>0</v>
      </c>
      <c r="I126" s="19">
        <v>0</v>
      </c>
    </row>
    <row r="127" spans="1:9" ht="12.75" outlineLevel="1">
      <c r="A127" s="1" t="s">
        <v>280</v>
      </c>
      <c r="B127" s="1" t="s">
        <v>281</v>
      </c>
      <c r="C127" s="29" t="s">
        <v>551</v>
      </c>
      <c r="E127" s="19">
        <v>-14660.81</v>
      </c>
      <c r="G127" s="19">
        <v>5010</v>
      </c>
      <c r="I127" s="19">
        <v>-14660.81</v>
      </c>
    </row>
    <row r="128" spans="1:9" ht="12.75" outlineLevel="1">
      <c r="A128" s="1" t="s">
        <v>282</v>
      </c>
      <c r="B128" s="1" t="s">
        <v>283</v>
      </c>
      <c r="C128" s="29" t="s">
        <v>551</v>
      </c>
      <c r="E128" s="19">
        <v>11125</v>
      </c>
      <c r="G128" s="19">
        <v>0</v>
      </c>
      <c r="I128" s="19">
        <v>0</v>
      </c>
    </row>
    <row r="129" spans="1:9" ht="12.75" outlineLevel="1">
      <c r="A129" s="1" t="s">
        <v>284</v>
      </c>
      <c r="B129" s="1" t="s">
        <v>285</v>
      </c>
      <c r="C129" s="29" t="s">
        <v>552</v>
      </c>
      <c r="E129" s="19">
        <v>0</v>
      </c>
      <c r="G129" s="19">
        <v>0</v>
      </c>
      <c r="I129" s="19">
        <v>40894.76</v>
      </c>
    </row>
    <row r="130" spans="1:9" ht="12.75" outlineLevel="1">
      <c r="A130" s="1" t="s">
        <v>286</v>
      </c>
      <c r="B130" s="1" t="s">
        <v>287</v>
      </c>
      <c r="C130" s="29" t="s">
        <v>553</v>
      </c>
      <c r="E130" s="19">
        <v>495839</v>
      </c>
      <c r="G130" s="19">
        <v>0</v>
      </c>
      <c r="I130" s="19">
        <v>495839</v>
      </c>
    </row>
    <row r="131" spans="1:9" ht="12.75" outlineLevel="1">
      <c r="A131" s="1" t="s">
        <v>288</v>
      </c>
      <c r="B131" s="1" t="s">
        <v>289</v>
      </c>
      <c r="C131" s="29" t="s">
        <v>554</v>
      </c>
      <c r="E131" s="19">
        <v>211473</v>
      </c>
      <c r="G131" s="19">
        <v>0</v>
      </c>
      <c r="I131" s="19">
        <v>0</v>
      </c>
    </row>
    <row r="132" spans="1:9" ht="12.75" outlineLevel="1">
      <c r="A132" s="1" t="s">
        <v>290</v>
      </c>
      <c r="B132" s="1" t="s">
        <v>291</v>
      </c>
      <c r="C132" s="29" t="s">
        <v>555</v>
      </c>
      <c r="E132" s="19">
        <v>1242187.06</v>
      </c>
      <c r="G132" s="19">
        <v>2463842</v>
      </c>
      <c r="I132" s="19">
        <v>1242187.06</v>
      </c>
    </row>
    <row r="133" spans="1:9" ht="12.75" outlineLevel="1">
      <c r="A133" s="1" t="s">
        <v>292</v>
      </c>
      <c r="B133" s="1" t="s">
        <v>293</v>
      </c>
      <c r="C133" s="29" t="s">
        <v>556</v>
      </c>
      <c r="E133" s="19">
        <v>749937</v>
      </c>
      <c r="G133" s="19">
        <v>1167731</v>
      </c>
      <c r="I133" s="19">
        <v>965474</v>
      </c>
    </row>
    <row r="134" spans="1:9" ht="12.75" outlineLevel="1">
      <c r="A134" s="1" t="s">
        <v>294</v>
      </c>
      <c r="B134" s="1" t="s">
        <v>295</v>
      </c>
      <c r="C134" s="29" t="s">
        <v>557</v>
      </c>
      <c r="E134" s="19">
        <v>-1809347</v>
      </c>
      <c r="G134" s="19">
        <v>-2096780</v>
      </c>
      <c r="I134" s="19">
        <v>-1809347</v>
      </c>
    </row>
    <row r="135" spans="1:9" ht="12.75" outlineLevel="1">
      <c r="A135" s="1" t="s">
        <v>296</v>
      </c>
      <c r="B135" s="1" t="s">
        <v>297</v>
      </c>
      <c r="C135" s="29" t="s">
        <v>558</v>
      </c>
      <c r="E135" s="19">
        <v>-256032</v>
      </c>
      <c r="G135" s="19">
        <v>-303394</v>
      </c>
      <c r="I135" s="19">
        <v>-260095</v>
      </c>
    </row>
    <row r="136" spans="1:9" ht="12.75">
      <c r="A136" s="1" t="s">
        <v>43</v>
      </c>
      <c r="C136" s="1" t="s">
        <v>559</v>
      </c>
      <c r="D136" s="7"/>
      <c r="E136" s="24">
        <v>-16293407.78</v>
      </c>
      <c r="F136" s="11"/>
      <c r="G136" s="24">
        <v>3684741.09</v>
      </c>
      <c r="H136" s="11"/>
      <c r="I136" s="24">
        <v>-16776979.470000004</v>
      </c>
    </row>
    <row r="137" spans="1:9" ht="12.75" outlineLevel="1">
      <c r="A137" s="1" t="s">
        <v>298</v>
      </c>
      <c r="B137" s="1" t="s">
        <v>299</v>
      </c>
      <c r="C137" s="29" t="s">
        <v>560</v>
      </c>
      <c r="E137" s="19">
        <v>10838488.91</v>
      </c>
      <c r="G137" s="19">
        <v>6226041.66</v>
      </c>
      <c r="I137" s="19">
        <v>6461093.06</v>
      </c>
    </row>
    <row r="138" spans="1:9" ht="12.75" outlineLevel="1">
      <c r="A138" s="1" t="s">
        <v>300</v>
      </c>
      <c r="B138" s="1" t="s">
        <v>301</v>
      </c>
      <c r="C138" s="29" t="s">
        <v>561</v>
      </c>
      <c r="E138" s="19">
        <v>422358.45</v>
      </c>
      <c r="G138" s="19">
        <v>369743.08</v>
      </c>
      <c r="I138" s="19">
        <v>915060.68</v>
      </c>
    </row>
    <row r="139" spans="1:9" ht="12.75" outlineLevel="1">
      <c r="A139" s="1" t="s">
        <v>302</v>
      </c>
      <c r="B139" s="1" t="s">
        <v>303</v>
      </c>
      <c r="C139" s="29" t="s">
        <v>562</v>
      </c>
      <c r="E139" s="19">
        <v>2444.254</v>
      </c>
      <c r="G139" s="19">
        <v>2073.224</v>
      </c>
      <c r="I139" s="19">
        <v>2466.694</v>
      </c>
    </row>
    <row r="140" spans="1:9" ht="12.75" outlineLevel="1">
      <c r="A140" s="1" t="s">
        <v>304</v>
      </c>
      <c r="B140" s="1" t="s">
        <v>305</v>
      </c>
      <c r="C140" s="29" t="s">
        <v>563</v>
      </c>
      <c r="E140" s="19">
        <v>727519</v>
      </c>
      <c r="G140" s="19">
        <v>615062</v>
      </c>
      <c r="I140" s="19">
        <v>0</v>
      </c>
    </row>
    <row r="141" spans="1:9" ht="12.75" outlineLevel="1">
      <c r="A141" s="1" t="s">
        <v>306</v>
      </c>
      <c r="B141" s="1" t="s">
        <v>307</v>
      </c>
      <c r="C141" s="29" t="s">
        <v>564</v>
      </c>
      <c r="E141" s="19">
        <v>433934</v>
      </c>
      <c r="G141" s="19">
        <v>27100</v>
      </c>
      <c r="I141" s="19">
        <v>388706</v>
      </c>
    </row>
    <row r="142" spans="1:9" ht="12.75">
      <c r="A142" s="1" t="s">
        <v>44</v>
      </c>
      <c r="C142" s="1" t="s">
        <v>565</v>
      </c>
      <c r="D142" s="7"/>
      <c r="E142" s="24">
        <v>12424744.614</v>
      </c>
      <c r="F142" s="11"/>
      <c r="G142" s="24">
        <v>7240019.964000001</v>
      </c>
      <c r="H142" s="11"/>
      <c r="I142" s="24">
        <v>7767326.433999999</v>
      </c>
    </row>
    <row r="143" spans="1:9" ht="12.75">
      <c r="A143" s="1" t="s">
        <v>45</v>
      </c>
      <c r="C143" s="11" t="s">
        <v>566</v>
      </c>
      <c r="E143" s="19">
        <v>0</v>
      </c>
      <c r="G143" s="19">
        <v>0</v>
      </c>
      <c r="I143" s="19">
        <v>0</v>
      </c>
    </row>
    <row r="144" spans="1:9" ht="12.75" outlineLevel="1">
      <c r="A144" s="1" t="s">
        <v>308</v>
      </c>
      <c r="B144" s="1" t="s">
        <v>309</v>
      </c>
      <c r="C144" s="29" t="s">
        <v>567</v>
      </c>
      <c r="E144" s="19">
        <v>1833941.8</v>
      </c>
      <c r="G144" s="19">
        <v>664678.91</v>
      </c>
      <c r="I144" s="19">
        <v>639400.16</v>
      </c>
    </row>
    <row r="145" spans="1:9" ht="12.75" outlineLevel="1">
      <c r="A145" s="1" t="s">
        <v>310</v>
      </c>
      <c r="B145" s="1" t="s">
        <v>311</v>
      </c>
      <c r="C145" s="29" t="s">
        <v>568</v>
      </c>
      <c r="E145" s="19">
        <v>18515.13</v>
      </c>
      <c r="G145" s="19">
        <v>141891.58000000002</v>
      </c>
      <c r="I145" s="19">
        <v>302.72</v>
      </c>
    </row>
    <row r="146" spans="1:9" ht="12.75">
      <c r="A146" s="1" t="s">
        <v>46</v>
      </c>
      <c r="C146" s="11" t="s">
        <v>569</v>
      </c>
      <c r="E146" s="19">
        <v>1852456.93</v>
      </c>
      <c r="G146" s="19">
        <v>806570.49</v>
      </c>
      <c r="I146" s="19">
        <v>639702.88</v>
      </c>
    </row>
    <row r="147" spans="1:9" ht="12.75" outlineLevel="1">
      <c r="A147" s="1" t="s">
        <v>312</v>
      </c>
      <c r="B147" s="1" t="s">
        <v>313</v>
      </c>
      <c r="C147" s="29" t="s">
        <v>570</v>
      </c>
      <c r="E147" s="19">
        <v>8093495.61</v>
      </c>
      <c r="G147" s="19">
        <v>10216174.19</v>
      </c>
      <c r="I147" s="19">
        <v>8456385.992</v>
      </c>
    </row>
    <row r="148" spans="1:9" ht="12.75" outlineLevel="1">
      <c r="A148" s="1" t="s">
        <v>314</v>
      </c>
      <c r="B148" s="1" t="s">
        <v>315</v>
      </c>
      <c r="C148" s="29" t="s">
        <v>571</v>
      </c>
      <c r="E148" s="19">
        <v>185664.56</v>
      </c>
      <c r="G148" s="19">
        <v>100095.18000000001</v>
      </c>
      <c r="I148" s="19">
        <v>108999.26000000001</v>
      </c>
    </row>
    <row r="149" spans="1:9" ht="12.75" outlineLevel="1">
      <c r="A149" s="1" t="s">
        <v>316</v>
      </c>
      <c r="B149" s="1" t="s">
        <v>317</v>
      </c>
      <c r="C149" s="29" t="s">
        <v>572</v>
      </c>
      <c r="E149" s="19">
        <v>50977.65</v>
      </c>
      <c r="G149" s="19">
        <v>6465.62</v>
      </c>
      <c r="I149" s="19">
        <v>23583.87</v>
      </c>
    </row>
    <row r="150" spans="1:9" ht="12.75" outlineLevel="1">
      <c r="A150" s="1" t="s">
        <v>318</v>
      </c>
      <c r="B150" s="1" t="s">
        <v>319</v>
      </c>
      <c r="C150" s="29" t="s">
        <v>573</v>
      </c>
      <c r="E150" s="19">
        <v>-3841002</v>
      </c>
      <c r="G150" s="19">
        <v>-2856891</v>
      </c>
      <c r="I150" s="19">
        <v>-4096078</v>
      </c>
    </row>
    <row r="151" spans="1:9" ht="12.75" outlineLevel="1">
      <c r="A151" s="1" t="s">
        <v>320</v>
      </c>
      <c r="B151" s="1" t="s">
        <v>321</v>
      </c>
      <c r="C151" s="29" t="s">
        <v>574</v>
      </c>
      <c r="E151" s="19">
        <v>518097</v>
      </c>
      <c r="G151" s="19">
        <v>171365.95</v>
      </c>
      <c r="I151" s="19">
        <v>697404.62</v>
      </c>
    </row>
    <row r="152" spans="1:9" ht="12.75">
      <c r="A152" s="1" t="s">
        <v>80</v>
      </c>
      <c r="C152" s="11" t="s">
        <v>575</v>
      </c>
      <c r="E152" s="19">
        <v>5007232.82</v>
      </c>
      <c r="G152" s="19">
        <v>7637209.939999999</v>
      </c>
      <c r="I152" s="19">
        <v>5190295.742</v>
      </c>
    </row>
    <row r="153" spans="1:9" ht="12.75" outlineLevel="1">
      <c r="A153" s="1" t="s">
        <v>322</v>
      </c>
      <c r="B153" s="1" t="s">
        <v>323</v>
      </c>
      <c r="C153" s="29" t="s">
        <v>576</v>
      </c>
      <c r="E153" s="19">
        <v>0</v>
      </c>
      <c r="G153" s="19">
        <v>0</v>
      </c>
      <c r="I153" s="19">
        <v>308741.29</v>
      </c>
    </row>
    <row r="154" spans="1:9" ht="12.75" outlineLevel="1">
      <c r="A154" s="1" t="s">
        <v>324</v>
      </c>
      <c r="B154" s="1" t="s">
        <v>325</v>
      </c>
      <c r="C154" s="29" t="s">
        <v>577</v>
      </c>
      <c r="E154" s="19">
        <v>79110.68000000001</v>
      </c>
      <c r="G154" s="19">
        <v>83847.43000000001</v>
      </c>
      <c r="I154" s="19">
        <v>180727.34</v>
      </c>
    </row>
    <row r="155" spans="1:9" ht="12.75" outlineLevel="1">
      <c r="A155" s="1" t="s">
        <v>326</v>
      </c>
      <c r="B155" s="1" t="s">
        <v>327</v>
      </c>
      <c r="C155" s="29" t="s">
        <v>578</v>
      </c>
      <c r="E155" s="19">
        <v>13537.380000000001</v>
      </c>
      <c r="G155" s="19">
        <v>13257.86</v>
      </c>
      <c r="I155" s="19">
        <v>24296.58</v>
      </c>
    </row>
    <row r="156" spans="1:9" ht="12.75" outlineLevel="1">
      <c r="A156" s="1" t="s">
        <v>328</v>
      </c>
      <c r="B156" s="1" t="s">
        <v>329</v>
      </c>
      <c r="C156" s="29" t="s">
        <v>579</v>
      </c>
      <c r="E156" s="19">
        <v>575405.51</v>
      </c>
      <c r="G156" s="19">
        <v>666153.1900000001</v>
      </c>
      <c r="I156" s="19">
        <v>657728.64</v>
      </c>
    </row>
    <row r="157" spans="1:9" ht="12.75" outlineLevel="1">
      <c r="A157" s="1" t="s">
        <v>330</v>
      </c>
      <c r="B157" s="1" t="s">
        <v>331</v>
      </c>
      <c r="C157" s="29" t="s">
        <v>580</v>
      </c>
      <c r="E157" s="19">
        <v>0</v>
      </c>
      <c r="G157" s="19">
        <v>0</v>
      </c>
      <c r="I157" s="19">
        <v>124630.26000000001</v>
      </c>
    </row>
    <row r="158" spans="1:9" ht="12.75" outlineLevel="1">
      <c r="A158" s="1" t="s">
        <v>332</v>
      </c>
      <c r="B158" s="1" t="s">
        <v>333</v>
      </c>
      <c r="C158" s="29" t="s">
        <v>581</v>
      </c>
      <c r="E158" s="19">
        <v>0</v>
      </c>
      <c r="G158" s="19">
        <v>704455</v>
      </c>
      <c r="I158" s="19">
        <v>878196.0800000001</v>
      </c>
    </row>
    <row r="159" spans="1:9" ht="12.75" outlineLevel="1">
      <c r="A159" s="1" t="s">
        <v>334</v>
      </c>
      <c r="B159" s="1" t="s">
        <v>335</v>
      </c>
      <c r="C159" s="29" t="s">
        <v>582</v>
      </c>
      <c r="E159" s="19">
        <v>93781.29000000001</v>
      </c>
      <c r="G159" s="19">
        <v>100607.59</v>
      </c>
      <c r="I159" s="19">
        <v>137579.28</v>
      </c>
    </row>
    <row r="160" spans="1:9" ht="12.75" outlineLevel="1">
      <c r="A160" s="1" t="s">
        <v>336</v>
      </c>
      <c r="B160" s="1" t="s">
        <v>337</v>
      </c>
      <c r="C160" s="29" t="s">
        <v>583</v>
      </c>
      <c r="E160" s="19">
        <v>702101.48</v>
      </c>
      <c r="G160" s="19">
        <v>0</v>
      </c>
      <c r="I160" s="19">
        <v>0</v>
      </c>
    </row>
    <row r="161" spans="1:9" ht="12.75" outlineLevel="1">
      <c r="A161" s="1" t="s">
        <v>338</v>
      </c>
      <c r="B161" s="1" t="s">
        <v>339</v>
      </c>
      <c r="C161" s="29" t="s">
        <v>584</v>
      </c>
      <c r="E161" s="19">
        <v>98096.94</v>
      </c>
      <c r="G161" s="19">
        <v>89673.62</v>
      </c>
      <c r="I161" s="19">
        <v>87634.66</v>
      </c>
    </row>
    <row r="162" spans="1:9" ht="12.75" outlineLevel="1">
      <c r="A162" s="1" t="s">
        <v>340</v>
      </c>
      <c r="B162" s="1" t="s">
        <v>341</v>
      </c>
      <c r="C162" s="29" t="s">
        <v>585</v>
      </c>
      <c r="E162" s="19">
        <v>8418.31</v>
      </c>
      <c r="G162" s="19">
        <v>7467.62</v>
      </c>
      <c r="I162" s="19">
        <v>7238.32</v>
      </c>
    </row>
    <row r="163" spans="1:9" ht="12.75" outlineLevel="1">
      <c r="A163" s="1" t="s">
        <v>342</v>
      </c>
      <c r="B163" s="1" t="s">
        <v>343</v>
      </c>
      <c r="C163" s="29" t="s">
        <v>586</v>
      </c>
      <c r="E163" s="19">
        <v>0</v>
      </c>
      <c r="G163" s="19">
        <v>440</v>
      </c>
      <c r="I163" s="19">
        <v>0</v>
      </c>
    </row>
    <row r="164" spans="1:9" ht="12.75" outlineLevel="1">
      <c r="A164" s="1" t="s">
        <v>344</v>
      </c>
      <c r="B164" s="1" t="s">
        <v>345</v>
      </c>
      <c r="C164" s="29" t="s">
        <v>587</v>
      </c>
      <c r="E164" s="19">
        <v>2655023.0700000003</v>
      </c>
      <c r="G164" s="19">
        <v>2690703.19</v>
      </c>
      <c r="I164" s="19">
        <v>0</v>
      </c>
    </row>
    <row r="165" spans="1:9" ht="12.75" outlineLevel="1">
      <c r="A165" s="1" t="s">
        <v>346</v>
      </c>
      <c r="B165" s="1" t="s">
        <v>347</v>
      </c>
      <c r="C165" s="29" t="s">
        <v>588</v>
      </c>
      <c r="E165" s="19">
        <v>1127539.011</v>
      </c>
      <c r="G165" s="19">
        <v>1123597.791</v>
      </c>
      <c r="I165" s="19">
        <v>3349606.111</v>
      </c>
    </row>
    <row r="166" spans="1:9" ht="12.75" outlineLevel="1">
      <c r="A166" s="1" t="s">
        <v>348</v>
      </c>
      <c r="B166" s="1" t="s">
        <v>349</v>
      </c>
      <c r="C166" s="29" t="s">
        <v>589</v>
      </c>
      <c r="E166" s="19">
        <v>1273428</v>
      </c>
      <c r="G166" s="19">
        <v>977963</v>
      </c>
      <c r="I166" s="19">
        <v>977963</v>
      </c>
    </row>
    <row r="167" spans="1:9" ht="12.75" outlineLevel="1">
      <c r="A167" s="1" t="s">
        <v>350</v>
      </c>
      <c r="B167" s="1" t="s">
        <v>351</v>
      </c>
      <c r="C167" s="29" t="s">
        <v>590</v>
      </c>
      <c r="E167" s="19">
        <v>30991.74</v>
      </c>
      <c r="G167" s="19">
        <v>27855.13</v>
      </c>
      <c r="I167" s="19">
        <v>27682.89</v>
      </c>
    </row>
    <row r="168" spans="1:9" ht="12.75" outlineLevel="1">
      <c r="A168" s="1" t="s">
        <v>352</v>
      </c>
      <c r="B168" s="1" t="s">
        <v>353</v>
      </c>
      <c r="C168" s="29" t="s">
        <v>591</v>
      </c>
      <c r="E168" s="19">
        <v>194</v>
      </c>
      <c r="G168" s="19">
        <v>123</v>
      </c>
      <c r="I168" s="19">
        <v>194</v>
      </c>
    </row>
    <row r="169" spans="1:9" ht="12.75" outlineLevel="1">
      <c r="A169" s="1" t="s">
        <v>354</v>
      </c>
      <c r="B169" s="1" t="s">
        <v>355</v>
      </c>
      <c r="C169" s="29" t="s">
        <v>592</v>
      </c>
      <c r="E169" s="19">
        <v>35641.456</v>
      </c>
      <c r="G169" s="19">
        <v>161578.313</v>
      </c>
      <c r="I169" s="19">
        <v>32059.222999999998</v>
      </c>
    </row>
    <row r="170" spans="1:9" ht="12.75" outlineLevel="1">
      <c r="A170" s="1" t="s">
        <v>356</v>
      </c>
      <c r="B170" s="1" t="s">
        <v>357</v>
      </c>
      <c r="C170" s="29" t="s">
        <v>503</v>
      </c>
      <c r="E170" s="19">
        <v>0</v>
      </c>
      <c r="G170" s="19">
        <v>0</v>
      </c>
      <c r="I170" s="19">
        <v>62724.11</v>
      </c>
    </row>
    <row r="171" spans="1:9" ht="12.75" outlineLevel="1">
      <c r="A171" s="1" t="s">
        <v>358</v>
      </c>
      <c r="B171" s="1" t="s">
        <v>359</v>
      </c>
      <c r="C171" s="29" t="s">
        <v>593</v>
      </c>
      <c r="E171" s="19">
        <v>4085.2000000000003</v>
      </c>
      <c r="G171" s="19">
        <v>4428.9800000000005</v>
      </c>
      <c r="I171" s="19">
        <v>4296.21</v>
      </c>
    </row>
    <row r="172" spans="1:9" ht="12.75" outlineLevel="1">
      <c r="A172" s="1" t="s">
        <v>360</v>
      </c>
      <c r="B172" s="1" t="s">
        <v>361</v>
      </c>
      <c r="C172" s="29" t="s">
        <v>594</v>
      </c>
      <c r="E172" s="19">
        <v>2241.07</v>
      </c>
      <c r="G172" s="19">
        <v>0</v>
      </c>
      <c r="I172" s="19">
        <v>0</v>
      </c>
    </row>
    <row r="173" spans="1:9" ht="12.75" outlineLevel="1">
      <c r="A173" s="1" t="s">
        <v>362</v>
      </c>
      <c r="B173" s="1" t="s">
        <v>363</v>
      </c>
      <c r="C173" s="29" t="s">
        <v>595</v>
      </c>
      <c r="E173" s="19">
        <v>0</v>
      </c>
      <c r="G173" s="19">
        <v>0</v>
      </c>
      <c r="I173" s="19">
        <v>20801.15</v>
      </c>
    </row>
    <row r="174" spans="1:9" ht="12.75" outlineLevel="1">
      <c r="A174" s="1" t="s">
        <v>364</v>
      </c>
      <c r="B174" s="1" t="s">
        <v>365</v>
      </c>
      <c r="C174" s="29" t="s">
        <v>596</v>
      </c>
      <c r="E174" s="19">
        <v>351374</v>
      </c>
      <c r="G174" s="19">
        <v>0</v>
      </c>
      <c r="I174" s="19">
        <v>505228</v>
      </c>
    </row>
    <row r="175" spans="1:9" ht="12.75" outlineLevel="1">
      <c r="A175" s="1" t="s">
        <v>366</v>
      </c>
      <c r="B175" s="1" t="s">
        <v>367</v>
      </c>
      <c r="C175" s="29" t="s">
        <v>597</v>
      </c>
      <c r="E175" s="19">
        <v>6099.4800000000005</v>
      </c>
      <c r="G175" s="19">
        <v>6086.49</v>
      </c>
      <c r="I175" s="19">
        <v>475</v>
      </c>
    </row>
    <row r="176" spans="1:9" ht="12.75" outlineLevel="1">
      <c r="A176" s="1" t="s">
        <v>368</v>
      </c>
      <c r="B176" s="1" t="s">
        <v>369</v>
      </c>
      <c r="C176" s="29" t="s">
        <v>598</v>
      </c>
      <c r="E176" s="19">
        <v>1455381.882</v>
      </c>
      <c r="G176" s="19">
        <v>428863.442</v>
      </c>
      <c r="I176" s="19">
        <v>1243360.152</v>
      </c>
    </row>
    <row r="177" spans="1:9" ht="12.75" outlineLevel="1">
      <c r="A177" s="1" t="s">
        <v>370</v>
      </c>
      <c r="B177" s="1" t="s">
        <v>371</v>
      </c>
      <c r="C177" s="29" t="s">
        <v>599</v>
      </c>
      <c r="E177" s="19">
        <v>513.544</v>
      </c>
      <c r="G177" s="19">
        <v>890.4440000000001</v>
      </c>
      <c r="I177" s="19">
        <v>513.544</v>
      </c>
    </row>
    <row r="178" spans="1:9" ht="12.75" outlineLevel="1">
      <c r="A178" s="1" t="s">
        <v>372</v>
      </c>
      <c r="B178" s="1" t="s">
        <v>373</v>
      </c>
      <c r="C178" s="29" t="s">
        <v>600</v>
      </c>
      <c r="E178" s="19">
        <v>1951573.63</v>
      </c>
      <c r="G178" s="19">
        <v>2870011.0300000003</v>
      </c>
      <c r="I178" s="19">
        <v>2428009.0300000003</v>
      </c>
    </row>
    <row r="179" spans="1:9" ht="12.75" outlineLevel="1">
      <c r="A179" s="1" t="s">
        <v>374</v>
      </c>
      <c r="B179" s="1" t="s">
        <v>375</v>
      </c>
      <c r="C179" s="29" t="s">
        <v>601</v>
      </c>
      <c r="E179" s="19">
        <v>611509.29</v>
      </c>
      <c r="G179" s="19">
        <v>1434540.207</v>
      </c>
      <c r="I179" s="19">
        <v>1350278.04</v>
      </c>
    </row>
    <row r="180" spans="1:9" ht="12.75" outlineLevel="1">
      <c r="A180" s="1" t="s">
        <v>376</v>
      </c>
      <c r="B180" s="1" t="s">
        <v>377</v>
      </c>
      <c r="C180" s="29" t="s">
        <v>602</v>
      </c>
      <c r="E180" s="19">
        <v>86907.75</v>
      </c>
      <c r="G180" s="19">
        <v>86523.42</v>
      </c>
      <c r="I180" s="19">
        <v>81474.54000000001</v>
      </c>
    </row>
    <row r="181" spans="1:9" ht="12.75" outlineLevel="1">
      <c r="A181" s="1" t="s">
        <v>378</v>
      </c>
      <c r="B181" s="1" t="s">
        <v>379</v>
      </c>
      <c r="C181" s="29" t="s">
        <v>603</v>
      </c>
      <c r="E181" s="19">
        <v>1608832.4</v>
      </c>
      <c r="G181" s="19">
        <v>774112.76</v>
      </c>
      <c r="I181" s="19">
        <v>1056510.93</v>
      </c>
    </row>
    <row r="182" spans="1:9" ht="12.75" outlineLevel="1">
      <c r="A182" s="1" t="s">
        <v>380</v>
      </c>
      <c r="B182" s="1" t="s">
        <v>381</v>
      </c>
      <c r="C182" s="29" t="s">
        <v>604</v>
      </c>
      <c r="E182" s="19">
        <v>0</v>
      </c>
      <c r="G182" s="19">
        <v>3863.34</v>
      </c>
      <c r="I182" s="19">
        <v>3454.5</v>
      </c>
    </row>
    <row r="183" spans="1:9" ht="12.75" outlineLevel="1">
      <c r="A183" s="1" t="s">
        <v>382</v>
      </c>
      <c r="B183" s="1" t="s">
        <v>383</v>
      </c>
      <c r="C183" s="29" t="s">
        <v>605</v>
      </c>
      <c r="E183" s="19">
        <v>6239.09</v>
      </c>
      <c r="G183" s="19">
        <v>0</v>
      </c>
      <c r="I183" s="19">
        <v>0</v>
      </c>
    </row>
    <row r="184" spans="1:9" ht="12.75" outlineLevel="1">
      <c r="A184" s="1" t="s">
        <v>384</v>
      </c>
      <c r="B184" s="1" t="s">
        <v>385</v>
      </c>
      <c r="C184" s="29" t="s">
        <v>606</v>
      </c>
      <c r="E184" s="19">
        <v>1299457.79</v>
      </c>
      <c r="G184" s="19">
        <v>1147814.84</v>
      </c>
      <c r="I184" s="19">
        <v>909950.4400000001</v>
      </c>
    </row>
    <row r="185" spans="1:9" ht="12.75" outlineLevel="1">
      <c r="A185" s="1" t="s">
        <v>386</v>
      </c>
      <c r="B185" s="1" t="s">
        <v>387</v>
      </c>
      <c r="C185" s="29" t="s">
        <v>607</v>
      </c>
      <c r="E185" s="19">
        <v>0.01</v>
      </c>
      <c r="G185" s="19">
        <v>0</v>
      </c>
      <c r="I185" s="19">
        <v>324067.19</v>
      </c>
    </row>
    <row r="186" spans="1:9" ht="12.75" outlineLevel="1">
      <c r="A186" s="1" t="s">
        <v>388</v>
      </c>
      <c r="B186" s="1" t="s">
        <v>389</v>
      </c>
      <c r="C186" s="29" t="s">
        <v>608</v>
      </c>
      <c r="E186" s="19">
        <v>0</v>
      </c>
      <c r="G186" s="19">
        <v>0</v>
      </c>
      <c r="I186" s="19">
        <v>38330</v>
      </c>
    </row>
    <row r="187" spans="1:9" ht="12.75" outlineLevel="1">
      <c r="A187" s="1" t="s">
        <v>390</v>
      </c>
      <c r="B187" s="1" t="s">
        <v>391</v>
      </c>
      <c r="C187" s="29" t="s">
        <v>609</v>
      </c>
      <c r="E187" s="19">
        <v>0</v>
      </c>
      <c r="G187" s="19">
        <v>0</v>
      </c>
      <c r="I187" s="19">
        <v>127820</v>
      </c>
    </row>
    <row r="188" spans="1:9" ht="12.75" outlineLevel="1">
      <c r="A188" s="1" t="s">
        <v>392</v>
      </c>
      <c r="B188" s="1" t="s">
        <v>393</v>
      </c>
      <c r="C188" s="29" t="s">
        <v>610</v>
      </c>
      <c r="E188" s="19">
        <v>-6653.25</v>
      </c>
      <c r="G188" s="19">
        <v>58704.81</v>
      </c>
      <c r="I188" s="19">
        <v>15300.75</v>
      </c>
    </row>
    <row r="189" spans="1:9" ht="12.75" outlineLevel="1">
      <c r="A189" s="1" t="s">
        <v>394</v>
      </c>
      <c r="B189" s="1" t="s">
        <v>395</v>
      </c>
      <c r="C189" s="29" t="s">
        <v>611</v>
      </c>
      <c r="E189" s="19">
        <v>297469.9</v>
      </c>
      <c r="G189" s="19">
        <v>289321.9</v>
      </c>
      <c r="I189" s="19">
        <v>457034.9</v>
      </c>
    </row>
    <row r="190" spans="1:9" ht="12.75" outlineLevel="1">
      <c r="A190" s="1" t="s">
        <v>396</v>
      </c>
      <c r="B190" s="1" t="s">
        <v>397</v>
      </c>
      <c r="C190" s="29" t="s">
        <v>612</v>
      </c>
      <c r="E190" s="19">
        <v>42482</v>
      </c>
      <c r="G190" s="19">
        <v>11448.56</v>
      </c>
      <c r="I190" s="19">
        <v>42482</v>
      </c>
    </row>
    <row r="191" spans="1:9" ht="12.75" outlineLevel="1">
      <c r="A191" s="1" t="s">
        <v>398</v>
      </c>
      <c r="B191" s="1" t="s">
        <v>399</v>
      </c>
      <c r="C191" s="29" t="s">
        <v>613</v>
      </c>
      <c r="E191" s="19">
        <v>0</v>
      </c>
      <c r="G191" s="19">
        <v>0</v>
      </c>
      <c r="I191" s="19">
        <v>43030</v>
      </c>
    </row>
    <row r="192" spans="1:9" ht="12.75" outlineLevel="1">
      <c r="A192" s="1" t="s">
        <v>400</v>
      </c>
      <c r="B192" s="1" t="s">
        <v>401</v>
      </c>
      <c r="C192" s="29" t="s">
        <v>614</v>
      </c>
      <c r="E192" s="19">
        <v>0</v>
      </c>
      <c r="G192" s="19">
        <v>0</v>
      </c>
      <c r="I192" s="19">
        <v>4230</v>
      </c>
    </row>
    <row r="193" spans="1:9" ht="12.75" outlineLevel="1">
      <c r="A193" s="1" t="s">
        <v>402</v>
      </c>
      <c r="B193" s="1" t="s">
        <v>403</v>
      </c>
      <c r="C193" s="29" t="s">
        <v>615</v>
      </c>
      <c r="E193" s="19">
        <v>337259.3</v>
      </c>
      <c r="G193" s="19">
        <v>40090.33</v>
      </c>
      <c r="I193" s="19">
        <v>345407.3</v>
      </c>
    </row>
    <row r="194" spans="1:9" ht="12.75">
      <c r="A194" s="1" t="s">
        <v>47</v>
      </c>
      <c r="C194" s="11" t="s">
        <v>616</v>
      </c>
      <c r="E194" s="19">
        <v>14748041.953000002</v>
      </c>
      <c r="G194" s="19">
        <v>13804423.287000002</v>
      </c>
      <c r="I194" s="19">
        <v>15859055.459999999</v>
      </c>
    </row>
    <row r="195" spans="1:9" s="7" customFormat="1" ht="12.75">
      <c r="A195" s="7" t="s">
        <v>48</v>
      </c>
      <c r="C195" s="7" t="s">
        <v>49</v>
      </c>
      <c r="E195" s="25">
        <v>92889047.51300001</v>
      </c>
      <c r="G195" s="25">
        <v>270390942.622</v>
      </c>
      <c r="I195" s="25">
        <v>101445796.95300002</v>
      </c>
    </row>
    <row r="196" spans="3:9" ht="12.75">
      <c r="C196" s="3"/>
      <c r="E196" s="32" t="str">
        <f>IF(ABS(+E58+E59+E60+E61+E85+E98+E63+E102+E136+E142+E143+E146+E152+E194-E195)&gt;$O$252,$O$255," ")</f>
        <v> </v>
      </c>
      <c r="G196" s="32" t="str">
        <f>IF(ABS(+G58+G59+G60+G61+G85+G98+G63+G102+G136+G142+G143+G146+G152+G194-G195)&gt;$O$252,$O$255," ")</f>
        <v> </v>
      </c>
      <c r="I196" s="32" t="str">
        <f>IF(ABS(+I58+I59+I60+I61+I85+I98+I63+I102+I136+I142+I143+I146+I152+I194-I195)&gt;$O$252,$O$255," ")</f>
        <v> </v>
      </c>
    </row>
    <row r="197" spans="3:9" ht="12.75">
      <c r="C197" s="7" t="s">
        <v>50</v>
      </c>
      <c r="D197" s="11"/>
      <c r="E197" s="24"/>
      <c r="F197" s="11"/>
      <c r="G197" s="24"/>
      <c r="H197" s="11"/>
      <c r="I197" s="24"/>
    </row>
    <row r="198" spans="1:9" ht="12.75" outlineLevel="1">
      <c r="A198" s="1" t="s">
        <v>404</v>
      </c>
      <c r="B198" s="1" t="s">
        <v>405</v>
      </c>
      <c r="C198" s="29" t="s">
        <v>406</v>
      </c>
      <c r="E198" s="19">
        <v>30684938.9</v>
      </c>
      <c r="G198" s="19">
        <v>32139628.85</v>
      </c>
      <c r="I198" s="19">
        <v>31362188.9</v>
      </c>
    </row>
    <row r="199" spans="1:9" ht="12.75" outlineLevel="1">
      <c r="A199" s="1" t="s">
        <v>407</v>
      </c>
      <c r="B199" s="1" t="s">
        <v>408</v>
      </c>
      <c r="C199" s="29" t="s">
        <v>409</v>
      </c>
      <c r="E199" s="19">
        <v>165421225.4</v>
      </c>
      <c r="G199" s="19">
        <v>136775969.26</v>
      </c>
      <c r="I199" s="19">
        <v>162185879.69</v>
      </c>
    </row>
    <row r="200" spans="1:9" ht="12.75" outlineLevel="1">
      <c r="A200" s="1" t="s">
        <v>410</v>
      </c>
      <c r="B200" s="1" t="s">
        <v>411</v>
      </c>
      <c r="C200" s="29" t="s">
        <v>412</v>
      </c>
      <c r="E200" s="19">
        <v>50881711.03</v>
      </c>
      <c r="G200" s="19">
        <v>53068194.73</v>
      </c>
      <c r="I200" s="19">
        <v>51641596.78</v>
      </c>
    </row>
    <row r="201" spans="1:9" ht="12.75" outlineLevel="1">
      <c r="A201" s="1" t="s">
        <v>413</v>
      </c>
      <c r="B201" s="1" t="s">
        <v>414</v>
      </c>
      <c r="C201" s="29" t="s">
        <v>415</v>
      </c>
      <c r="E201" s="19">
        <v>-761539</v>
      </c>
      <c r="G201" s="19">
        <v>-877845</v>
      </c>
      <c r="I201" s="19">
        <v>-798259</v>
      </c>
    </row>
    <row r="202" spans="1:9" ht="12.75" outlineLevel="1">
      <c r="A202" s="1" t="s">
        <v>416</v>
      </c>
      <c r="B202" s="1" t="s">
        <v>417</v>
      </c>
      <c r="C202" s="29" t="s">
        <v>418</v>
      </c>
      <c r="E202" s="19">
        <v>34623.89</v>
      </c>
      <c r="G202" s="19">
        <v>495297.72000000003</v>
      </c>
      <c r="I202" s="19">
        <v>178797.73</v>
      </c>
    </row>
    <row r="203" spans="1:9" ht="12.75" outlineLevel="1">
      <c r="A203" s="1" t="s">
        <v>419</v>
      </c>
      <c r="B203" s="1" t="s">
        <v>420</v>
      </c>
      <c r="C203" s="29" t="s">
        <v>421</v>
      </c>
      <c r="E203" s="19">
        <v>19971620.63</v>
      </c>
      <c r="G203" s="19">
        <v>27687690.89</v>
      </c>
      <c r="I203" s="19">
        <v>21654672.13</v>
      </c>
    </row>
    <row r="204" spans="1:9" ht="12.75" outlineLevel="1">
      <c r="A204" s="1" t="s">
        <v>422</v>
      </c>
      <c r="B204" s="1" t="s">
        <v>423</v>
      </c>
      <c r="C204" s="29" t="s">
        <v>424</v>
      </c>
      <c r="E204" s="19">
        <v>143483.24</v>
      </c>
      <c r="G204" s="19">
        <v>1665650.52</v>
      </c>
      <c r="I204" s="19">
        <v>292452.69</v>
      </c>
    </row>
    <row r="205" spans="1:9" ht="12.75" outlineLevel="1">
      <c r="A205" s="1" t="s">
        <v>425</v>
      </c>
      <c r="B205" s="1" t="s">
        <v>426</v>
      </c>
      <c r="C205" s="29" t="s">
        <v>427</v>
      </c>
      <c r="E205" s="19">
        <v>41218859.86</v>
      </c>
      <c r="G205" s="19">
        <v>39596071.53</v>
      </c>
      <c r="I205" s="19">
        <v>40623807.62</v>
      </c>
    </row>
    <row r="206" spans="1:9" ht="12.75" outlineLevel="1">
      <c r="A206" s="1" t="s">
        <v>428</v>
      </c>
      <c r="B206" s="1" t="s">
        <v>429</v>
      </c>
      <c r="C206" s="29" t="s">
        <v>430</v>
      </c>
      <c r="E206" s="19">
        <v>37430792</v>
      </c>
      <c r="G206" s="19">
        <v>31488256</v>
      </c>
      <c r="I206" s="19">
        <v>36824251</v>
      </c>
    </row>
    <row r="207" spans="1:9" ht="12.75">
      <c r="A207" s="1" t="s">
        <v>51</v>
      </c>
      <c r="C207" s="1" t="s">
        <v>617</v>
      </c>
      <c r="E207" s="19">
        <v>345025715.95</v>
      </c>
      <c r="G207" s="19">
        <v>322038914.5</v>
      </c>
      <c r="I207" s="19">
        <v>343965387.53999996</v>
      </c>
    </row>
    <row r="208" spans="1:9" ht="12.75" outlineLevel="1">
      <c r="A208" s="1" t="s">
        <v>431</v>
      </c>
      <c r="B208" s="1" t="s">
        <v>432</v>
      </c>
      <c r="C208" s="29" t="s">
        <v>433</v>
      </c>
      <c r="E208" s="19">
        <v>1403929</v>
      </c>
      <c r="G208" s="19">
        <v>2176840</v>
      </c>
      <c r="I208" s="19">
        <v>1697364</v>
      </c>
    </row>
    <row r="209" spans="1:9" ht="12.75">
      <c r="A209" s="1" t="s">
        <v>52</v>
      </c>
      <c r="C209" s="1" t="s">
        <v>618</v>
      </c>
      <c r="E209" s="19">
        <v>1403929</v>
      </c>
      <c r="G209" s="19">
        <v>2176840</v>
      </c>
      <c r="I209" s="19">
        <v>1697364</v>
      </c>
    </row>
    <row r="210" spans="1:9" ht="12.75" outlineLevel="1">
      <c r="A210" s="1" t="s">
        <v>434</v>
      </c>
      <c r="B210" s="1" t="s">
        <v>435</v>
      </c>
      <c r="C210" s="29" t="s">
        <v>619</v>
      </c>
      <c r="E210" s="19">
        <v>1747063.88</v>
      </c>
      <c r="G210" s="19">
        <v>0</v>
      </c>
      <c r="I210" s="19">
        <v>1786709.88</v>
      </c>
    </row>
    <row r="211" spans="1:9" ht="12.75" outlineLevel="1">
      <c r="A211" s="1" t="s">
        <v>436</v>
      </c>
      <c r="B211" s="1" t="s">
        <v>437</v>
      </c>
      <c r="C211" s="29" t="s">
        <v>620</v>
      </c>
      <c r="E211" s="19">
        <v>9413439.99</v>
      </c>
      <c r="G211" s="19">
        <v>12412903.43</v>
      </c>
      <c r="I211" s="19">
        <v>8977202.37</v>
      </c>
    </row>
    <row r="212" spans="1:9" ht="12.75" outlineLevel="1">
      <c r="A212" s="1" t="s">
        <v>438</v>
      </c>
      <c r="B212" s="1" t="s">
        <v>439</v>
      </c>
      <c r="C212" s="29" t="s">
        <v>621</v>
      </c>
      <c r="E212" s="19">
        <v>32802.92</v>
      </c>
      <c r="G212" s="19">
        <v>22700.94</v>
      </c>
      <c r="I212" s="19">
        <v>23529.72</v>
      </c>
    </row>
    <row r="213" spans="1:9" ht="12.75" outlineLevel="1">
      <c r="A213" s="1" t="s">
        <v>440</v>
      </c>
      <c r="B213" s="1" t="s">
        <v>441</v>
      </c>
      <c r="C213" s="29" t="s">
        <v>622</v>
      </c>
      <c r="E213" s="19">
        <v>544</v>
      </c>
      <c r="G213" s="19">
        <v>262</v>
      </c>
      <c r="I213" s="19">
        <v>520</v>
      </c>
    </row>
    <row r="214" spans="1:9" ht="12.75" outlineLevel="1">
      <c r="A214" s="1" t="s">
        <v>442</v>
      </c>
      <c r="B214" s="1" t="s">
        <v>443</v>
      </c>
      <c r="C214" s="29" t="s">
        <v>623</v>
      </c>
      <c r="E214" s="19">
        <v>755961.77</v>
      </c>
      <c r="G214" s="19">
        <v>1172144.62</v>
      </c>
      <c r="I214" s="19">
        <v>913965.23</v>
      </c>
    </row>
    <row r="215" spans="1:9" ht="12.75" outlineLevel="1">
      <c r="A215" s="1" t="s">
        <v>444</v>
      </c>
      <c r="B215" s="1" t="s">
        <v>445</v>
      </c>
      <c r="C215" s="29" t="s">
        <v>624</v>
      </c>
      <c r="E215" s="19">
        <v>1171598.46</v>
      </c>
      <c r="G215" s="19">
        <v>1350530.77</v>
      </c>
      <c r="I215" s="19">
        <v>1228090.75</v>
      </c>
    </row>
    <row r="216" spans="1:9" ht="12.75">
      <c r="A216" s="1" t="s">
        <v>53</v>
      </c>
      <c r="C216" s="1" t="s">
        <v>625</v>
      </c>
      <c r="E216" s="19">
        <v>13121411.02</v>
      </c>
      <c r="G216" s="19">
        <v>14958541.759999998</v>
      </c>
      <c r="I216" s="19">
        <v>12930017.950000001</v>
      </c>
    </row>
    <row r="217" ht="12.75">
      <c r="C217" s="3" t="s">
        <v>90</v>
      </c>
    </row>
    <row r="218" spans="1:9" ht="12.75" outlineLevel="1">
      <c r="A218" s="1" t="s">
        <v>446</v>
      </c>
      <c r="B218" s="1" t="s">
        <v>447</v>
      </c>
      <c r="C218" s="29" t="s">
        <v>448</v>
      </c>
      <c r="E218" s="19">
        <v>7203159.94</v>
      </c>
      <c r="G218" s="19">
        <v>6306051.68</v>
      </c>
      <c r="I218" s="19">
        <v>6097603.01</v>
      </c>
    </row>
    <row r="219" spans="1:9" ht="12.75" outlineLevel="1">
      <c r="A219" s="1" t="s">
        <v>449</v>
      </c>
      <c r="B219" s="1" t="s">
        <v>450</v>
      </c>
      <c r="C219" s="29" t="s">
        <v>451</v>
      </c>
      <c r="E219" s="19">
        <v>108922</v>
      </c>
      <c r="G219" s="19">
        <v>8690.43</v>
      </c>
      <c r="I219" s="19">
        <v>297632</v>
      </c>
    </row>
    <row r="220" spans="1:9" ht="12.75" outlineLevel="1">
      <c r="A220" s="1" t="s">
        <v>452</v>
      </c>
      <c r="B220" s="1" t="s">
        <v>453</v>
      </c>
      <c r="C220" s="29" t="s">
        <v>454</v>
      </c>
      <c r="E220" s="19">
        <v>5896.67</v>
      </c>
      <c r="G220" s="19">
        <v>15282.36</v>
      </c>
      <c r="I220" s="19">
        <v>0</v>
      </c>
    </row>
    <row r="221" spans="1:9" ht="12.75" outlineLevel="1">
      <c r="A221" s="1" t="s">
        <v>455</v>
      </c>
      <c r="B221" s="1" t="s">
        <v>456</v>
      </c>
      <c r="C221" s="29" t="s">
        <v>457</v>
      </c>
      <c r="E221" s="19">
        <v>-3198519</v>
      </c>
      <c r="G221" s="19">
        <v>-1891436</v>
      </c>
      <c r="I221" s="19">
        <v>-2310049</v>
      </c>
    </row>
    <row r="222" spans="1:9" ht="12.75" outlineLevel="1">
      <c r="A222" s="1" t="s">
        <v>458</v>
      </c>
      <c r="B222" s="1" t="s">
        <v>459</v>
      </c>
      <c r="C222" s="29" t="s">
        <v>460</v>
      </c>
      <c r="E222" s="19">
        <v>55771</v>
      </c>
      <c r="G222" s="19">
        <v>152257</v>
      </c>
      <c r="I222" s="19">
        <v>16187</v>
      </c>
    </row>
    <row r="223" spans="1:9" ht="12.75">
      <c r="A223" s="1" t="s">
        <v>85</v>
      </c>
      <c r="C223" s="1" t="s">
        <v>626</v>
      </c>
      <c r="E223" s="19">
        <v>4175230.6100000003</v>
      </c>
      <c r="G223" s="19">
        <v>4590845.47</v>
      </c>
      <c r="I223" s="19">
        <v>4101373.01</v>
      </c>
    </row>
    <row r="224" spans="1:9" ht="12.75" outlineLevel="1">
      <c r="A224" s="1" t="s">
        <v>461</v>
      </c>
      <c r="B224" s="1" t="s">
        <v>462</v>
      </c>
      <c r="C224" s="29" t="s">
        <v>463</v>
      </c>
      <c r="E224" s="19">
        <v>40443.24</v>
      </c>
      <c r="G224" s="19">
        <v>55375.33</v>
      </c>
      <c r="I224" s="19">
        <v>55422.520000000004</v>
      </c>
    </row>
    <row r="225" spans="1:9" ht="12.75">
      <c r="A225" s="1" t="s">
        <v>86</v>
      </c>
      <c r="C225" s="1" t="s">
        <v>627</v>
      </c>
      <c r="E225" s="19">
        <v>40443.24</v>
      </c>
      <c r="G225" s="19">
        <v>55375.33</v>
      </c>
      <c r="I225" s="19">
        <v>55422.520000000004</v>
      </c>
    </row>
    <row r="226" spans="1:9" ht="12.75">
      <c r="A226" s="1" t="s">
        <v>87</v>
      </c>
      <c r="C226" s="1" t="s">
        <v>628</v>
      </c>
      <c r="E226" s="19">
        <v>0</v>
      </c>
      <c r="G226" s="19">
        <v>0</v>
      </c>
      <c r="I226" s="19">
        <v>0</v>
      </c>
    </row>
    <row r="227" spans="1:9" ht="12.75">
      <c r="A227" s="1" t="s">
        <v>88</v>
      </c>
      <c r="C227" s="1" t="s">
        <v>629</v>
      </c>
      <c r="E227" s="19">
        <v>0</v>
      </c>
      <c r="G227" s="19">
        <v>0</v>
      </c>
      <c r="I227" s="19">
        <v>0</v>
      </c>
    </row>
    <row r="228" spans="1:9" ht="12.75" outlineLevel="1">
      <c r="A228" s="1" t="s">
        <v>464</v>
      </c>
      <c r="B228" s="1" t="s">
        <v>465</v>
      </c>
      <c r="C228" s="29" t="s">
        <v>630</v>
      </c>
      <c r="E228" s="19">
        <v>295032.14</v>
      </c>
      <c r="G228" s="19">
        <v>0</v>
      </c>
      <c r="I228" s="19">
        <v>295032.14</v>
      </c>
    </row>
    <row r="229" spans="1:9" ht="12.75" outlineLevel="1">
      <c r="A229" s="1" t="s">
        <v>466</v>
      </c>
      <c r="B229" s="1" t="s">
        <v>467</v>
      </c>
      <c r="C229" s="29" t="s">
        <v>631</v>
      </c>
      <c r="E229" s="19">
        <v>1079952.42</v>
      </c>
      <c r="G229" s="19">
        <v>556166.8</v>
      </c>
      <c r="I229" s="19">
        <v>1816076.08</v>
      </c>
    </row>
    <row r="230" spans="1:9" ht="12.75" outlineLevel="1">
      <c r="A230" s="1" t="s">
        <v>468</v>
      </c>
      <c r="B230" s="1" t="s">
        <v>469</v>
      </c>
      <c r="C230" s="29" t="s">
        <v>632</v>
      </c>
      <c r="E230" s="19">
        <v>146461.17</v>
      </c>
      <c r="G230" s="19">
        <v>74319.17</v>
      </c>
      <c r="I230" s="19">
        <v>49051.520000000004</v>
      </c>
    </row>
    <row r="231" spans="1:9" ht="12.75" outlineLevel="1">
      <c r="A231" s="1" t="s">
        <v>470</v>
      </c>
      <c r="B231" s="1" t="s">
        <v>471</v>
      </c>
      <c r="C231" s="29" t="s">
        <v>633</v>
      </c>
      <c r="E231" s="19">
        <v>239397.42</v>
      </c>
      <c r="G231" s="19">
        <v>231749.98</v>
      </c>
      <c r="I231" s="19">
        <v>236193.37</v>
      </c>
    </row>
    <row r="232" spans="1:9" ht="12.75" outlineLevel="1">
      <c r="A232" s="1" t="s">
        <v>472</v>
      </c>
      <c r="B232" s="1" t="s">
        <v>473</v>
      </c>
      <c r="C232" s="29" t="s">
        <v>634</v>
      </c>
      <c r="E232" s="19">
        <v>175034.21</v>
      </c>
      <c r="G232" s="19">
        <v>178024.21</v>
      </c>
      <c r="I232" s="19">
        <v>176281.21</v>
      </c>
    </row>
    <row r="233" spans="1:9" ht="12.75" outlineLevel="1">
      <c r="A233" s="1" t="s">
        <v>474</v>
      </c>
      <c r="B233" s="1" t="s">
        <v>475</v>
      </c>
      <c r="C233" s="29" t="s">
        <v>635</v>
      </c>
      <c r="E233" s="19">
        <v>0</v>
      </c>
      <c r="G233" s="19">
        <v>0</v>
      </c>
      <c r="I233" s="19">
        <v>170</v>
      </c>
    </row>
    <row r="234" spans="1:9" ht="12.75" outlineLevel="1">
      <c r="A234" s="1" t="s">
        <v>476</v>
      </c>
      <c r="B234" s="1" t="s">
        <v>477</v>
      </c>
      <c r="C234" s="29" t="s">
        <v>636</v>
      </c>
      <c r="E234" s="19">
        <v>23592.27</v>
      </c>
      <c r="G234" s="19">
        <v>0</v>
      </c>
      <c r="I234" s="19">
        <v>30689</v>
      </c>
    </row>
    <row r="235" spans="1:9" ht="12.75" outlineLevel="1">
      <c r="A235" s="1" t="s">
        <v>478</v>
      </c>
      <c r="B235" s="1" t="s">
        <v>479</v>
      </c>
      <c r="C235" s="29" t="s">
        <v>637</v>
      </c>
      <c r="E235" s="19">
        <v>595622.15</v>
      </c>
      <c r="G235" s="19">
        <v>977760</v>
      </c>
      <c r="I235" s="19">
        <v>651840</v>
      </c>
    </row>
    <row r="236" spans="1:9" ht="12.75" outlineLevel="1">
      <c r="A236" s="1" t="s">
        <v>480</v>
      </c>
      <c r="B236" s="1" t="s">
        <v>481</v>
      </c>
      <c r="C236" s="29" t="s">
        <v>638</v>
      </c>
      <c r="E236" s="19">
        <v>1425492.6</v>
      </c>
      <c r="G236" s="19">
        <v>1627155.6</v>
      </c>
      <c r="I236" s="19">
        <v>1425492.6</v>
      </c>
    </row>
    <row r="237" spans="1:9" ht="12.75" outlineLevel="1">
      <c r="A237" s="1" t="s">
        <v>482</v>
      </c>
      <c r="B237" s="1" t="s">
        <v>483</v>
      </c>
      <c r="C237" s="29" t="s">
        <v>639</v>
      </c>
      <c r="E237" s="19">
        <v>151748.57</v>
      </c>
      <c r="G237" s="19">
        <v>165304.37</v>
      </c>
      <c r="I237" s="19">
        <v>157396.82</v>
      </c>
    </row>
    <row r="238" spans="1:9" ht="12.75" outlineLevel="1">
      <c r="A238" s="1" t="s">
        <v>484</v>
      </c>
      <c r="B238" s="1" t="s">
        <v>485</v>
      </c>
      <c r="C238" s="29" t="s">
        <v>640</v>
      </c>
      <c r="E238" s="19">
        <v>333340</v>
      </c>
      <c r="G238" s="19">
        <v>333340</v>
      </c>
      <c r="I238" s="19">
        <v>333340</v>
      </c>
    </row>
    <row r="239" spans="1:9" ht="12.75">
      <c r="A239" s="1" t="s">
        <v>89</v>
      </c>
      <c r="C239" s="1" t="s">
        <v>641</v>
      </c>
      <c r="E239" s="19">
        <v>4465672.949999999</v>
      </c>
      <c r="G239" s="19">
        <v>4143820.1300000004</v>
      </c>
      <c r="I239" s="19">
        <v>5171562.74</v>
      </c>
    </row>
    <row r="240" spans="1:9" ht="12.75">
      <c r="A240" s="1" t="s">
        <v>84</v>
      </c>
      <c r="C240" s="1" t="s">
        <v>642</v>
      </c>
      <c r="E240" s="19">
        <v>8681346.8</v>
      </c>
      <c r="G240" s="19">
        <v>8790040.93</v>
      </c>
      <c r="I240" s="19">
        <v>9328358.27</v>
      </c>
    </row>
    <row r="241" spans="1:9" s="7" customFormat="1" ht="12" customHeight="1">
      <c r="A241" s="7" t="s">
        <v>54</v>
      </c>
      <c r="C241" s="7" t="s">
        <v>55</v>
      </c>
      <c r="E241" s="25">
        <v>368232402.77000004</v>
      </c>
      <c r="G241" s="25">
        <v>347964337.19</v>
      </c>
      <c r="I241" s="25">
        <v>367921127.76</v>
      </c>
    </row>
    <row r="242" spans="3:9" ht="12" customHeight="1">
      <c r="C242" s="11"/>
      <c r="D242" s="11"/>
      <c r="E242" s="32" t="str">
        <f>IF(ABS(+E207+E209+E216+E223+E225+E226+E227+E239-E241)&gt;$O$252,$O$255," ")</f>
        <v> </v>
      </c>
      <c r="F242" s="11"/>
      <c r="G242" s="32" t="str">
        <f>IF(ABS(+G207+G209+G216+G223+G225+G226+G227+G239-G241)&gt;$O$252,$O$255," ")</f>
        <v> </v>
      </c>
      <c r="H242" s="11"/>
      <c r="I242" s="32" t="str">
        <f>IF(ABS(+I207+I209+I216+I223+I225+I226+I227+I239-I241)&gt;$O$252,$O$255," ")</f>
        <v> </v>
      </c>
    </row>
    <row r="243" spans="1:9" s="7" customFormat="1" ht="12.75">
      <c r="A243" s="7" t="s">
        <v>56</v>
      </c>
      <c r="C243" s="7" t="s">
        <v>57</v>
      </c>
      <c r="E243" s="25">
        <v>1494474211.2210014</v>
      </c>
      <c r="G243" s="25">
        <v>1492339661.6650004</v>
      </c>
      <c r="I243" s="25">
        <v>1504334100.6950006</v>
      </c>
    </row>
    <row r="244" spans="3:11" ht="12.75">
      <c r="C244" s="3"/>
      <c r="E244" s="32" t="str">
        <f>IF(ABS(+E34+E55+E195+E241-E243)&gt;$O$252,$O$255," ")</f>
        <v> </v>
      </c>
      <c r="F244" s="7"/>
      <c r="G244" s="32" t="str">
        <f>IF(ABS(+G34+G55+G195+G241-G243)&gt;$O$252,$O$255," ")</f>
        <v> </v>
      </c>
      <c r="H244" s="7"/>
      <c r="I244" s="32" t="str">
        <f>IF(ABS(+I34+I55+I195+I241-I243)&gt;$O$252,$O$255," ")</f>
        <v> </v>
      </c>
      <c r="K244"/>
    </row>
    <row r="245" spans="3:9" ht="12.75">
      <c r="C245" s="3"/>
      <c r="E245" s="25"/>
      <c r="F245" s="7"/>
      <c r="G245" s="25"/>
      <c r="H245" s="7"/>
      <c r="I245" s="25"/>
    </row>
    <row r="246" spans="3:9" ht="12.75">
      <c r="C246" s="3"/>
      <c r="E246" s="25"/>
      <c r="F246" s="7"/>
      <c r="G246" s="25"/>
      <c r="H246" s="7"/>
      <c r="I246" s="25"/>
    </row>
    <row r="247" spans="4:16" ht="12.75">
      <c r="D247" s="7"/>
      <c r="E247" s="25"/>
      <c r="F247" s="7"/>
      <c r="G247" s="25"/>
      <c r="H247" s="7"/>
      <c r="I247" s="25"/>
      <c r="K247" s="33" t="s">
        <v>58</v>
      </c>
      <c r="L247" s="34"/>
      <c r="M247" s="34"/>
      <c r="N247" s="35"/>
      <c r="O247" s="34"/>
      <c r="P247" s="34"/>
    </row>
    <row r="248" spans="3:16" ht="12.75">
      <c r="C248" s="7"/>
      <c r="D248" s="7"/>
      <c r="E248" s="25"/>
      <c r="F248" s="7"/>
      <c r="G248" s="25"/>
      <c r="H248" s="7"/>
      <c r="I248" s="25"/>
      <c r="J248"/>
      <c r="K248" s="36"/>
      <c r="L248" s="36"/>
      <c r="M248" s="36"/>
      <c r="N248" s="37"/>
      <c r="O248" s="36"/>
      <c r="P248" s="36"/>
    </row>
    <row r="249" spans="4:16" ht="12.75">
      <c r="D249" s="7"/>
      <c r="E249" s="25"/>
      <c r="F249" s="7"/>
      <c r="G249" s="25"/>
      <c r="H249" s="7"/>
      <c r="I249" s="25"/>
      <c r="K249" s="38" t="s">
        <v>59</v>
      </c>
      <c r="L249" s="36"/>
      <c r="M249" s="36"/>
      <c r="N249" s="36"/>
      <c r="O249" s="78" t="s">
        <v>644</v>
      </c>
      <c r="P249" s="36"/>
    </row>
    <row r="250" spans="3:16" ht="12.75">
      <c r="C250" s="7"/>
      <c r="K250" s="37"/>
      <c r="L250" s="37"/>
      <c r="M250" s="37"/>
      <c r="N250" s="37"/>
      <c r="O250" s="37"/>
      <c r="P250" s="36"/>
    </row>
    <row r="251" spans="4:16" ht="12.75">
      <c r="D251" s="11"/>
      <c r="E251" s="24"/>
      <c r="F251" s="11"/>
      <c r="G251" s="24"/>
      <c r="H251" s="11"/>
      <c r="I251" s="24"/>
      <c r="K251" s="37"/>
      <c r="L251" s="37"/>
      <c r="M251" s="37"/>
      <c r="N251" s="37"/>
      <c r="O251" s="37"/>
      <c r="P251" s="36"/>
    </row>
    <row r="252" spans="11:16" ht="12.75">
      <c r="K252" s="39" t="s">
        <v>60</v>
      </c>
      <c r="L252" s="37"/>
      <c r="M252" s="36"/>
      <c r="N252" s="36"/>
      <c r="O252" s="37">
        <v>0.001</v>
      </c>
      <c r="P252" s="36"/>
    </row>
    <row r="253" spans="11:16" ht="12.75">
      <c r="K253" s="39"/>
      <c r="L253" s="37"/>
      <c r="M253" s="37"/>
      <c r="N253" s="37"/>
      <c r="O253" s="37"/>
      <c r="P253" s="36"/>
    </row>
    <row r="254" spans="11:16" ht="12.75">
      <c r="K254" s="37"/>
      <c r="L254" s="37"/>
      <c r="M254" s="37"/>
      <c r="N254" s="37"/>
      <c r="O254" s="37"/>
      <c r="P254" s="36"/>
    </row>
    <row r="255" spans="11:16" ht="12.75">
      <c r="K255" s="39" t="s">
        <v>61</v>
      </c>
      <c r="L255" s="39"/>
      <c r="M255" s="36"/>
      <c r="N255" s="36"/>
      <c r="O255" s="40" t="s">
        <v>62</v>
      </c>
      <c r="P255" s="36"/>
    </row>
    <row r="256" spans="11:16" ht="12.75">
      <c r="K256" s="39"/>
      <c r="L256" s="37"/>
      <c r="M256" s="37"/>
      <c r="N256" s="40"/>
      <c r="O256" s="37"/>
      <c r="P256" s="36"/>
    </row>
    <row r="257" spans="11:16" ht="12.75">
      <c r="K257" s="37"/>
      <c r="L257" s="37"/>
      <c r="M257" s="37"/>
      <c r="N257" s="37"/>
      <c r="O257" s="37"/>
      <c r="P257" s="36"/>
    </row>
    <row r="258" spans="3:16" ht="12.75">
      <c r="C258" s="7"/>
      <c r="D258" s="7"/>
      <c r="E258" s="25"/>
      <c r="F258" s="7"/>
      <c r="G258" s="25"/>
      <c r="H258" s="7"/>
      <c r="I258" s="25"/>
      <c r="K258" s="39" t="s">
        <v>63</v>
      </c>
      <c r="L258" s="37"/>
      <c r="M258" s="37"/>
      <c r="N258" s="36"/>
      <c r="O258" s="41">
        <f>COUNTIF($E$8:$I$245,+O255)</f>
        <v>0</v>
      </c>
      <c r="P258" s="36"/>
    </row>
    <row r="259" spans="11:16" ht="12.75">
      <c r="K259" s="36"/>
      <c r="L259" s="36"/>
      <c r="M259" s="36"/>
      <c r="N259" s="36"/>
      <c r="O259" s="36"/>
      <c r="P259" s="36"/>
    </row>
    <row r="260" spans="11:16" ht="12.75">
      <c r="K260" s="39" t="s">
        <v>64</v>
      </c>
      <c r="L260" s="36"/>
      <c r="M260" s="36"/>
      <c r="N260" s="36"/>
      <c r="O260" s="36">
        <v>2000000</v>
      </c>
      <c r="P260" s="36"/>
    </row>
    <row r="261" spans="11:16" ht="12.75">
      <c r="K261" s="36"/>
      <c r="L261" s="36"/>
      <c r="M261" s="36"/>
      <c r="N261" s="36"/>
      <c r="O261" s="36"/>
      <c r="P261" s="36"/>
    </row>
    <row r="262" spans="11:16" ht="12.75">
      <c r="K262" s="39" t="s">
        <v>65</v>
      </c>
      <c r="L262" s="36"/>
      <c r="M262" s="36"/>
      <c r="N262" s="36"/>
      <c r="O262" s="36">
        <v>1009000</v>
      </c>
      <c r="P262" s="36"/>
    </row>
    <row r="263" spans="11:16" ht="12.75">
      <c r="K263" s="65" t="s">
        <v>66</v>
      </c>
      <c r="L263" s="66"/>
      <c r="M263" s="66"/>
      <c r="N263" s="67"/>
      <c r="O263" s="66"/>
      <c r="P263" s="68"/>
    </row>
    <row r="264" spans="11:16" ht="12.75">
      <c r="K264" s="69"/>
      <c r="L264" s="69" t="s">
        <v>67</v>
      </c>
      <c r="M264" s="69"/>
      <c r="N264" s="79" t="s">
        <v>645</v>
      </c>
      <c r="O264" s="66"/>
      <c r="P264" s="68"/>
    </row>
    <row r="265" spans="11:16" ht="12.75">
      <c r="K265" s="69"/>
      <c r="L265" s="69" t="s">
        <v>68</v>
      </c>
      <c r="M265" s="69"/>
      <c r="N265" s="79" t="s">
        <v>646</v>
      </c>
      <c r="O265" s="66"/>
      <c r="P265" s="68"/>
    </row>
    <row r="266" spans="11:16" ht="12.75">
      <c r="K266" s="74" t="s">
        <v>82</v>
      </c>
      <c r="L266" s="75"/>
      <c r="M266" s="75"/>
      <c r="N266" s="75"/>
      <c r="O266" s="76" t="str">
        <f>UPPER(TEXT(NvsElapsedTime,"hh:mm:ss"))</f>
        <v>00:00:19</v>
      </c>
      <c r="P266" s="75"/>
    </row>
  </sheetData>
  <sheetProtection/>
  <printOptions horizontalCentered="1"/>
  <pageMargins left="0.25" right="0.25" top="0.71" bottom="0.61" header="0.62" footer="0.25"/>
  <pageSetup fitToHeight="0" horizontalDpi="600" verticalDpi="600" orientation="landscape" scale="75" r:id="rId3"/>
  <headerFooter alignWithMargins="0">
    <oddHeader>&amp;R       &amp;"Arial,Bold"
Page &amp;P</oddHeader>
  </headerFooter>
  <legacyDrawing r:id="rId2"/>
</worksheet>
</file>

<file path=xl/worksheets/sheet2.xml><?xml version="1.0" encoding="utf-8"?>
<worksheet xmlns="http://schemas.openxmlformats.org/spreadsheetml/2006/main" xmlns:r="http://schemas.openxmlformats.org/officeDocument/2006/relationships">
  <dimension ref="A1:C5"/>
  <sheetViews>
    <sheetView zoomScalePageLayoutView="0" workbookViewId="0" topLeftCell="A1">
      <selection activeCell="C6" sqref="C6"/>
    </sheetView>
  </sheetViews>
  <sheetFormatPr defaultColWidth="9.140625" defaultRowHeight="12.75"/>
  <cols>
    <col min="2" max="2" width="17.00390625" style="0" customWidth="1"/>
    <col min="3" max="3" width="41.7109375" style="0" customWidth="1"/>
  </cols>
  <sheetData>
    <row r="1" spans="1:3" s="71" customFormat="1" ht="12.75">
      <c r="A1" s="70" t="s">
        <v>70</v>
      </c>
      <c r="B1" s="70" t="s">
        <v>71</v>
      </c>
      <c r="C1" s="70" t="s">
        <v>72</v>
      </c>
    </row>
    <row r="3" spans="1:3" ht="12.75">
      <c r="A3" s="72">
        <v>36542</v>
      </c>
      <c r="B3" t="s">
        <v>73</v>
      </c>
      <c r="C3" t="s">
        <v>74</v>
      </c>
    </row>
    <row r="4" spans="1:3" ht="12.75">
      <c r="A4" s="72">
        <v>36566</v>
      </c>
      <c r="B4" t="s">
        <v>73</v>
      </c>
      <c r="C4" t="s">
        <v>75</v>
      </c>
    </row>
    <row r="5" spans="1:3" ht="12.75">
      <c r="A5" s="72">
        <v>36930</v>
      </c>
      <c r="B5" t="s">
        <v>73</v>
      </c>
      <c r="C5" t="s">
        <v>81</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American Electric Power®</cp:lastModifiedBy>
  <cp:lastPrinted>2012-01-26T00:25:28Z</cp:lastPrinted>
  <dcterms:created xsi:type="dcterms:W3CDTF">1998-03-18T18:33:53Z</dcterms:created>
  <dcterms:modified xsi:type="dcterms:W3CDTF">2012-01-26T00:25:29Z</dcterms:modified>
  <cp:category/>
  <cp:version/>
  <cp:contentType/>
  <cp:contentStatus/>
</cp:coreProperties>
</file>