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'Sheet1'!$O$259</definedName>
    <definedName name="CSO">'Sheet1'!$O$261</definedName>
    <definedName name="NvsASD">"V2008-03-31"</definedName>
    <definedName name="NvsAutoDrillOk">"VN"</definedName>
    <definedName name="NvsElapsedTime">0.000266203707724344</definedName>
    <definedName name="NvsEndTime">39556.464837963</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"V2008-03-31"</definedName>
    <definedName name="NvsValTbl.STATISTICS_CODE">"STAT_TBL"</definedName>
    <definedName name="_xlnm.Print_Area" localSheetId="0">'Sheet1'!$B$2:$I$244</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4" authorId="0">
      <text>
        <r>
          <rPr>
            <sz val="8"/>
            <rFont val="Tahoma"/>
            <family val="0"/>
          </rPr>
          <t>Footing Check - if error message is displayed there is a footing error in the above subtotal.  Enter rounding tolerance in Reserved Section.</t>
        </r>
      </text>
    </comment>
    <comment ref="G54" authorId="0">
      <text>
        <r>
          <rPr>
            <sz val="8"/>
            <rFont val="Tahoma"/>
            <family val="0"/>
          </rPr>
          <t>Footing Check - if error message is displayed there is a footing error in the above subtotal.  Enter rounding tolerance in Reserved Section.</t>
        </r>
      </text>
    </comment>
    <comment ref="I54" authorId="0">
      <text>
        <r>
          <rPr>
            <sz val="8"/>
            <rFont val="Tahoma"/>
            <family val="0"/>
          </rPr>
          <t>Footing Check - if error message is displayed there is a footing error in the above subtotal.  Enter rounding tolerance in Reserved Section.</t>
        </r>
      </text>
    </comment>
    <comment ref="C93" authorId="0">
      <text>
        <r>
          <rPr>
            <sz val="8"/>
            <rFont val="Tahoma"/>
            <family val="0"/>
          </rPr>
          <t>DETAILS ON REPORT GLR1840V
ACCOUNTS PAYABLE TO AFFILIATED
COMPANIES</t>
        </r>
      </text>
    </comment>
    <comment ref="C189" authorId="0">
      <text>
        <r>
          <rPr>
            <sz val="8"/>
            <rFont val="Tahoma"/>
            <family val="0"/>
          </rPr>
          <t>DETAILS ON REPORT GLR1850V
OTHER CURRENT AND ACCRUED LIABILITIES</t>
        </r>
      </text>
    </comment>
    <comment ref="E191" authorId="0">
      <text>
        <r>
          <rPr>
            <sz val="8"/>
            <rFont val="Tahoma"/>
            <family val="0"/>
          </rPr>
          <t>Footing Check - if error message is displayed there is a footing error in the above subtotal.  Enter rounding tolerance in Reserved Section.</t>
        </r>
      </text>
    </comment>
    <comment ref="C238" authorId="0">
      <text>
        <r>
          <rPr>
            <sz val="8"/>
            <rFont val="Tahoma"/>
            <family val="0"/>
          </rPr>
          <t>DETAILS ON REPORT GLR1870V
REGULATORY LIABILITIES</t>
        </r>
      </text>
    </comment>
    <comment ref="C239" authorId="0">
      <text>
        <r>
          <rPr>
            <sz val="8"/>
            <rFont val="Tahoma"/>
            <family val="0"/>
          </rPr>
          <t>DETAILS ON REPORT GLR1860V
DEFERRED CREDITS</t>
        </r>
      </text>
    </comment>
    <comment ref="E241" authorId="0">
      <text>
        <r>
          <rPr>
            <sz val="8"/>
            <rFont val="Tahoma"/>
            <family val="0"/>
          </rPr>
          <t>Footing Check - if error message is displayed there is a footing error in the above subtotal.  Enter rounding tolerance in Reserved Section.</t>
        </r>
      </text>
    </comment>
    <comment ref="E243" authorId="0">
      <text>
        <r>
          <rPr>
            <sz val="8"/>
            <rFont val="Tahoma"/>
            <family val="0"/>
          </rPr>
          <t>Footing Check - if error message is displayed there is a footing error in the above subtotal.  Enter rounding tolerance in Reserved Section.</t>
        </r>
      </text>
    </comment>
    <comment ref="G243" authorId="0">
      <text>
        <r>
          <rPr>
            <sz val="8"/>
            <rFont val="Tahoma"/>
            <family val="0"/>
          </rPr>
          <t>Footing Check - if error message is displayed there is a footing error in the above subtotal.  Enter rounding tolerance in Reserved Section.</t>
        </r>
      </text>
    </comment>
    <comment ref="I243" authorId="0">
      <text>
        <r>
          <rPr>
            <sz val="8"/>
            <rFont val="Tahoma"/>
            <family val="0"/>
          </rPr>
          <t>Footing Check - if error message is displayed there is a footing error in the above subtotal.  Enter rounding tolerance in Reserved Section.</t>
        </r>
      </text>
    </comment>
    <comment ref="O251" authorId="0">
      <text>
        <r>
          <rPr>
            <sz val="8"/>
            <rFont val="Tahoma"/>
            <family val="0"/>
          </rPr>
          <t>Input by user.  Used in formula for footing check total.</t>
        </r>
      </text>
    </comment>
    <comment ref="O254" authorId="0">
      <text>
        <r>
          <rPr>
            <sz val="8"/>
            <rFont val="Tahoma"/>
            <family val="0"/>
          </rPr>
          <t xml:space="preserve">Input by user.  Error message used in cell below subtotal for footing check total.
</t>
        </r>
      </text>
    </comment>
    <comment ref="O257" authorId="0">
      <text>
        <r>
          <rPr>
            <sz val="8"/>
            <rFont val="Tahoma"/>
            <family val="0"/>
          </rPr>
          <t>Excel function used to count number of subtotal error messages in report.</t>
        </r>
      </text>
    </comment>
    <comment ref="O259" authorId="0">
      <text>
        <r>
          <rPr>
            <sz val="8"/>
            <rFont val="Tahoma"/>
            <family val="0"/>
          </rPr>
          <t>Common Stock Authorized (shown in report in number of shares).</t>
        </r>
      </text>
    </comment>
    <comment ref="O261" authorId="0">
      <text>
        <r>
          <rPr>
            <sz val="8"/>
            <rFont val="Tahoma"/>
            <family val="0"/>
          </rPr>
          <t>Common Stock Outstanding (shown in report in number of shares).</t>
        </r>
      </text>
    </comment>
    <comment ref="N263" authorId="0">
      <text>
        <r>
          <rPr>
            <sz val="8"/>
            <rFont val="Tahoma"/>
            <family val="0"/>
          </rPr>
          <t>Scope variable Field Description - Business Unit (for report title).</t>
        </r>
      </text>
    </comment>
    <comment ref="N264"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7" authorId="0">
      <text>
        <r>
          <rPr>
            <sz val="8"/>
            <rFont val="Tahoma"/>
            <family val="0"/>
          </rPr>
          <t>DETAILS ON REPORT GLR1850V
OTHER CURRENT AND ACCRUED LIABILITIES</t>
        </r>
      </text>
    </comment>
    <comment ref="G191" authorId="0">
      <text>
        <r>
          <rPr>
            <sz val="8"/>
            <rFont val="Tahoma"/>
            <family val="0"/>
          </rPr>
          <t>Footing Check - if error message is displayed there is a footing error in the above subtotal.  Enter rounding tolerance in Reserved Section.</t>
        </r>
      </text>
    </comment>
    <comment ref="I191" authorId="0">
      <text>
        <r>
          <rPr>
            <sz val="8"/>
            <rFont val="Tahoma"/>
            <family val="0"/>
          </rPr>
          <t>Footing Check - if error message is displayed there is a footing error in the above subtotal.  Enter rounding tolerance in Reserved Section.</t>
        </r>
      </text>
    </comment>
    <comment ref="O265" authorId="0">
      <text>
        <r>
          <rPr>
            <sz val="8"/>
            <rFont val="Tahoma"/>
            <family val="0"/>
          </rPr>
          <t>This is the date and time that the report was generated.</t>
        </r>
      </text>
    </comment>
    <comment ref="C226" authorId="0">
      <text>
        <r>
          <rPr>
            <sz val="8"/>
            <rFont val="Tahoma"/>
            <family val="0"/>
          </rPr>
          <t>DETAILS ON REPORT GLR1870V
REGULATORY LIABILITIES</t>
        </r>
      </text>
    </comment>
    <comment ref="C225" authorId="0">
      <text>
        <r>
          <rPr>
            <sz val="8"/>
            <rFont val="Tahoma"/>
            <family val="0"/>
          </rPr>
          <t>DETAILS ON REPORT GLR1870V
REGULATORY LIABILITIES</t>
        </r>
      </text>
    </comment>
    <comment ref="C224" authorId="0">
      <text>
        <r>
          <rPr>
            <sz val="8"/>
            <rFont val="Tahoma"/>
            <family val="0"/>
          </rPr>
          <t>DETAILS ON REPORT GLR1870V
REGULATORY LIABILITIES</t>
        </r>
      </text>
    </comment>
    <comment ref="C222" authorId="0">
      <text>
        <r>
          <rPr>
            <sz val="8"/>
            <rFont val="Tahoma"/>
            <family val="0"/>
          </rPr>
          <t>DETAILS ON REPORT GLR1870V
REGULATORY LIABILITIES</t>
        </r>
      </text>
    </comment>
    <comment ref="C215" authorId="0">
      <text>
        <r>
          <rPr>
            <sz val="8"/>
            <rFont val="Tahoma"/>
            <family val="0"/>
          </rPr>
          <t>DETAILS ON REPORT GLR1870V
REGULATORY LIABILITIES</t>
        </r>
      </text>
    </comment>
    <comment ref="G241" authorId="0">
      <text>
        <r>
          <rPr>
            <sz val="8"/>
            <rFont val="Tahoma"/>
            <family val="0"/>
          </rPr>
          <t>Footing Check - if error message is displayed there is a footing error in the above subtotal.  Enter rounding tolerance in Reserved Section.</t>
        </r>
      </text>
    </comment>
    <comment ref="I241"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<sst xmlns="http://schemas.openxmlformats.org/spreadsheetml/2006/main" count="669" uniqueCount="639">
  <si>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</si>
  <si>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</si>
  <si>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</si>
  <si>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</si>
  <si>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</si>
  <si>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</si>
  <si>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</si>
  <si>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</si>
  <si>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</si>
  <si>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</si>
  <si>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</si>
  <si>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</si>
  <si>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</si>
  <si>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</si>
  <si>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</si>
  <si>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</si>
  <si>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</si>
  <si>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</si>
  <si>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</si>
  <si>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</si>
  <si>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</si>
  <si>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</si>
  <si>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</si>
  <si>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</si>
  <si>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</si>
  <si>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</si>
  <si>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</si>
  <si>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</si>
  <si>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</si>
  <si>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</si>
  <si>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</si>
  <si>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</si>
  <si>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</si>
  <si>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</si>
  <si>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</si>
  <si>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</si>
  <si>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</si>
  <si>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</si>
  <si>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</si>
  <si>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</si>
  <si>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</si>
  <si>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</si>
  <si>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</si>
  <si>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</si>
  <si>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</si>
  <si>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</si>
  <si>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</si>
  <si>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</si>
  <si>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</si>
  <si>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</si>
  <si>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</si>
  <si>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</si>
  <si>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</si>
  <si>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</si>
  <si>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</si>
  <si>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</si>
  <si>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</si>
  <si>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</si>
  <si>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</si>
  <si>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</si>
  <si>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</si>
  <si>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</si>
  <si>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</si>
  <si>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</si>
  <si>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</si>
  <si>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</si>
  <si>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</si>
  <si>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</si>
  <si>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</si>
  <si>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</si>
  <si>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</si>
  <si>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</si>
  <si>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</si>
  <si>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</si>
  <si>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</si>
  <si>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</si>
  <si>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</si>
  <si>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</si>
  <si>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</si>
  <si>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</si>
  <si>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</si>
  <si>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</si>
  <si>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</si>
  <si>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</si>
  <si>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</si>
  <si>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</si>
  <si>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</si>
  <si>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</si>
  <si>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</si>
  <si>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</si>
  <si>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</si>
  <si>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</si>
  <si>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</si>
  <si>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</si>
  <si>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</si>
  <si>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</si>
  <si>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</si>
  <si>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</si>
  <si>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</si>
  <si>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</si>
  <si>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</si>
  <si>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</si>
  <si>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</si>
  <si>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</si>
  <si>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</si>
  <si>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</si>
  <si>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</si>
  <si>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</si>
  <si>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</si>
  <si>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</si>
  <si>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</si>
  <si>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</si>
  <si>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</si>
  <si>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</si>
  <si>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</si>
  <si>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</si>
  <si>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</si>
  <si>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</si>
  <si>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</si>
  <si>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</si>
  <si>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</si>
  <si>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</si>
  <si>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</si>
  <si>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</si>
  <si>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</si>
  <si>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</si>
  <si>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</si>
  <si>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</si>
  <si>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</si>
  <si>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</si>
  <si>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</si>
  <si>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</si>
  <si>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</si>
  <si>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</si>
  <si>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%,V2283018</t>
  </si>
  <si>
    <t>2283018</t>
  </si>
  <si>
    <t>%,V2300001</t>
  </si>
  <si>
    <t>2300001</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</si>
  <si>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</si>
  <si>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</si>
  <si>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</si>
  <si>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</si>
  <si>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</si>
  <si>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</si>
  <si>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</si>
  <si>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</si>
  <si>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</si>
  <si>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</si>
  <si>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</si>
  <si>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</si>
  <si>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</si>
  <si>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</si>
  <si>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</si>
  <si>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</si>
  <si>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</si>
  <si>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</si>
  <si>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</si>
  <si>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</si>
  <si>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</si>
  <si>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</si>
  <si>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</si>
  <si>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</si>
  <si>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</si>
  <si>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</si>
  <si>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</si>
  <si>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</si>
  <si>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</si>
  <si>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</si>
  <si>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</si>
  <si>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</si>
  <si>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</si>
  <si>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</si>
  <si>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</si>
  <si>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</si>
  <si>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</si>
  <si>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</si>
  <si>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</si>
  <si>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%,V2340001</t>
  </si>
  <si>
    <t>2340001</t>
  </si>
  <si>
    <t>A/P Assoc Co - InterUnit G/L</t>
  </si>
  <si>
    <t>%,V2340011</t>
  </si>
  <si>
    <t>2340011</t>
  </si>
  <si>
    <t>A/P-Assc Co-AEPSC-Agent</t>
  </si>
  <si>
    <t>%,V2340015</t>
  </si>
  <si>
    <t>2340015</t>
  </si>
  <si>
    <t>A/P-Assc Co-AEPSC-Trans Agmnt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</si>
  <si>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</si>
  <si>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</si>
  <si>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</si>
  <si>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</si>
  <si>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</si>
  <si>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</si>
  <si>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</si>
  <si>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</si>
  <si>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</si>
  <si>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</si>
  <si>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</si>
  <si>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</si>
  <si>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</si>
  <si>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</si>
  <si>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</si>
  <si>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</si>
  <si>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</si>
  <si>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</si>
  <si>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</si>
  <si>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</si>
  <si>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</si>
  <si>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</si>
  <si>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</si>
  <si>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</si>
  <si>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</si>
  <si>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</si>
  <si>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</si>
  <si>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</si>
  <si>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</si>
  <si>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</si>
  <si>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</si>
  <si>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</si>
  <si>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</si>
  <si>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</si>
  <si>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</si>
  <si>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</si>
  <si>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</si>
  <si>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</si>
  <si>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</si>
  <si>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</si>
  <si>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%,V236000206</t>
  </si>
  <si>
    <t>236000206</t>
  </si>
  <si>
    <t>%,V236000207</t>
  </si>
  <si>
    <t>236000207</t>
  </si>
  <si>
    <t>%,V236000208</t>
  </si>
  <si>
    <t>236000208</t>
  </si>
  <si>
    <t>%,V2360004</t>
  </si>
  <si>
    <t>2360004</t>
  </si>
  <si>
    <t>%,V2360005</t>
  </si>
  <si>
    <t>2360005</t>
  </si>
  <si>
    <t>%,V2360006</t>
  </si>
  <si>
    <t>2360006</t>
  </si>
  <si>
    <t>%,V236000700</t>
  </si>
  <si>
    <t>236000700</t>
  </si>
  <si>
    <t>%,V236000707</t>
  </si>
  <si>
    <t>236000707</t>
  </si>
  <si>
    <t>%,V236000708</t>
  </si>
  <si>
    <t>236000708</t>
  </si>
  <si>
    <t>%,V236000805</t>
  </si>
  <si>
    <t>236000805</t>
  </si>
  <si>
    <t>%,V236000806</t>
  </si>
  <si>
    <t>236000806</t>
  </si>
  <si>
    <t>%,V236000807</t>
  </si>
  <si>
    <t>236000807</t>
  </si>
  <si>
    <t>%,V236001206</t>
  </si>
  <si>
    <t>236001206</t>
  </si>
  <si>
    <t>%,V236001207</t>
  </si>
  <si>
    <t>236001207</t>
  </si>
  <si>
    <t>%,V236001208</t>
  </si>
  <si>
    <t>236001208</t>
  </si>
  <si>
    <t>%,V236001607</t>
  </si>
  <si>
    <t>236001607</t>
  </si>
  <si>
    <t>%,V236001608</t>
  </si>
  <si>
    <t>236001608</t>
  </si>
  <si>
    <t>%,V236003306</t>
  </si>
  <si>
    <t>236003306</t>
  </si>
  <si>
    <t>%,V236003307</t>
  </si>
  <si>
    <t>236003307</t>
  </si>
  <si>
    <t>%,V236003308</t>
  </si>
  <si>
    <t>236003308</t>
  </si>
  <si>
    <t>%,V236003506</t>
  </si>
  <si>
    <t>236003506</t>
  </si>
  <si>
    <t>%,V236003507</t>
  </si>
  <si>
    <t>236003507</t>
  </si>
  <si>
    <t>%,V236003508</t>
  </si>
  <si>
    <t>236003508</t>
  </si>
  <si>
    <t>%,V2360037</t>
  </si>
  <si>
    <t>2360037</t>
  </si>
  <si>
    <t>%,V2360601</t>
  </si>
  <si>
    <t>2360601</t>
  </si>
  <si>
    <t>%,V2360602</t>
  </si>
  <si>
    <t>2360602</t>
  </si>
  <si>
    <t>%,V2360701</t>
  </si>
  <si>
    <t>2360701</t>
  </si>
  <si>
    <t>%,V2360702</t>
  </si>
  <si>
    <t>2360702</t>
  </si>
  <si>
    <t>%,V2370006</t>
  </si>
  <si>
    <t>2370006</t>
  </si>
  <si>
    <t>%,V2370007</t>
  </si>
  <si>
    <t>2370007</t>
  </si>
  <si>
    <t>%,V2370016</t>
  </si>
  <si>
    <t>2370016</t>
  </si>
  <si>
    <t>%,V2370018</t>
  </si>
  <si>
    <t>2370018</t>
  </si>
  <si>
    <t>%,V2370048</t>
  </si>
  <si>
    <t>2370048</t>
  </si>
  <si>
    <t>%,V2370248</t>
  </si>
  <si>
    <t>2370248</t>
  </si>
  <si>
    <t>%,V2430001</t>
  </si>
  <si>
    <t>2430001</t>
  </si>
  <si>
    <t>%,V2430003</t>
  </si>
  <si>
    <t>2430003</t>
  </si>
  <si>
    <t>%,V2440001</t>
  </si>
  <si>
    <t>2440001</t>
  </si>
  <si>
    <t>%,V2440003</t>
  </si>
  <si>
    <t>2440003</t>
  </si>
  <si>
    <t>%,V2440009</t>
  </si>
  <si>
    <t>2440009</t>
  </si>
  <si>
    <t>%,V2440021</t>
  </si>
  <si>
    <t>2440021</t>
  </si>
  <si>
    <t>%,V2450010</t>
  </si>
  <si>
    <t>2450010</t>
  </si>
  <si>
    <t>%,V2450515</t>
  </si>
  <si>
    <t>2450515</t>
  </si>
  <si>
    <t>%,V2450517</t>
  </si>
  <si>
    <t>2450517</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</si>
  <si>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</si>
  <si>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</si>
  <si>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</si>
  <si>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</si>
  <si>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</si>
  <si>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</si>
  <si>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</si>
  <si>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</si>
  <si>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</si>
  <si>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</si>
  <si>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</si>
  <si>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</si>
  <si>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</si>
  <si>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</si>
  <si>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</si>
  <si>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</si>
  <si>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</si>
  <si>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</si>
  <si>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</si>
  <si>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</si>
  <si>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%,V2420007</t>
  </si>
  <si>
    <t>2420007</t>
  </si>
  <si>
    <t>%,V2420020</t>
  </si>
  <si>
    <t>2420020</t>
  </si>
  <si>
    <t>%,V2420021</t>
  </si>
  <si>
    <t>2420021</t>
  </si>
  <si>
    <t>%,V2420027</t>
  </si>
  <si>
    <t>2420027</t>
  </si>
  <si>
    <t>%,V2420028</t>
  </si>
  <si>
    <t>2420028</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</si>
  <si>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</si>
  <si>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</si>
  <si>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</si>
  <si>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</si>
  <si>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</si>
  <si>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</si>
  <si>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</si>
  <si>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</si>
  <si>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</si>
  <si>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</si>
  <si>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</si>
  <si>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</si>
  <si>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</si>
  <si>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</si>
  <si>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</si>
  <si>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</si>
  <si>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</si>
  <si>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</si>
  <si>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</si>
  <si>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</si>
  <si>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</si>
  <si>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</si>
  <si>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</si>
  <si>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</si>
  <si>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%,V2420554</t>
  </si>
  <si>
    <t>2420554</t>
  </si>
  <si>
    <t>%,V2420558</t>
  </si>
  <si>
    <t>2420558</t>
  </si>
  <si>
    <t>%,V242059207</t>
  </si>
  <si>
    <t>242059207</t>
  </si>
  <si>
    <t>%,V242059208</t>
  </si>
  <si>
    <t>242059208</t>
  </si>
  <si>
    <t>%,V2420618</t>
  </si>
  <si>
    <t>2420618</t>
  </si>
  <si>
    <t>%,V2420623</t>
  </si>
  <si>
    <t>2420623</t>
  </si>
  <si>
    <t>%,V2420624</t>
  </si>
  <si>
    <t>2420624</t>
  </si>
  <si>
    <t>%,V2420635</t>
  </si>
  <si>
    <t>2420635</t>
  </si>
  <si>
    <t>%,V2420643</t>
  </si>
  <si>
    <t>2420643</t>
  </si>
  <si>
    <t>%,V2420656</t>
  </si>
  <si>
    <t>2420656</t>
  </si>
  <si>
    <t>%,V2420657</t>
  </si>
  <si>
    <t>2420657</t>
  </si>
  <si>
    <t>%,V2420658</t>
  </si>
  <si>
    <t>2420658</t>
  </si>
  <si>
    <t>%,V2420660</t>
  </si>
  <si>
    <t>2420660</t>
  </si>
  <si>
    <t>%,V2420661</t>
  </si>
  <si>
    <t>2420661</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</si>
  <si>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</si>
  <si>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</si>
  <si>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</si>
  <si>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</si>
  <si>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</si>
  <si>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</si>
  <si>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</si>
  <si>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</si>
  <si>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</si>
  <si>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</si>
  <si>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</si>
  <si>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</si>
  <si>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</si>
  <si>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</si>
  <si>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</si>
  <si>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</si>
  <si>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</si>
  <si>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</si>
  <si>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</si>
  <si>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</si>
  <si>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</si>
  <si>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</si>
  <si>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</si>
  <si>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</si>
  <si>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</si>
  <si>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</si>
  <si>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</si>
  <si>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</si>
  <si>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</si>
  <si>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</si>
  <si>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</si>
  <si>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</si>
  <si>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</si>
  <si>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</si>
  <si>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</si>
  <si>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</si>
  <si>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</si>
  <si>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</si>
  <si>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</si>
  <si>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%,V2540011</t>
  </si>
  <si>
    <t>2540011</t>
  </si>
  <si>
    <t>%,V254001101</t>
  </si>
  <si>
    <t>254001101</t>
  </si>
  <si>
    <t>%,V254001104</t>
  </si>
  <si>
    <t>254001104</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</si>
  <si>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</si>
  <si>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</si>
  <si>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</si>
  <si>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</si>
  <si>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</si>
  <si>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</si>
  <si>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</si>
  <si>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</si>
  <si>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</si>
  <si>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</si>
  <si>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</si>
  <si>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</si>
  <si>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</si>
  <si>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</si>
  <si>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</si>
  <si>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</si>
  <si>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</si>
  <si>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</si>
  <si>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</si>
  <si>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</si>
  <si>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</si>
  <si>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</si>
  <si>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</si>
  <si>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</si>
  <si>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</si>
  <si>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</si>
  <si>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%,V2530022</t>
  </si>
  <si>
    <t>2530022</t>
  </si>
  <si>
    <t>%,V2530044</t>
  </si>
  <si>
    <t>2530044</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</si>
  <si>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</si>
  <si>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</si>
  <si>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</si>
  <si>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</si>
  <si>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</si>
  <si>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</si>
  <si>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</si>
  <si>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</si>
  <si>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</si>
  <si>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</si>
  <si>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</si>
  <si>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</si>
  <si>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</si>
  <si>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</si>
  <si>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</si>
  <si>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</si>
  <si>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</si>
  <si>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</si>
  <si>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</si>
  <si>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</si>
  <si>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</si>
  <si>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</si>
  <si>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</si>
  <si>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</si>
  <si>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</si>
  <si>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</si>
  <si>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</si>
  <si>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</si>
  <si>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</si>
  <si>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</si>
  <si>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</si>
  <si>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</si>
  <si>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</si>
  <si>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</si>
  <si>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</si>
  <si>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</si>
  <si>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</si>
  <si>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</si>
  <si>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SFAS 106 Med Part-D</t>
  </si>
  <si>
    <t>Asset Retirement Obligations</t>
  </si>
  <si>
    <t>ACCUMULATED PROVISIONS - MISC</t>
  </si>
  <si>
    <t>PREFERRED STOCK DUE W/IN 1 YR</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</si>
  <si>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</si>
  <si>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</si>
  <si>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</si>
  <si>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</si>
  <si>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</si>
  <si>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</si>
  <si>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</si>
  <si>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</si>
  <si>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</si>
  <si>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</si>
  <si>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</si>
  <si>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</si>
  <si>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</si>
  <si>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</si>
  <si>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</si>
  <si>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</si>
  <si>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</si>
  <si>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</si>
  <si>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</si>
  <si>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</si>
  <si>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</si>
  <si>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</si>
  <si>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</si>
  <si>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</si>
  <si>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</si>
  <si>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</si>
  <si>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</si>
  <si>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</si>
  <si>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</si>
  <si>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</si>
  <si>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</si>
  <si>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</si>
  <si>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</si>
  <si>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</si>
  <si>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</si>
  <si>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</si>
  <si>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</si>
  <si>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</si>
  <si>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</si>
  <si>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</si>
  <si>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</si>
  <si>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</si>
  <si>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Interest Accrued - Tax</t>
  </si>
  <si>
    <t>Accrued Margin Interest</t>
  </si>
  <si>
    <t>Accrued Interest-Tax Reserves</t>
  </si>
  <si>
    <t>Accrued Int -Tax Reserves-ST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</si>
  <si>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</si>
  <si>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</si>
  <si>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</si>
  <si>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</si>
  <si>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</si>
  <si>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</si>
  <si>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</si>
  <si>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</si>
  <si>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</si>
  <si>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</si>
  <si>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Deriv-Hdg-Unreal Ls-CF-Int-Cur</t>
  </si>
  <si>
    <t>Deriv-Hdg-Unreal Ls-FV-Int-Cur</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</si>
  <si>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</si>
  <si>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</si>
  <si>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</si>
  <si>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</si>
  <si>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</si>
  <si>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</si>
  <si>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</si>
  <si>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</si>
  <si>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</si>
  <si>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</si>
  <si>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</si>
  <si>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P/R Ded - Savings Plan</t>
  </si>
  <si>
    <t>Vacation Pay - This Year</t>
  </si>
  <si>
    <t>Vacation Pay - Next Year</t>
  </si>
  <si>
    <t>FAS 112 CURRENT LIAB</t>
  </si>
  <si>
    <t>ESP - Employer Contrib Accrued</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</si>
  <si>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</si>
  <si>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</si>
  <si>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</si>
  <si>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</si>
  <si>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</si>
  <si>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</si>
  <si>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</si>
  <si>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</si>
  <si>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</si>
  <si>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</si>
  <si>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</si>
  <si>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P/R Ded - Stock Purchase Plan</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</si>
  <si>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</si>
  <si>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</si>
  <si>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</si>
  <si>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</si>
  <si>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</si>
  <si>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</si>
  <si>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</si>
  <si>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</si>
  <si>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Civil Penalties Accrual NSR</t>
  </si>
  <si>
    <t>Accrued Prof. Tax Services</t>
  </si>
  <si>
    <t>AEP Transmission ICP</t>
  </si>
  <si>
    <t>COO Other ICP</t>
  </si>
  <si>
    <t>OTHR CURR &amp; ACCRUED LIAB</t>
  </si>
  <si>
    <t>DEFERRED INCOME TAXES</t>
  </si>
  <si>
    <t>DEF INVESTMENT TAX CREDITS</t>
  </si>
  <si>
    <t>Over Recovered Fuel Cost</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</si>
  <si>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</si>
  <si>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</si>
  <si>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</si>
  <si>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</si>
  <si>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</si>
  <si>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</si>
  <si>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</si>
  <si>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</si>
  <si>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</si>
  <si>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Customer Advance Receipts</t>
  </si>
  <si>
    <t>Neigh Help Neig-Cust Donations</t>
  </si>
  <si>
    <t>T.V.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</si>
  <si>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</si>
  <si>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</si>
  <si>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</si>
  <si>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</si>
  <si>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</si>
  <si>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</si>
  <si>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</si>
  <si>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</si>
  <si>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</si>
  <si>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</si>
  <si>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</si>
  <si>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2008-03-31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</si>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</sst>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5"/>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IF(N263="error",N264,N263)</f>
        <v>KYP CORP CONSOLIDATED</v>
      </c>
      <c r="C2" s="9"/>
      <c r="D2" s="8"/>
      <c r="E2" s="20"/>
      <c r="F2" s="9"/>
      <c r="G2" s="27"/>
      <c r="H2" s="8"/>
      <c r="I2" s="27"/>
    </row>
    <row r="3" spans="2:9" ht="12.75" customHeight="1">
      <c r="B3" s="2" t="s">
        <v>4</v>
      </c>
      <c r="C3" s="9"/>
      <c r="D3" s="8"/>
      <c r="E3" s="20"/>
      <c r="F3" s="9"/>
      <c r="G3" s="27"/>
      <c r="H3" s="8"/>
      <c r="I3" s="27"/>
    </row>
    <row r="4" spans="2:11" ht="12.75">
      <c r="B4" s="63">
        <f>O248*1</f>
        <v>39538</v>
      </c>
      <c r="C4" s="9"/>
      <c r="D4" s="8"/>
      <c r="E4" s="20"/>
      <c r="F4" s="9"/>
      <c r="G4" s="27"/>
      <c r="H4" s="8"/>
      <c r="I4" s="27"/>
      <c r="K4" s="5" t="s">
        <v>5</v>
      </c>
    </row>
    <row r="5" spans="2:11" ht="13.5" thickBot="1">
      <c r="B5" s="77" t="s">
        <v>635</v>
      </c>
      <c r="C5" s="52">
        <f>IF(O257&gt;0,"REPORT HAS "&amp;O257&amp;" DATA ERROR(S)","")</f>
      </c>
      <c r="D5" s="53"/>
      <c r="E5" s="54"/>
      <c r="F5" s="53"/>
      <c r="G5" s="54"/>
      <c r="H5" s="53"/>
      <c r="I5" s="55" t="str">
        <f>UPPER(TEXT(NvsEndTime,"mm/dd/yy hh:mm"))</f>
        <v>04/18/08 11:09</v>
      </c>
      <c r="K5"/>
    </row>
    <row r="6" spans="2:9" ht="13.5" thickTop="1">
      <c r="B6" s="30" t="s">
        <v>6</v>
      </c>
      <c r="C6" s="7"/>
      <c r="D6" s="6"/>
      <c r="E6" s="21" t="s">
        <v>7</v>
      </c>
      <c r="F6" s="17"/>
      <c r="G6" s="28"/>
      <c r="H6" s="2"/>
      <c r="I6" s="22" t="s">
        <v>8</v>
      </c>
    </row>
    <row r="7" spans="2:9" ht="13.5" thickBot="1">
      <c r="B7" s="56" t="s">
        <v>9</v>
      </c>
      <c r="C7" s="57" t="s">
        <v>10</v>
      </c>
      <c r="D7" s="58"/>
      <c r="E7" s="59" t="str">
        <f>TEXT(+O248,"YYYY")</f>
        <v>2008</v>
      </c>
      <c r="F7" s="60"/>
      <c r="G7" s="61">
        <f>+E7-1</f>
        <v>2007</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487</v>
      </c>
      <c r="D15" s="15"/>
      <c r="E15" s="24">
        <v>0</v>
      </c>
      <c r="F15" s="11"/>
      <c r="G15" s="24">
        <v>0</v>
      </c>
      <c r="H15" s="11"/>
      <c r="I15" s="24">
        <v>0</v>
      </c>
    </row>
    <row r="16" spans="1:9" ht="12.75" outlineLevel="1">
      <c r="A16" s="1" t="s">
        <v>95</v>
      </c>
      <c r="B16" s="1" t="s">
        <v>96</v>
      </c>
      <c r="C16" s="29" t="s">
        <v>488</v>
      </c>
      <c r="E16" s="19">
        <v>208750000</v>
      </c>
      <c r="G16" s="19">
        <v>208750000</v>
      </c>
      <c r="I16" s="19">
        <v>208750000</v>
      </c>
    </row>
    <row r="17" spans="1:9" ht="12.75" outlineLevel="1">
      <c r="A17" s="1" t="s">
        <v>97</v>
      </c>
      <c r="B17" s="1" t="s">
        <v>98</v>
      </c>
      <c r="C17" s="29" t="s">
        <v>489</v>
      </c>
      <c r="E17" s="19">
        <v>-2580372.75</v>
      </c>
      <c r="G17" s="19">
        <v>-767178</v>
      </c>
      <c r="I17" s="19">
        <v>-229473</v>
      </c>
    </row>
    <row r="18" spans="1:9" ht="12.75" outlineLevel="1">
      <c r="A18" s="1" t="s">
        <v>99</v>
      </c>
      <c r="B18" s="1" t="s">
        <v>100</v>
      </c>
      <c r="C18" s="29" t="s">
        <v>490</v>
      </c>
      <c r="E18" s="19">
        <v>-568969.31</v>
      </c>
      <c r="G18" s="19">
        <v>276441.85</v>
      </c>
      <c r="I18" s="19">
        <v>-584074.72</v>
      </c>
    </row>
    <row r="19" spans="1:9" ht="12.75">
      <c r="A19" s="1" t="s">
        <v>16</v>
      </c>
      <c r="C19" s="11" t="s">
        <v>491</v>
      </c>
      <c r="D19" s="15"/>
      <c r="E19" s="24">
        <v>205600657.94</v>
      </c>
      <c r="F19" s="11"/>
      <c r="G19" s="24">
        <v>208259263.85</v>
      </c>
      <c r="H19" s="11"/>
      <c r="I19" s="24">
        <v>207936452.28</v>
      </c>
    </row>
    <row r="20" spans="1:9" s="29" customFormat="1" ht="12.75" customHeight="1">
      <c r="A20" s="29" t="s">
        <v>17</v>
      </c>
      <c r="C20" s="42" t="s">
        <v>492</v>
      </c>
      <c r="D20" s="43"/>
      <c r="E20" s="44">
        <v>136861909.215</v>
      </c>
      <c r="F20" s="42"/>
      <c r="G20" s="44">
        <v>118324590.77799995</v>
      </c>
      <c r="H20" s="42"/>
      <c r="I20" s="44">
        <v>128583535.71500032</v>
      </c>
    </row>
    <row r="21" spans="1:9" s="45" customFormat="1" ht="12.75">
      <c r="A21" s="45" t="s">
        <v>18</v>
      </c>
      <c r="C21" s="45" t="s">
        <v>19</v>
      </c>
      <c r="D21" s="46"/>
      <c r="E21" s="47">
        <v>392912567.155</v>
      </c>
      <c r="G21" s="47">
        <v>377033854.628</v>
      </c>
      <c r="I21" s="47">
        <v>386969987.995</v>
      </c>
    </row>
    <row r="22" spans="3:9" ht="12.75">
      <c r="C22" s="11"/>
      <c r="D22" s="16"/>
      <c r="E22" s="32" t="str">
        <f>IF(ABS(+E14+E15+E19+E20-E21)&gt;$O$251,$O$254," ")</f>
        <v> </v>
      </c>
      <c r="F22" s="7"/>
      <c r="G22" s="32" t="str">
        <f>IF(ABS(+G14+G15+G19+G20-G21)&gt;$O$251,$O$254," ")</f>
        <v> </v>
      </c>
      <c r="H22" s="7"/>
      <c r="I22" s="32" t="str">
        <f>IF(ABS(+I14+I15+I19+I20-I21)&gt;$O$251,$O$254," ")</f>
        <v> </v>
      </c>
    </row>
    <row r="23" spans="3:9" ht="15" customHeight="1">
      <c r="C23" s="7" t="s">
        <v>20</v>
      </c>
      <c r="D23" s="16"/>
      <c r="E23" s="25"/>
      <c r="F23" s="7"/>
      <c r="G23" s="25"/>
      <c r="H23" s="7"/>
      <c r="I23" s="25"/>
    </row>
    <row r="24" spans="1:9" ht="14.25" customHeight="1">
      <c r="A24" s="1" t="s">
        <v>21</v>
      </c>
      <c r="C24" s="11" t="s">
        <v>493</v>
      </c>
      <c r="D24" s="15"/>
      <c r="E24" s="24">
        <v>0</v>
      </c>
      <c r="F24" s="11"/>
      <c r="G24" s="24">
        <v>0</v>
      </c>
      <c r="H24" s="11"/>
      <c r="I24" s="24">
        <v>0</v>
      </c>
    </row>
    <row r="25" spans="1:9" ht="12.75">
      <c r="A25" s="1" t="s">
        <v>22</v>
      </c>
      <c r="C25" s="11" t="s">
        <v>494</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495</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105000000</v>
      </c>
      <c r="I30" s="19">
        <v>400000000</v>
      </c>
    </row>
    <row r="31" spans="1:9" ht="12.75" outlineLevel="1">
      <c r="A31" s="1" t="s">
        <v>107</v>
      </c>
      <c r="B31" s="1" t="s">
        <v>108</v>
      </c>
      <c r="C31" s="29" t="s">
        <v>109</v>
      </c>
      <c r="E31" s="19">
        <v>-1580931.32</v>
      </c>
      <c r="G31" s="19">
        <v>-56062.7</v>
      </c>
      <c r="I31" s="19">
        <v>-1627300.1</v>
      </c>
    </row>
    <row r="32" spans="1:9" ht="12.75">
      <c r="A32" s="1" t="s">
        <v>24</v>
      </c>
      <c r="C32" s="1" t="s">
        <v>25</v>
      </c>
      <c r="D32" s="15"/>
      <c r="E32" s="19">
        <v>418419068.68</v>
      </c>
      <c r="G32" s="19">
        <v>124943937.3</v>
      </c>
      <c r="I32" s="19">
        <v>418372699.9</v>
      </c>
    </row>
    <row r="33" spans="1:9" ht="12.75">
      <c r="A33" s="1" t="s">
        <v>26</v>
      </c>
      <c r="C33" s="11" t="s">
        <v>5</v>
      </c>
      <c r="D33" s="15"/>
      <c r="E33" s="24"/>
      <c r="F33" s="11"/>
      <c r="G33" s="24"/>
      <c r="H33" s="11"/>
      <c r="I33" s="24"/>
    </row>
    <row r="34" spans="1:9" s="7" customFormat="1" ht="12.75">
      <c r="A34" s="7" t="s">
        <v>27</v>
      </c>
      <c r="C34" s="7" t="s">
        <v>28</v>
      </c>
      <c r="D34" s="16"/>
      <c r="E34" s="25">
        <v>811331635.8349999</v>
      </c>
      <c r="G34" s="25">
        <v>501977791.9279996</v>
      </c>
      <c r="I34" s="25">
        <v>805342687.8949996</v>
      </c>
    </row>
    <row r="35" spans="3:9" ht="12.75">
      <c r="C35" s="3"/>
      <c r="E35" s="32" t="str">
        <f>IF(ABS(+E21+E24+E25+E27+E32-E34)&gt;$O$251,$O$254," ")</f>
        <v> </v>
      </c>
      <c r="G35" s="32" t="str">
        <f>IF(ABS(+G21+G24+G25+G27+G32-G34)&gt;$O$251,$O$254," ")</f>
        <v> </v>
      </c>
      <c r="I35" s="32" t="str">
        <f>IF(ABS(+I21+I24+I25+I27+I32-I34)&gt;$O$251,$O$254," ")</f>
        <v> </v>
      </c>
    </row>
    <row r="36" spans="3:9" ht="12.75">
      <c r="C36" s="7" t="s">
        <v>29</v>
      </c>
      <c r="D36" s="7"/>
      <c r="E36" s="25"/>
      <c r="F36" s="7"/>
      <c r="G36" s="25"/>
      <c r="H36" s="7"/>
      <c r="I36" s="25"/>
    </row>
    <row r="37" spans="1:9" ht="12.75" outlineLevel="1">
      <c r="A37" s="1" t="s">
        <v>110</v>
      </c>
      <c r="B37" s="1" t="s">
        <v>111</v>
      </c>
      <c r="C37" s="29" t="s">
        <v>112</v>
      </c>
      <c r="E37" s="19">
        <v>1171956.68</v>
      </c>
      <c r="G37" s="19">
        <v>1409908.8</v>
      </c>
      <c r="I37" s="19">
        <v>1178727.52</v>
      </c>
    </row>
    <row r="38" spans="1:9" ht="12.75" outlineLevel="1">
      <c r="A38" s="1" t="s">
        <v>113</v>
      </c>
      <c r="B38" s="1" t="s">
        <v>114</v>
      </c>
      <c r="C38" s="29" t="s">
        <v>115</v>
      </c>
      <c r="E38" s="19">
        <v>8458.74</v>
      </c>
      <c r="G38" s="19">
        <v>39818.89</v>
      </c>
      <c r="I38" s="19">
        <v>92963.24</v>
      </c>
    </row>
    <row r="39" spans="1:9" ht="12.75">
      <c r="A39" s="1" t="s">
        <v>30</v>
      </c>
      <c r="C39" s="1" t="s">
        <v>496</v>
      </c>
      <c r="D39" s="11"/>
      <c r="E39" s="24">
        <v>1180415.42</v>
      </c>
      <c r="F39" s="11"/>
      <c r="G39" s="24">
        <v>1449727.69</v>
      </c>
      <c r="H39" s="11"/>
      <c r="I39" s="24">
        <v>1271690.76</v>
      </c>
    </row>
    <row r="40" spans="1:9" ht="12.75">
      <c r="A40" s="1" t="s">
        <v>31</v>
      </c>
      <c r="C40" s="1" t="s">
        <v>497</v>
      </c>
      <c r="E40" s="19">
        <v>0</v>
      </c>
      <c r="G40" s="19">
        <v>0</v>
      </c>
      <c r="I40" s="19">
        <v>0</v>
      </c>
    </row>
    <row r="41" spans="1:9" ht="12.75" outlineLevel="1">
      <c r="A41" s="1" t="s">
        <v>116</v>
      </c>
      <c r="B41" s="1" t="s">
        <v>117</v>
      </c>
      <c r="C41" s="29" t="s">
        <v>498</v>
      </c>
      <c r="E41" s="19">
        <v>33898.626</v>
      </c>
      <c r="G41" s="19">
        <v>28578.776</v>
      </c>
      <c r="I41" s="19">
        <v>11324.506</v>
      </c>
    </row>
    <row r="42" spans="1:9" ht="12.75" outlineLevel="1">
      <c r="A42" s="1" t="s">
        <v>118</v>
      </c>
      <c r="B42" s="1" t="s">
        <v>119</v>
      </c>
      <c r="C42" s="29" t="s">
        <v>499</v>
      </c>
      <c r="E42" s="19">
        <v>121740.66</v>
      </c>
      <c r="G42" s="19">
        <v>117304.94</v>
      </c>
      <c r="I42" s="19">
        <v>120429.91</v>
      </c>
    </row>
    <row r="43" spans="1:9" ht="12.75" outlineLevel="1">
      <c r="A43" s="1" t="s">
        <v>120</v>
      </c>
      <c r="B43" s="1" t="s">
        <v>121</v>
      </c>
      <c r="C43" s="29" t="s">
        <v>500</v>
      </c>
      <c r="E43" s="19">
        <v>470033.13</v>
      </c>
      <c r="G43" s="19">
        <v>408810.43</v>
      </c>
      <c r="I43" s="19">
        <v>459733.3</v>
      </c>
    </row>
    <row r="44" spans="1:9" ht="12.75" outlineLevel="1">
      <c r="A44" s="1" t="s">
        <v>122</v>
      </c>
      <c r="B44" s="1" t="s">
        <v>123</v>
      </c>
      <c r="C44" s="29" t="s">
        <v>501</v>
      </c>
      <c r="E44" s="19">
        <v>3782593.876</v>
      </c>
      <c r="G44" s="19">
        <v>-88359.41</v>
      </c>
      <c r="I44" s="19">
        <v>3514833.62</v>
      </c>
    </row>
    <row r="45" spans="1:9" ht="12.75" outlineLevel="1">
      <c r="A45" s="1" t="s">
        <v>124</v>
      </c>
      <c r="B45" s="1" t="s">
        <v>125</v>
      </c>
      <c r="C45" s="29" t="s">
        <v>502</v>
      </c>
      <c r="E45" s="19">
        <v>6095010</v>
      </c>
      <c r="G45" s="19">
        <v>3740484.48</v>
      </c>
      <c r="I45" s="19">
        <v>4724369.27</v>
      </c>
    </row>
    <row r="46" spans="1:9" ht="12.75" outlineLevel="1">
      <c r="A46" s="1" t="s">
        <v>126</v>
      </c>
      <c r="B46" s="1" t="s">
        <v>127</v>
      </c>
      <c r="C46" s="29" t="s">
        <v>503</v>
      </c>
      <c r="E46" s="19">
        <v>929417.54</v>
      </c>
      <c r="G46" s="19">
        <v>641956.747</v>
      </c>
      <c r="I46" s="19">
        <v>1033517.03</v>
      </c>
    </row>
    <row r="47" spans="1:9" ht="12.75" outlineLevel="1">
      <c r="A47" s="1" t="s">
        <v>128</v>
      </c>
      <c r="B47" s="1" t="s">
        <v>129</v>
      </c>
      <c r="C47" s="29" t="s">
        <v>504</v>
      </c>
      <c r="E47" s="19">
        <v>12370.37</v>
      </c>
      <c r="G47" s="19">
        <v>12370.37</v>
      </c>
      <c r="I47" s="19">
        <v>13370.37</v>
      </c>
    </row>
    <row r="48" spans="1:9" ht="12.75" outlineLevel="1">
      <c r="A48" s="1" t="s">
        <v>130</v>
      </c>
      <c r="B48" s="1" t="s">
        <v>131</v>
      </c>
      <c r="C48" s="29" t="s">
        <v>505</v>
      </c>
      <c r="E48" s="19">
        <v>-118372</v>
      </c>
      <c r="G48" s="19">
        <v>-115862</v>
      </c>
      <c r="I48" s="19">
        <v>-118290</v>
      </c>
    </row>
    <row r="49" spans="1:9" ht="12.75" outlineLevel="1">
      <c r="A49" s="1" t="s">
        <v>132</v>
      </c>
      <c r="B49" s="1" t="s">
        <v>133</v>
      </c>
      <c r="C49" s="29" t="s">
        <v>506</v>
      </c>
      <c r="E49" s="19">
        <v>7374107</v>
      </c>
      <c r="G49" s="19">
        <v>12062774</v>
      </c>
      <c r="I49" s="19">
        <v>7542952</v>
      </c>
    </row>
    <row r="50" spans="1:9" ht="12.75" outlineLevel="1">
      <c r="A50" s="1" t="s">
        <v>134</v>
      </c>
      <c r="B50" s="1" t="s">
        <v>135</v>
      </c>
      <c r="C50" s="29" t="s">
        <v>507</v>
      </c>
      <c r="E50" s="19">
        <v>-3748639.45</v>
      </c>
      <c r="G50" s="19">
        <v>0</v>
      </c>
      <c r="I50" s="19">
        <v>-3507535.7</v>
      </c>
    </row>
    <row r="51" spans="1:9" ht="12.75" outlineLevel="1">
      <c r="A51" s="1" t="s">
        <v>136</v>
      </c>
      <c r="B51" s="1" t="s">
        <v>137</v>
      </c>
      <c r="C51" s="29" t="s">
        <v>508</v>
      </c>
      <c r="E51" s="19">
        <v>950880.39</v>
      </c>
      <c r="G51" s="19">
        <v>1170869.96</v>
      </c>
      <c r="I51" s="19">
        <v>944128.1</v>
      </c>
    </row>
    <row r="52" spans="1:9" ht="12.75">
      <c r="A52" s="1" t="s">
        <v>32</v>
      </c>
      <c r="C52" s="1" t="s">
        <v>509</v>
      </c>
      <c r="D52" s="11"/>
      <c r="E52" s="24">
        <v>15903040.142</v>
      </c>
      <c r="F52" s="11"/>
      <c r="G52" s="24">
        <v>17978928.293</v>
      </c>
      <c r="H52" s="11"/>
      <c r="I52" s="24">
        <v>14738832.405999998</v>
      </c>
    </row>
    <row r="53" spans="1:9" s="7" customFormat="1" ht="12.75">
      <c r="A53" s="7" t="s">
        <v>33</v>
      </c>
      <c r="C53" s="7" t="s">
        <v>34</v>
      </c>
      <c r="E53" s="25">
        <v>17083455.562</v>
      </c>
      <c r="G53" s="25">
        <v>19428655.983000003</v>
      </c>
      <c r="I53" s="25">
        <v>16010523.166</v>
      </c>
    </row>
    <row r="54" spans="5:9" ht="12.75">
      <c r="E54" s="32" t="str">
        <f>IF(ABS(+E39+E40+E52-E53)&gt;$O$251,$O$254," ")</f>
        <v> </v>
      </c>
      <c r="G54" s="32" t="str">
        <f>IF(ABS(+G39+G40+G52-G53)&gt;$O$251,$O$254," ")</f>
        <v> </v>
      </c>
      <c r="I54" s="32" t="str">
        <f>IF(ABS(+I39+I40+I52-I53)&gt;$O$251,$O$254," ")</f>
        <v> </v>
      </c>
    </row>
    <row r="55" spans="3:9" ht="12.75">
      <c r="C55" s="7" t="s">
        <v>35</v>
      </c>
      <c r="D55" s="11"/>
      <c r="E55" s="24"/>
      <c r="F55" s="11"/>
      <c r="G55" s="24"/>
      <c r="H55" s="11"/>
      <c r="I55" s="24"/>
    </row>
    <row r="56" spans="1:9" ht="12.75">
      <c r="A56" t="s">
        <v>36</v>
      </c>
      <c r="C56" s="11" t="s">
        <v>510</v>
      </c>
      <c r="D56" s="13"/>
      <c r="E56" s="26">
        <v>0</v>
      </c>
      <c r="F56" s="13"/>
      <c r="G56" s="26">
        <v>0</v>
      </c>
      <c r="H56" s="13"/>
      <c r="I56" s="26">
        <v>0</v>
      </c>
    </row>
    <row r="57" spans="1:9" ht="12.75" outlineLevel="1">
      <c r="A57" s="1" t="s">
        <v>138</v>
      </c>
      <c r="B57" s="1" t="s">
        <v>139</v>
      </c>
      <c r="C57" s="29" t="s">
        <v>511</v>
      </c>
      <c r="E57" s="19">
        <v>30000000</v>
      </c>
      <c r="G57" s="19">
        <v>322964000</v>
      </c>
      <c r="I57" s="19">
        <v>30000000</v>
      </c>
    </row>
    <row r="58" spans="1:9" ht="12.75" outlineLevel="1">
      <c r="A58" s="1" t="s">
        <v>140</v>
      </c>
      <c r="B58" s="1" t="s">
        <v>141</v>
      </c>
      <c r="C58" s="29" t="s">
        <v>512</v>
      </c>
      <c r="E58" s="19">
        <v>0</v>
      </c>
      <c r="G58" s="19">
        <v>-409698.06</v>
      </c>
      <c r="I58" s="19">
        <v>0</v>
      </c>
    </row>
    <row r="59" spans="1:9" ht="12.75">
      <c r="A59" s="1" t="s">
        <v>37</v>
      </c>
      <c r="C59" s="11" t="s">
        <v>513</v>
      </c>
      <c r="D59" s="11"/>
      <c r="E59" s="24">
        <v>30000000</v>
      </c>
      <c r="F59" s="11"/>
      <c r="G59" s="24">
        <v>322554301.94</v>
      </c>
      <c r="H59" s="11"/>
      <c r="I59" s="24">
        <v>30000000</v>
      </c>
    </row>
    <row r="60" spans="1:9" ht="12.75">
      <c r="A60" s="1" t="s">
        <v>91</v>
      </c>
      <c r="C60" s="11" t="s">
        <v>514</v>
      </c>
      <c r="D60" s="11"/>
      <c r="E60" s="24">
        <v>0</v>
      </c>
      <c r="F60" s="11"/>
      <c r="G60" s="24">
        <v>0</v>
      </c>
      <c r="H60" s="11"/>
      <c r="I60" s="24">
        <v>0</v>
      </c>
    </row>
    <row r="61" spans="1:9" ht="12.75">
      <c r="A61" s="1" t="s">
        <v>38</v>
      </c>
      <c r="C61" s="11" t="s">
        <v>515</v>
      </c>
      <c r="D61" s="11"/>
      <c r="E61" s="24">
        <v>0</v>
      </c>
      <c r="F61" s="11"/>
      <c r="G61" s="24">
        <v>0</v>
      </c>
      <c r="H61" s="11"/>
      <c r="I61" s="24">
        <v>0</v>
      </c>
    </row>
    <row r="62" spans="1:9" ht="12.75" outlineLevel="1">
      <c r="A62" s="1" t="s">
        <v>142</v>
      </c>
      <c r="B62" s="1" t="s">
        <v>143</v>
      </c>
      <c r="C62" s="29" t="s">
        <v>144</v>
      </c>
      <c r="E62" s="19">
        <v>40305350.82</v>
      </c>
      <c r="G62" s="19">
        <v>20768640.37</v>
      </c>
      <c r="I62" s="19">
        <v>19153140.66</v>
      </c>
    </row>
    <row r="63" spans="1:9" ht="12.75">
      <c r="A63" s="1" t="s">
        <v>78</v>
      </c>
      <c r="C63" s="1" t="s">
        <v>516</v>
      </c>
      <c r="D63" s="11"/>
      <c r="E63" s="24">
        <v>40305350.82</v>
      </c>
      <c r="F63" s="11"/>
      <c r="G63" s="24">
        <v>20768640.37</v>
      </c>
      <c r="H63" s="11"/>
      <c r="I63" s="24">
        <v>19153140.66</v>
      </c>
    </row>
    <row r="64" spans="1:9" ht="12.75" outlineLevel="1">
      <c r="A64" s="1" t="s">
        <v>145</v>
      </c>
      <c r="B64" s="1" t="s">
        <v>146</v>
      </c>
      <c r="C64" s="29" t="s">
        <v>517</v>
      </c>
      <c r="E64" s="19">
        <v>5869759.902</v>
      </c>
      <c r="G64" s="19">
        <v>4958596.652</v>
      </c>
      <c r="I64" s="19">
        <v>5573922.882</v>
      </c>
    </row>
    <row r="65" spans="1:9" ht="12.75" outlineLevel="1">
      <c r="A65" s="1" t="s">
        <v>147</v>
      </c>
      <c r="B65" s="1" t="s">
        <v>148</v>
      </c>
      <c r="C65" s="29" t="s">
        <v>518</v>
      </c>
      <c r="E65" s="19">
        <v>3029611.86</v>
      </c>
      <c r="G65" s="19">
        <v>1612479.26</v>
      </c>
      <c r="I65" s="19">
        <v>8987184</v>
      </c>
    </row>
    <row r="66" spans="1:9" ht="12.75" outlineLevel="1">
      <c r="A66" s="1" t="s">
        <v>149</v>
      </c>
      <c r="B66" s="1" t="s">
        <v>150</v>
      </c>
      <c r="C66" s="29" t="s">
        <v>519</v>
      </c>
      <c r="E66" s="19">
        <v>708326.8</v>
      </c>
      <c r="G66" s="19">
        <v>202379.1</v>
      </c>
      <c r="I66" s="19">
        <v>202379.1</v>
      </c>
    </row>
    <row r="67" spans="1:9" ht="12.75" outlineLevel="1">
      <c r="A67" s="1" t="s">
        <v>151</v>
      </c>
      <c r="B67" s="1" t="s">
        <v>152</v>
      </c>
      <c r="C67" s="29" t="s">
        <v>520</v>
      </c>
      <c r="E67" s="19">
        <v>15008979.42</v>
      </c>
      <c r="G67" s="19">
        <v>15209149.94</v>
      </c>
      <c r="I67" s="19">
        <v>11283937.83</v>
      </c>
    </row>
    <row r="68" spans="1:9" ht="12.75" outlineLevel="1">
      <c r="A68" s="1" t="s">
        <v>153</v>
      </c>
      <c r="B68" s="1" t="s">
        <v>154</v>
      </c>
      <c r="C68" s="29" t="s">
        <v>521</v>
      </c>
      <c r="E68" s="19">
        <v>604782.77</v>
      </c>
      <c r="G68" s="19">
        <v>438678.09</v>
      </c>
      <c r="I68" s="19">
        <v>422096.23</v>
      </c>
    </row>
    <row r="69" spans="1:9" ht="12.75" outlineLevel="1">
      <c r="A69" s="1" t="s">
        <v>155</v>
      </c>
      <c r="B69" s="1" t="s">
        <v>156</v>
      </c>
      <c r="C69" s="29" t="s">
        <v>522</v>
      </c>
      <c r="E69" s="19">
        <v>5458864.744</v>
      </c>
      <c r="G69" s="19">
        <v>10920871.599</v>
      </c>
      <c r="I69" s="19">
        <v>5317128.218</v>
      </c>
    </row>
    <row r="70" spans="1:9" ht="12.75" outlineLevel="1">
      <c r="A70" s="1" t="s">
        <v>157</v>
      </c>
      <c r="B70" s="1" t="s">
        <v>158</v>
      </c>
      <c r="C70" s="29" t="s">
        <v>523</v>
      </c>
      <c r="E70" s="19">
        <v>5047.84</v>
      </c>
      <c r="G70" s="19">
        <v>5770.86</v>
      </c>
      <c r="I70" s="19">
        <v>46616.62</v>
      </c>
    </row>
    <row r="71" spans="1:9" ht="12.75" outlineLevel="1">
      <c r="A71" s="1" t="s">
        <v>159</v>
      </c>
      <c r="B71" s="1" t="s">
        <v>160</v>
      </c>
      <c r="C71" s="29" t="s">
        <v>524</v>
      </c>
      <c r="E71" s="19">
        <v>0</v>
      </c>
      <c r="G71" s="19">
        <v>4979.5</v>
      </c>
      <c r="I71" s="19">
        <v>170</v>
      </c>
    </row>
    <row r="72" spans="1:9" ht="12.75" outlineLevel="1">
      <c r="A72" s="1" t="s">
        <v>161</v>
      </c>
      <c r="B72" s="1" t="s">
        <v>162</v>
      </c>
      <c r="C72" s="29" t="s">
        <v>525</v>
      </c>
      <c r="E72" s="19">
        <v>0.002</v>
      </c>
      <c r="G72" s="19">
        <v>0</v>
      </c>
      <c r="I72" s="19">
        <v>0</v>
      </c>
    </row>
    <row r="73" spans="1:9" ht="12.75" outlineLevel="1">
      <c r="A73" s="1" t="s">
        <v>163</v>
      </c>
      <c r="B73" s="1" t="s">
        <v>164</v>
      </c>
      <c r="C73" s="29" t="s">
        <v>526</v>
      </c>
      <c r="E73" s="19">
        <v>6487.39</v>
      </c>
      <c r="G73" s="19">
        <v>8288.59</v>
      </c>
      <c r="I73" s="19">
        <v>8841.84</v>
      </c>
    </row>
    <row r="74" spans="1:9" ht="12.75" outlineLevel="1">
      <c r="A74" s="1" t="s">
        <v>165</v>
      </c>
      <c r="B74" s="1" t="s">
        <v>166</v>
      </c>
      <c r="C74" s="29" t="s">
        <v>527</v>
      </c>
      <c r="E74" s="19">
        <v>929.46</v>
      </c>
      <c r="G74" s="19">
        <v>0</v>
      </c>
      <c r="I74" s="19">
        <v>0</v>
      </c>
    </row>
    <row r="75" spans="1:9" ht="12.75" outlineLevel="1">
      <c r="A75" s="1" t="s">
        <v>167</v>
      </c>
      <c r="B75" s="1" t="s">
        <v>168</v>
      </c>
      <c r="C75" s="29" t="s">
        <v>528</v>
      </c>
      <c r="E75" s="19">
        <v>10813.5</v>
      </c>
      <c r="G75" s="19">
        <v>19950</v>
      </c>
      <c r="I75" s="19">
        <v>10641</v>
      </c>
    </row>
    <row r="76" spans="1:9" ht="12.75" outlineLevel="1">
      <c r="A76" s="1" t="s">
        <v>169</v>
      </c>
      <c r="B76" s="1" t="s">
        <v>170</v>
      </c>
      <c r="C76" s="29" t="s">
        <v>529</v>
      </c>
      <c r="E76" s="19">
        <v>145245.34</v>
      </c>
      <c r="G76" s="19">
        <v>105988.41</v>
      </c>
      <c r="I76" s="19">
        <v>314648.06</v>
      </c>
    </row>
    <row r="77" spans="1:9" ht="12.75" outlineLevel="1">
      <c r="A77" s="1" t="s">
        <v>171</v>
      </c>
      <c r="B77" s="1" t="s">
        <v>172</v>
      </c>
      <c r="C77" s="29" t="s">
        <v>530</v>
      </c>
      <c r="E77" s="19">
        <v>1254118.714</v>
      </c>
      <c r="G77" s="19">
        <v>366247.814</v>
      </c>
      <c r="I77" s="19">
        <v>435671.534</v>
      </c>
    </row>
    <row r="78" spans="1:9" ht="12.75" outlineLevel="1">
      <c r="A78" s="1" t="s">
        <v>173</v>
      </c>
      <c r="B78" s="1" t="s">
        <v>174</v>
      </c>
      <c r="C78" s="29" t="s">
        <v>531</v>
      </c>
      <c r="E78" s="19">
        <v>74.83800000000001</v>
      </c>
      <c r="G78" s="19">
        <v>311.81800000000004</v>
      </c>
      <c r="I78" s="19">
        <v>78.818</v>
      </c>
    </row>
    <row r="79" spans="1:9" ht="12.75" outlineLevel="1">
      <c r="A79" s="1" t="s">
        <v>175</v>
      </c>
      <c r="B79" s="1" t="s">
        <v>176</v>
      </c>
      <c r="C79" s="29" t="s">
        <v>532</v>
      </c>
      <c r="E79" s="19">
        <v>51508.93</v>
      </c>
      <c r="G79" s="19">
        <v>22563.97</v>
      </c>
      <c r="I79" s="19">
        <v>0</v>
      </c>
    </row>
    <row r="80" spans="1:9" ht="12.75">
      <c r="A80" s="1" t="s">
        <v>39</v>
      </c>
      <c r="C80" s="11" t="s">
        <v>40</v>
      </c>
      <c r="D80" s="11"/>
      <c r="E80" s="24">
        <v>32154551.51</v>
      </c>
      <c r="F80" s="11"/>
      <c r="G80" s="24">
        <v>33876255.603</v>
      </c>
      <c r="H80" s="11"/>
      <c r="I80" s="24">
        <v>32603316.131999996</v>
      </c>
    </row>
    <row r="81" spans="1:9" ht="12.75" outlineLevel="1">
      <c r="A81" s="1" t="s">
        <v>177</v>
      </c>
      <c r="B81" s="1" t="s">
        <v>178</v>
      </c>
      <c r="C81" s="29" t="s">
        <v>179</v>
      </c>
      <c r="E81" s="19">
        <v>14284588.48</v>
      </c>
      <c r="G81" s="19">
        <v>11910985.94</v>
      </c>
      <c r="I81" s="19">
        <v>21169017.5</v>
      </c>
    </row>
    <row r="82" spans="1:9" ht="12.75" outlineLevel="1">
      <c r="A82" s="1" t="s">
        <v>180</v>
      </c>
      <c r="B82" s="1" t="s">
        <v>181</v>
      </c>
      <c r="C82" s="29" t="s">
        <v>182</v>
      </c>
      <c r="E82" s="19">
        <v>1759254</v>
      </c>
      <c r="G82" s="19">
        <v>2321018</v>
      </c>
      <c r="I82" s="19">
        <v>3556889.35</v>
      </c>
    </row>
    <row r="83" spans="1:9" ht="12.75" outlineLevel="1">
      <c r="A83" s="1" t="s">
        <v>183</v>
      </c>
      <c r="B83" s="1" t="s">
        <v>184</v>
      </c>
      <c r="C83" s="29" t="s">
        <v>185</v>
      </c>
      <c r="E83" s="19">
        <v>0</v>
      </c>
      <c r="G83" s="19">
        <v>125572</v>
      </c>
      <c r="I83" s="19">
        <v>0</v>
      </c>
    </row>
    <row r="84" spans="1:9" ht="12.75" outlineLevel="1">
      <c r="A84" s="1" t="s">
        <v>186</v>
      </c>
      <c r="B84" s="1" t="s">
        <v>187</v>
      </c>
      <c r="C84" s="29" t="s">
        <v>188</v>
      </c>
      <c r="E84" s="19">
        <v>15092.271</v>
      </c>
      <c r="G84" s="19">
        <v>10398.924</v>
      </c>
      <c r="I84" s="19">
        <v>13316.037</v>
      </c>
    </row>
    <row r="85" spans="1:9" ht="12.75" outlineLevel="1">
      <c r="A85" s="1" t="s">
        <v>189</v>
      </c>
      <c r="B85" s="1" t="s">
        <v>190</v>
      </c>
      <c r="C85" s="29" t="s">
        <v>191</v>
      </c>
      <c r="E85" s="19">
        <v>300179.418</v>
      </c>
      <c r="G85" s="19">
        <v>204350.192</v>
      </c>
      <c r="I85" s="19">
        <v>561925.961</v>
      </c>
    </row>
    <row r="86" spans="1:9" ht="12.75" outlineLevel="1">
      <c r="A86" s="1" t="s">
        <v>192</v>
      </c>
      <c r="B86" s="1" t="s">
        <v>193</v>
      </c>
      <c r="C86" s="29" t="s">
        <v>194</v>
      </c>
      <c r="E86" s="19">
        <v>3024670.54</v>
      </c>
      <c r="G86" s="19">
        <v>2982222.4</v>
      </c>
      <c r="I86" s="19">
        <v>3716463.21</v>
      </c>
    </row>
    <row r="87" spans="1:9" ht="12.75" outlineLevel="1">
      <c r="A87" s="1" t="s">
        <v>195</v>
      </c>
      <c r="B87" s="1" t="s">
        <v>196</v>
      </c>
      <c r="C87" s="29" t="s">
        <v>197</v>
      </c>
      <c r="E87" s="19">
        <v>16193.16</v>
      </c>
      <c r="G87" s="19">
        <v>20763.8</v>
      </c>
      <c r="I87" s="19">
        <v>360965.23</v>
      </c>
    </row>
    <row r="88" spans="1:9" ht="12.75" outlineLevel="1">
      <c r="A88" s="1" t="s">
        <v>198</v>
      </c>
      <c r="B88" s="1" t="s">
        <v>199</v>
      </c>
      <c r="C88" s="29" t="s">
        <v>200</v>
      </c>
      <c r="E88" s="19">
        <v>870.13</v>
      </c>
      <c r="G88" s="19">
        <v>437.22</v>
      </c>
      <c r="I88" s="19">
        <v>97</v>
      </c>
    </row>
    <row r="89" spans="1:9" ht="12.75" outlineLevel="1">
      <c r="A89" s="1" t="s">
        <v>201</v>
      </c>
      <c r="B89" s="1" t="s">
        <v>202</v>
      </c>
      <c r="C89" s="29" t="s">
        <v>203</v>
      </c>
      <c r="E89" s="19">
        <v>24544.94</v>
      </c>
      <c r="G89" s="19">
        <v>18743.77</v>
      </c>
      <c r="I89" s="19">
        <v>20978.97</v>
      </c>
    </row>
    <row r="90" spans="1:9" ht="12.75" outlineLevel="1">
      <c r="A90" s="1" t="s">
        <v>204</v>
      </c>
      <c r="B90" s="1" t="s">
        <v>205</v>
      </c>
      <c r="C90" s="29" t="s">
        <v>206</v>
      </c>
      <c r="E90" s="19">
        <v>22885.08</v>
      </c>
      <c r="G90" s="19">
        <v>20189.45</v>
      </c>
      <c r="I90" s="19">
        <v>36054.77</v>
      </c>
    </row>
    <row r="91" spans="1:9" ht="12.75" outlineLevel="1">
      <c r="A91" s="1" t="s">
        <v>207</v>
      </c>
      <c r="B91" s="1" t="s">
        <v>208</v>
      </c>
      <c r="C91" s="29" t="s">
        <v>209</v>
      </c>
      <c r="E91" s="19">
        <v>350000</v>
      </c>
      <c r="G91" s="19">
        <v>350000</v>
      </c>
      <c r="I91" s="19">
        <v>87500</v>
      </c>
    </row>
    <row r="92" spans="1:9" ht="12.75" outlineLevel="1">
      <c r="A92" s="1" t="s">
        <v>210</v>
      </c>
      <c r="B92" s="1" t="s">
        <v>211</v>
      </c>
      <c r="C92" s="29" t="s">
        <v>212</v>
      </c>
      <c r="E92" s="19">
        <v>2336</v>
      </c>
      <c r="G92" s="19">
        <v>0</v>
      </c>
      <c r="I92" s="19">
        <v>958.31</v>
      </c>
    </row>
    <row r="93" spans="1:9" ht="12.75">
      <c r="A93" s="1" t="s">
        <v>79</v>
      </c>
      <c r="C93" s="11" t="s">
        <v>41</v>
      </c>
      <c r="D93" s="11"/>
      <c r="E93" s="24">
        <v>19800614.018999998</v>
      </c>
      <c r="F93" s="11"/>
      <c r="G93" s="24">
        <v>17964681.696</v>
      </c>
      <c r="H93" s="11"/>
      <c r="I93" s="24">
        <v>29524166.338</v>
      </c>
    </row>
    <row r="94" spans="1:9" ht="12.75" outlineLevel="1">
      <c r="A94" s="1" t="s">
        <v>213</v>
      </c>
      <c r="B94" s="1" t="s">
        <v>214</v>
      </c>
      <c r="C94" s="29" t="s">
        <v>215</v>
      </c>
      <c r="E94" s="19">
        <v>14456585.7</v>
      </c>
      <c r="G94" s="19">
        <v>12754347</v>
      </c>
      <c r="I94" s="19">
        <v>14069574.77</v>
      </c>
    </row>
    <row r="95" spans="1:9" ht="12.75" outlineLevel="1">
      <c r="A95" s="1" t="s">
        <v>216</v>
      </c>
      <c r="B95" s="1" t="s">
        <v>217</v>
      </c>
      <c r="C95" s="29" t="s">
        <v>218</v>
      </c>
      <c r="E95" s="19">
        <v>2247579.316</v>
      </c>
      <c r="G95" s="19">
        <v>2518537.45</v>
      </c>
      <c r="I95" s="19">
        <v>1242863.061</v>
      </c>
    </row>
    <row r="96" spans="1:9" ht="12.75" outlineLevel="1">
      <c r="A96" s="1" t="s">
        <v>219</v>
      </c>
      <c r="B96" s="1" t="s">
        <v>220</v>
      </c>
      <c r="C96" s="29" t="s">
        <v>221</v>
      </c>
      <c r="E96" s="19">
        <v>-1749689</v>
      </c>
      <c r="G96" s="19">
        <v>0</v>
      </c>
      <c r="I96" s="19">
        <v>0</v>
      </c>
    </row>
    <row r="97" spans="1:9" ht="12.75">
      <c r="A97" s="1" t="s">
        <v>42</v>
      </c>
      <c r="C97" s="1" t="s">
        <v>533</v>
      </c>
      <c r="D97" s="11"/>
      <c r="E97" s="24">
        <v>14954476.015999999</v>
      </c>
      <c r="F97" s="11"/>
      <c r="G97" s="24">
        <v>15272884.45</v>
      </c>
      <c r="H97" s="11"/>
      <c r="I97" s="24">
        <v>15312437.831</v>
      </c>
    </row>
    <row r="98" spans="1:9" ht="12.75" outlineLevel="1">
      <c r="A98" s="1" t="s">
        <v>222</v>
      </c>
      <c r="B98" s="1" t="s">
        <v>223</v>
      </c>
      <c r="C98" s="29" t="s">
        <v>534</v>
      </c>
      <c r="E98" s="19">
        <v>5528222.23</v>
      </c>
      <c r="G98" s="19">
        <v>4728687.94</v>
      </c>
      <c r="I98" s="19">
        <v>-812506.75</v>
      </c>
    </row>
    <row r="99" spans="1:9" ht="12.75" outlineLevel="1">
      <c r="A99" s="1" t="s">
        <v>224</v>
      </c>
      <c r="B99" s="1" t="s">
        <v>225</v>
      </c>
      <c r="C99" s="29" t="s">
        <v>535</v>
      </c>
      <c r="E99" s="19">
        <v>-35887</v>
      </c>
      <c r="G99" s="19">
        <v>256952</v>
      </c>
      <c r="I99" s="19">
        <v>256952</v>
      </c>
    </row>
    <row r="100" spans="1:9" ht="12.75" outlineLevel="1">
      <c r="A100" s="1" t="s">
        <v>226</v>
      </c>
      <c r="B100" s="1" t="s">
        <v>227</v>
      </c>
      <c r="C100" s="29" t="s">
        <v>535</v>
      </c>
      <c r="E100" s="19">
        <v>0</v>
      </c>
      <c r="G100" s="19">
        <v>174503</v>
      </c>
      <c r="I100" s="19">
        <v>0</v>
      </c>
    </row>
    <row r="101" spans="1:9" ht="12.75" outlineLevel="1">
      <c r="A101" s="1" t="s">
        <v>228</v>
      </c>
      <c r="B101" s="1" t="s">
        <v>229</v>
      </c>
      <c r="C101" s="29" t="s">
        <v>535</v>
      </c>
      <c r="E101" s="19">
        <v>428691</v>
      </c>
      <c r="G101" s="19">
        <v>951400</v>
      </c>
      <c r="I101" s="19">
        <v>465191</v>
      </c>
    </row>
    <row r="102" spans="1:9" ht="12.75" outlineLevel="1">
      <c r="A102" s="1" t="s">
        <v>230</v>
      </c>
      <c r="B102" s="1" t="s">
        <v>231</v>
      </c>
      <c r="C102" s="29" t="s">
        <v>535</v>
      </c>
      <c r="E102" s="19">
        <v>819396.89</v>
      </c>
      <c r="G102" s="19">
        <v>0</v>
      </c>
      <c r="I102" s="19">
        <v>0</v>
      </c>
    </row>
    <row r="103" spans="1:9" ht="12.75" outlineLevel="1">
      <c r="A103" s="1" t="s">
        <v>232</v>
      </c>
      <c r="B103" s="1" t="s">
        <v>233</v>
      </c>
      <c r="C103" s="29" t="s">
        <v>536</v>
      </c>
      <c r="E103" s="19">
        <v>57596.23</v>
      </c>
      <c r="G103" s="19">
        <v>139626.495</v>
      </c>
      <c r="I103" s="19">
        <v>121049.25</v>
      </c>
    </row>
    <row r="104" spans="1:9" ht="12.75" outlineLevel="1">
      <c r="A104" s="1" t="s">
        <v>234</v>
      </c>
      <c r="B104" s="1" t="s">
        <v>235</v>
      </c>
      <c r="C104" s="29" t="s">
        <v>537</v>
      </c>
      <c r="E104" s="19">
        <v>27049.14</v>
      </c>
      <c r="G104" s="19">
        <v>26440.005</v>
      </c>
      <c r="I104" s="19">
        <v>12814.7</v>
      </c>
    </row>
    <row r="105" spans="1:9" ht="12.75" outlineLevel="1">
      <c r="A105" s="1" t="s">
        <v>236</v>
      </c>
      <c r="B105" s="1" t="s">
        <v>237</v>
      </c>
      <c r="C105" s="29" t="s">
        <v>538</v>
      </c>
      <c r="E105" s="19">
        <v>26022.54</v>
      </c>
      <c r="G105" s="19">
        <v>19595.515</v>
      </c>
      <c r="I105" s="19">
        <v>10277.7</v>
      </c>
    </row>
    <row r="106" spans="1:9" ht="12.75" outlineLevel="1">
      <c r="A106" s="1" t="s">
        <v>238</v>
      </c>
      <c r="B106" s="1" t="s">
        <v>239</v>
      </c>
      <c r="C106" s="29" t="s">
        <v>539</v>
      </c>
      <c r="E106" s="19">
        <v>1206070.1</v>
      </c>
      <c r="G106" s="19">
        <v>1395100</v>
      </c>
      <c r="I106" s="19">
        <v>1492200</v>
      </c>
    </row>
    <row r="107" spans="1:9" ht="12.75" outlineLevel="1">
      <c r="A107" s="1" t="s">
        <v>240</v>
      </c>
      <c r="B107" s="1" t="s">
        <v>241</v>
      </c>
      <c r="C107" s="29" t="s">
        <v>539</v>
      </c>
      <c r="E107" s="19">
        <v>0</v>
      </c>
      <c r="G107" s="19">
        <v>11703.19</v>
      </c>
      <c r="I107" s="19">
        <v>163596.75</v>
      </c>
    </row>
    <row r="108" spans="1:9" ht="12.75" outlineLevel="1">
      <c r="A108" s="1" t="s">
        <v>242</v>
      </c>
      <c r="B108" s="1" t="s">
        <v>243</v>
      </c>
      <c r="C108" s="29" t="s">
        <v>539</v>
      </c>
      <c r="E108" s="19">
        <v>20330.19</v>
      </c>
      <c r="G108" s="19">
        <v>0</v>
      </c>
      <c r="I108" s="19">
        <v>0</v>
      </c>
    </row>
    <row r="109" spans="1:9" ht="12.75" outlineLevel="1">
      <c r="A109" s="1" t="s">
        <v>244</v>
      </c>
      <c r="B109" s="1" t="s">
        <v>245</v>
      </c>
      <c r="C109" s="29" t="s">
        <v>540</v>
      </c>
      <c r="E109" s="19">
        <v>18023.61</v>
      </c>
      <c r="G109" s="19">
        <v>2090874.28</v>
      </c>
      <c r="I109" s="19">
        <v>40442.65</v>
      </c>
    </row>
    <row r="110" spans="1:9" ht="12.75" outlineLevel="1">
      <c r="A110" s="1" t="s">
        <v>246</v>
      </c>
      <c r="B110" s="1" t="s">
        <v>247</v>
      </c>
      <c r="C110" s="29" t="s">
        <v>540</v>
      </c>
      <c r="E110" s="19">
        <v>768269.47</v>
      </c>
      <c r="G110" s="19">
        <v>8923739.93</v>
      </c>
      <c r="I110" s="19">
        <v>6019874.19</v>
      </c>
    </row>
    <row r="111" spans="1:9" ht="12.75" outlineLevel="1">
      <c r="A111" s="1" t="s">
        <v>248</v>
      </c>
      <c r="B111" s="1" t="s">
        <v>249</v>
      </c>
      <c r="C111" s="29" t="s">
        <v>540</v>
      </c>
      <c r="E111" s="19">
        <v>7922000</v>
      </c>
      <c r="G111" s="19">
        <v>0</v>
      </c>
      <c r="I111" s="19">
        <v>7922000</v>
      </c>
    </row>
    <row r="112" spans="1:9" ht="12.75" outlineLevel="1">
      <c r="A112" s="1" t="s">
        <v>250</v>
      </c>
      <c r="B112" s="1" t="s">
        <v>251</v>
      </c>
      <c r="C112" s="29" t="s">
        <v>541</v>
      </c>
      <c r="E112" s="19">
        <v>0</v>
      </c>
      <c r="G112" s="19">
        <v>137013</v>
      </c>
      <c r="I112" s="19">
        <v>0</v>
      </c>
    </row>
    <row r="113" spans="1:9" ht="12.75" outlineLevel="1">
      <c r="A113" s="1" t="s">
        <v>252</v>
      </c>
      <c r="B113" s="1" t="s">
        <v>253</v>
      </c>
      <c r="C113" s="29" t="s">
        <v>541</v>
      </c>
      <c r="E113" s="19">
        <v>-41232</v>
      </c>
      <c r="G113" s="19">
        <v>-21300</v>
      </c>
      <c r="I113" s="19">
        <v>-332</v>
      </c>
    </row>
    <row r="114" spans="1:9" ht="12.75" outlineLevel="1">
      <c r="A114" s="1" t="s">
        <v>254</v>
      </c>
      <c r="B114" s="1" t="s">
        <v>255</v>
      </c>
      <c r="C114" s="29" t="s">
        <v>541</v>
      </c>
      <c r="E114" s="19">
        <v>-800</v>
      </c>
      <c r="G114" s="19">
        <v>0</v>
      </c>
      <c r="I114" s="19">
        <v>0</v>
      </c>
    </row>
    <row r="115" spans="1:9" ht="12.75" outlineLevel="1">
      <c r="A115" s="1" t="s">
        <v>256</v>
      </c>
      <c r="B115" s="1" t="s">
        <v>257</v>
      </c>
      <c r="C115" s="29" t="s">
        <v>542</v>
      </c>
      <c r="E115" s="19">
        <v>0</v>
      </c>
      <c r="G115" s="19">
        <v>27000</v>
      </c>
      <c r="I115" s="19">
        <v>42000</v>
      </c>
    </row>
    <row r="116" spans="1:9" ht="12.75" outlineLevel="1">
      <c r="A116" s="1" t="s">
        <v>258</v>
      </c>
      <c r="B116" s="1" t="s">
        <v>259</v>
      </c>
      <c r="C116" s="29" t="s">
        <v>542</v>
      </c>
      <c r="E116" s="19">
        <v>30000</v>
      </c>
      <c r="G116" s="19">
        <v>0</v>
      </c>
      <c r="I116" s="19">
        <v>0</v>
      </c>
    </row>
    <row r="117" spans="1:9" ht="12.75" outlineLevel="1">
      <c r="A117" s="1" t="s">
        <v>260</v>
      </c>
      <c r="B117" s="1" t="s">
        <v>261</v>
      </c>
      <c r="C117" s="29" t="s">
        <v>543</v>
      </c>
      <c r="E117" s="19">
        <v>1032.07</v>
      </c>
      <c r="G117" s="19">
        <v>18175.64</v>
      </c>
      <c r="I117" s="19">
        <v>5728.23</v>
      </c>
    </row>
    <row r="118" spans="1:9" ht="12.75" outlineLevel="1">
      <c r="A118" s="1" t="s">
        <v>262</v>
      </c>
      <c r="B118" s="1" t="s">
        <v>263</v>
      </c>
      <c r="C118" s="29" t="s">
        <v>543</v>
      </c>
      <c r="E118" s="19">
        <v>15439.73</v>
      </c>
      <c r="G118" s="19">
        <v>41540</v>
      </c>
      <c r="I118" s="19">
        <v>32112.2</v>
      </c>
    </row>
    <row r="119" spans="1:9" ht="12.75" outlineLevel="1">
      <c r="A119" s="1" t="s">
        <v>264</v>
      </c>
      <c r="B119" s="1" t="s">
        <v>265</v>
      </c>
      <c r="C119" s="29" t="s">
        <v>543</v>
      </c>
      <c r="E119" s="19">
        <v>35118</v>
      </c>
      <c r="G119" s="19">
        <v>0</v>
      </c>
      <c r="I119" s="19">
        <v>0</v>
      </c>
    </row>
    <row r="120" spans="1:9" ht="12.75" outlineLevel="1">
      <c r="A120" s="1" t="s">
        <v>266</v>
      </c>
      <c r="B120" s="1" t="s">
        <v>267</v>
      </c>
      <c r="C120" s="29" t="s">
        <v>544</v>
      </c>
      <c r="E120" s="19">
        <v>0</v>
      </c>
      <c r="G120" s="19">
        <v>761.45</v>
      </c>
      <c r="I120" s="19">
        <v>0</v>
      </c>
    </row>
    <row r="121" spans="1:9" ht="12.75" outlineLevel="1">
      <c r="A121" s="1" t="s">
        <v>268</v>
      </c>
      <c r="B121" s="1" t="s">
        <v>269</v>
      </c>
      <c r="C121" s="29" t="s">
        <v>544</v>
      </c>
      <c r="E121" s="19">
        <v>-1018.93</v>
      </c>
      <c r="G121" s="19">
        <v>3750</v>
      </c>
      <c r="I121" s="19">
        <v>3389.41</v>
      </c>
    </row>
    <row r="122" spans="1:9" ht="12.75" outlineLevel="1">
      <c r="A122" s="1" t="s">
        <v>270</v>
      </c>
      <c r="B122" s="1" t="s">
        <v>271</v>
      </c>
      <c r="C122" s="29" t="s">
        <v>544</v>
      </c>
      <c r="E122" s="19">
        <v>3006</v>
      </c>
      <c r="G122" s="19">
        <v>0</v>
      </c>
      <c r="I122" s="19">
        <v>0</v>
      </c>
    </row>
    <row r="123" spans="1:9" ht="12.75" outlineLevel="1">
      <c r="A123" s="1" t="s">
        <v>272</v>
      </c>
      <c r="B123" s="1" t="s">
        <v>273</v>
      </c>
      <c r="C123" s="29" t="s">
        <v>545</v>
      </c>
      <c r="E123" s="19">
        <v>45175.043</v>
      </c>
      <c r="G123" s="19">
        <v>7533.82</v>
      </c>
      <c r="I123" s="19">
        <v>286902.323</v>
      </c>
    </row>
    <row r="124" spans="1:9" ht="12.75" outlineLevel="1">
      <c r="A124" s="1" t="s">
        <v>274</v>
      </c>
      <c r="B124" s="1" t="s">
        <v>275</v>
      </c>
      <c r="C124" s="29" t="s">
        <v>546</v>
      </c>
      <c r="E124" s="19">
        <v>1277179.8</v>
      </c>
      <c r="G124" s="19">
        <v>2297000</v>
      </c>
      <c r="I124" s="19">
        <v>1351179.95</v>
      </c>
    </row>
    <row r="125" spans="1:9" ht="12.75" outlineLevel="1">
      <c r="A125" s="1" t="s">
        <v>276</v>
      </c>
      <c r="B125" s="1" t="s">
        <v>277</v>
      </c>
      <c r="C125" s="29" t="s">
        <v>547</v>
      </c>
      <c r="E125" s="19">
        <v>679894</v>
      </c>
      <c r="G125" s="19">
        <v>1181408</v>
      </c>
      <c r="I125" s="19">
        <v>863618</v>
      </c>
    </row>
    <row r="126" spans="1:9" ht="12.75" outlineLevel="1">
      <c r="A126" s="1" t="s">
        <v>278</v>
      </c>
      <c r="B126" s="1" t="s">
        <v>279</v>
      </c>
      <c r="C126" s="29" t="s">
        <v>548</v>
      </c>
      <c r="E126" s="19">
        <v>-902999.8</v>
      </c>
      <c r="G126" s="19">
        <v>0</v>
      </c>
      <c r="I126" s="19">
        <v>-976999.95</v>
      </c>
    </row>
    <row r="127" spans="1:9" ht="12.75" outlineLevel="1">
      <c r="A127" s="1" t="s">
        <v>280</v>
      </c>
      <c r="B127" s="1" t="s">
        <v>281</v>
      </c>
      <c r="C127" s="29" t="s">
        <v>549</v>
      </c>
      <c r="E127" s="19">
        <v>-318000</v>
      </c>
      <c r="G127" s="19">
        <v>0</v>
      </c>
      <c r="I127" s="19">
        <v>-318000</v>
      </c>
    </row>
    <row r="128" spans="1:9" ht="12.75">
      <c r="A128" s="1" t="s">
        <v>43</v>
      </c>
      <c r="C128" s="1" t="s">
        <v>550</v>
      </c>
      <c r="D128" s="7"/>
      <c r="E128" s="24">
        <v>17608578.313000005</v>
      </c>
      <c r="F128" s="11"/>
      <c r="G128" s="24">
        <v>22411504.265</v>
      </c>
      <c r="H128" s="11"/>
      <c r="I128" s="24">
        <v>16981489.653</v>
      </c>
    </row>
    <row r="129" spans="1:9" ht="12.75" outlineLevel="1">
      <c r="A129" s="1" t="s">
        <v>282</v>
      </c>
      <c r="B129" s="1" t="s">
        <v>283</v>
      </c>
      <c r="C129" s="29" t="s">
        <v>551</v>
      </c>
      <c r="E129" s="19">
        <v>3240416.67</v>
      </c>
      <c r="G129" s="19">
        <v>8214989.59</v>
      </c>
      <c r="I129" s="19">
        <v>6793645.83</v>
      </c>
    </row>
    <row r="130" spans="1:9" ht="12.75" outlineLevel="1">
      <c r="A130" s="1" t="s">
        <v>284</v>
      </c>
      <c r="B130" s="1" t="s">
        <v>285</v>
      </c>
      <c r="C130" s="29" t="s">
        <v>552</v>
      </c>
      <c r="E130" s="19">
        <v>206904.18</v>
      </c>
      <c r="G130" s="19">
        <v>179193.11</v>
      </c>
      <c r="I130" s="19">
        <v>725319.22</v>
      </c>
    </row>
    <row r="131" spans="1:9" ht="12.75" outlineLevel="1">
      <c r="A131" s="1" t="s">
        <v>286</v>
      </c>
      <c r="B131" s="1" t="s">
        <v>287</v>
      </c>
      <c r="C131" s="29" t="s">
        <v>553</v>
      </c>
      <c r="E131" s="19">
        <v>0</v>
      </c>
      <c r="G131" s="19">
        <v>383187.62</v>
      </c>
      <c r="I131" s="19">
        <v>396487.62</v>
      </c>
    </row>
    <row r="132" spans="1:9" ht="12.75" outlineLevel="1">
      <c r="A132" s="1" t="s">
        <v>288</v>
      </c>
      <c r="B132" s="1" t="s">
        <v>289</v>
      </c>
      <c r="C132" s="29" t="s">
        <v>554</v>
      </c>
      <c r="E132" s="19">
        <v>7468.064</v>
      </c>
      <c r="G132" s="19">
        <v>24346.864</v>
      </c>
      <c r="I132" s="19">
        <v>5669.304</v>
      </c>
    </row>
    <row r="133" spans="1:9" ht="12.75" outlineLevel="1">
      <c r="A133" s="1" t="s">
        <v>290</v>
      </c>
      <c r="B133" s="1" t="s">
        <v>291</v>
      </c>
      <c r="C133" s="29" t="s">
        <v>555</v>
      </c>
      <c r="E133" s="19">
        <v>-1036024</v>
      </c>
      <c r="G133" s="19">
        <v>1015500</v>
      </c>
      <c r="I133" s="19">
        <v>218359</v>
      </c>
    </row>
    <row r="134" spans="1:9" ht="12.75" outlineLevel="1">
      <c r="A134" s="1" t="s">
        <v>292</v>
      </c>
      <c r="B134" s="1" t="s">
        <v>293</v>
      </c>
      <c r="C134" s="29" t="s">
        <v>556</v>
      </c>
      <c r="E134" s="19">
        <v>-4733</v>
      </c>
      <c r="G134" s="19">
        <v>-149939</v>
      </c>
      <c r="I134" s="19">
        <v>0</v>
      </c>
    </row>
    <row r="135" spans="1:9" ht="12.75">
      <c r="A135" s="1" t="s">
        <v>44</v>
      </c>
      <c r="C135" s="1" t="s">
        <v>557</v>
      </c>
      <c r="D135" s="7"/>
      <c r="E135" s="24">
        <v>2414031.914</v>
      </c>
      <c r="F135" s="11"/>
      <c r="G135" s="24">
        <v>9667278.183999998</v>
      </c>
      <c r="H135" s="11"/>
      <c r="I135" s="24">
        <v>8139480.973999999</v>
      </c>
    </row>
    <row r="136" spans="1:9" ht="12.75">
      <c r="A136" s="1" t="s">
        <v>45</v>
      </c>
      <c r="C136" s="11" t="s">
        <v>558</v>
      </c>
      <c r="E136" s="19">
        <v>0</v>
      </c>
      <c r="G136" s="19">
        <v>0</v>
      </c>
      <c r="I136" s="19">
        <v>0</v>
      </c>
    </row>
    <row r="137" spans="1:9" ht="12.75" outlineLevel="1">
      <c r="A137" s="1" t="s">
        <v>294</v>
      </c>
      <c r="B137" s="1" t="s">
        <v>295</v>
      </c>
      <c r="C137" s="29" t="s">
        <v>559</v>
      </c>
      <c r="E137" s="19">
        <v>927637.31</v>
      </c>
      <c r="G137" s="19">
        <v>771648.46</v>
      </c>
      <c r="I137" s="19">
        <v>940792.03</v>
      </c>
    </row>
    <row r="138" spans="1:9" ht="12.75" outlineLevel="1">
      <c r="A138" s="1" t="s">
        <v>296</v>
      </c>
      <c r="B138" s="1" t="s">
        <v>297</v>
      </c>
      <c r="C138" s="29" t="s">
        <v>560</v>
      </c>
      <c r="E138" s="19">
        <v>2819.59</v>
      </c>
      <c r="G138" s="19">
        <v>13272.97</v>
      </c>
      <c r="I138" s="19">
        <v>30987.76</v>
      </c>
    </row>
    <row r="139" spans="1:9" ht="12.75">
      <c r="A139" s="1" t="s">
        <v>46</v>
      </c>
      <c r="C139" s="11" t="s">
        <v>561</v>
      </c>
      <c r="E139" s="19">
        <v>930456.9</v>
      </c>
      <c r="G139" s="19">
        <v>784921.43</v>
      </c>
      <c r="I139" s="19">
        <v>971779.79</v>
      </c>
    </row>
    <row r="140" spans="1:9" ht="12.75" outlineLevel="1">
      <c r="A140" s="1" t="s">
        <v>298</v>
      </c>
      <c r="B140" s="1" t="s">
        <v>299</v>
      </c>
      <c r="C140" s="29" t="s">
        <v>562</v>
      </c>
      <c r="E140" s="19">
        <v>24330490.84</v>
      </c>
      <c r="G140" s="19">
        <v>12026188.2</v>
      </c>
      <c r="I140" s="19">
        <v>10304017.84</v>
      </c>
    </row>
    <row r="141" spans="1:9" ht="12.75" outlineLevel="1">
      <c r="A141" s="1" t="s">
        <v>300</v>
      </c>
      <c r="B141" s="1" t="s">
        <v>301</v>
      </c>
      <c r="C141" s="29" t="s">
        <v>563</v>
      </c>
      <c r="E141" s="19">
        <v>0</v>
      </c>
      <c r="G141" s="19">
        <v>0</v>
      </c>
      <c r="I141" s="19">
        <v>5007</v>
      </c>
    </row>
    <row r="142" spans="1:9" ht="12.75" outlineLevel="1">
      <c r="A142" s="1" t="s">
        <v>302</v>
      </c>
      <c r="B142" s="1" t="s">
        <v>303</v>
      </c>
      <c r="C142" s="29" t="s">
        <v>564</v>
      </c>
      <c r="E142" s="19">
        <v>88886.48</v>
      </c>
      <c r="G142" s="19">
        <v>198590.17</v>
      </c>
      <c r="I142" s="19">
        <v>107897.71</v>
      </c>
    </row>
    <row r="143" spans="1:9" ht="12.75" outlineLevel="1">
      <c r="A143" s="1" t="s">
        <v>304</v>
      </c>
      <c r="B143" s="1" t="s">
        <v>305</v>
      </c>
      <c r="C143" s="29" t="s">
        <v>565</v>
      </c>
      <c r="E143" s="19">
        <v>717566</v>
      </c>
      <c r="G143" s="19">
        <v>0</v>
      </c>
      <c r="I143" s="19">
        <v>0</v>
      </c>
    </row>
    <row r="144" spans="1:9" ht="12.75" outlineLevel="1">
      <c r="A144" s="1" t="s">
        <v>306</v>
      </c>
      <c r="B144" s="1" t="s">
        <v>307</v>
      </c>
      <c r="C144" s="29" t="s">
        <v>566</v>
      </c>
      <c r="E144" s="19">
        <v>4952179.26</v>
      </c>
      <c r="G144" s="19">
        <v>1368049</v>
      </c>
      <c r="I144" s="19">
        <v>557425</v>
      </c>
    </row>
    <row r="145" spans="1:9" ht="12.75" outlineLevel="1">
      <c r="A145" s="1" t="s">
        <v>308</v>
      </c>
      <c r="B145" s="1" t="s">
        <v>309</v>
      </c>
      <c r="C145" s="29" t="s">
        <v>567</v>
      </c>
      <c r="E145" s="19">
        <v>0</v>
      </c>
      <c r="G145" s="19">
        <v>164731.73</v>
      </c>
      <c r="I145" s="19">
        <v>0</v>
      </c>
    </row>
    <row r="146" spans="1:9" ht="12.75" outlineLevel="1">
      <c r="A146" s="1" t="s">
        <v>310</v>
      </c>
      <c r="B146" s="1" t="s">
        <v>311</v>
      </c>
      <c r="C146" s="29" t="s">
        <v>568</v>
      </c>
      <c r="E146" s="19">
        <v>0</v>
      </c>
      <c r="G146" s="19">
        <v>409698.06</v>
      </c>
      <c r="I146" s="19">
        <v>0</v>
      </c>
    </row>
    <row r="147" spans="1:9" ht="12.75">
      <c r="A147" s="1" t="s">
        <v>80</v>
      </c>
      <c r="C147" s="11" t="s">
        <v>569</v>
      </c>
      <c r="E147" s="19">
        <v>30089122.58</v>
      </c>
      <c r="G147" s="19">
        <v>14167257.16</v>
      </c>
      <c r="I147" s="19">
        <v>10974347.55</v>
      </c>
    </row>
    <row r="148" spans="1:9" ht="12.75" outlineLevel="1">
      <c r="A148" s="1" t="s">
        <v>312</v>
      </c>
      <c r="B148" s="1" t="s">
        <v>313</v>
      </c>
      <c r="C148" s="29" t="s">
        <v>570</v>
      </c>
      <c r="E148" s="19">
        <v>0</v>
      </c>
      <c r="G148" s="19">
        <v>160452.14</v>
      </c>
      <c r="I148" s="19">
        <v>408.99</v>
      </c>
    </row>
    <row r="149" spans="1:9" ht="12.75" outlineLevel="1">
      <c r="A149" s="1" t="s">
        <v>314</v>
      </c>
      <c r="B149" s="1" t="s">
        <v>315</v>
      </c>
      <c r="C149" s="29" t="s">
        <v>571</v>
      </c>
      <c r="E149" s="19">
        <v>98100.6</v>
      </c>
      <c r="G149" s="19">
        <v>149113.47</v>
      </c>
      <c r="I149" s="19">
        <v>75114.42</v>
      </c>
    </row>
    <row r="150" spans="1:9" ht="12.75" outlineLevel="1">
      <c r="A150" s="1" t="s">
        <v>316</v>
      </c>
      <c r="B150" s="1" t="s">
        <v>317</v>
      </c>
      <c r="C150" s="29" t="s">
        <v>572</v>
      </c>
      <c r="E150" s="19">
        <v>36157.09</v>
      </c>
      <c r="G150" s="19">
        <v>26749.58</v>
      </c>
      <c r="I150" s="19">
        <v>17789.45</v>
      </c>
    </row>
    <row r="151" spans="1:9" ht="12.75" outlineLevel="1">
      <c r="A151" s="1" t="s">
        <v>318</v>
      </c>
      <c r="B151" s="1" t="s">
        <v>319</v>
      </c>
      <c r="C151" s="29" t="s">
        <v>573</v>
      </c>
      <c r="E151" s="19">
        <v>335448.8</v>
      </c>
      <c r="G151" s="19">
        <v>317077.65</v>
      </c>
      <c r="I151" s="19">
        <v>370307.33</v>
      </c>
    </row>
    <row r="152" spans="1:9" ht="12.75" outlineLevel="1">
      <c r="A152" s="1" t="s">
        <v>320</v>
      </c>
      <c r="B152" s="1" t="s">
        <v>321</v>
      </c>
      <c r="C152" s="29" t="s">
        <v>574</v>
      </c>
      <c r="E152" s="19">
        <v>0</v>
      </c>
      <c r="G152" s="19">
        <v>93084.33</v>
      </c>
      <c r="I152" s="19">
        <v>185.29</v>
      </c>
    </row>
    <row r="153" spans="1:9" ht="12.75" outlineLevel="1">
      <c r="A153" s="1" t="s">
        <v>322</v>
      </c>
      <c r="B153" s="1" t="s">
        <v>323</v>
      </c>
      <c r="C153" s="29" t="s">
        <v>575</v>
      </c>
      <c r="E153" s="19">
        <v>888764.54</v>
      </c>
      <c r="G153" s="19">
        <v>865116.03</v>
      </c>
      <c r="I153" s="19">
        <v>824483.55</v>
      </c>
    </row>
    <row r="154" spans="1:9" ht="12.75" outlineLevel="1">
      <c r="A154" s="1" t="s">
        <v>324</v>
      </c>
      <c r="B154" s="1" t="s">
        <v>325</v>
      </c>
      <c r="C154" s="29" t="s">
        <v>576</v>
      </c>
      <c r="E154" s="19">
        <v>200441.89</v>
      </c>
      <c r="G154" s="19">
        <v>194372.78</v>
      </c>
      <c r="I154" s="19">
        <v>162563.61</v>
      </c>
    </row>
    <row r="155" spans="1:9" ht="12.75" outlineLevel="1">
      <c r="A155" s="1" t="s">
        <v>326</v>
      </c>
      <c r="B155" s="1" t="s">
        <v>327</v>
      </c>
      <c r="C155" s="29" t="s">
        <v>577</v>
      </c>
      <c r="E155" s="19">
        <v>0</v>
      </c>
      <c r="G155" s="19">
        <v>12948.03</v>
      </c>
      <c r="I155" s="19">
        <v>156364.695</v>
      </c>
    </row>
    <row r="156" spans="1:9" ht="12.75" outlineLevel="1">
      <c r="A156" s="1" t="s">
        <v>328</v>
      </c>
      <c r="B156" s="1" t="s">
        <v>329</v>
      </c>
      <c r="C156" s="29" t="s">
        <v>578</v>
      </c>
      <c r="E156" s="19">
        <v>82718.04</v>
      </c>
      <c r="G156" s="19">
        <v>79368.38</v>
      </c>
      <c r="I156" s="19">
        <v>78494.65</v>
      </c>
    </row>
    <row r="157" spans="1:9" ht="12.75" outlineLevel="1">
      <c r="A157" s="1" t="s">
        <v>330</v>
      </c>
      <c r="B157" s="1" t="s">
        <v>331</v>
      </c>
      <c r="C157" s="29" t="s">
        <v>579</v>
      </c>
      <c r="E157" s="19">
        <v>8520.6</v>
      </c>
      <c r="G157" s="19">
        <v>8310.4</v>
      </c>
      <c r="I157" s="19">
        <v>8183.69</v>
      </c>
    </row>
    <row r="158" spans="1:9" ht="12.75" outlineLevel="1">
      <c r="A158" s="1" t="s">
        <v>332</v>
      </c>
      <c r="B158" s="1" t="s">
        <v>333</v>
      </c>
      <c r="C158" s="29" t="s">
        <v>580</v>
      </c>
      <c r="E158" s="19">
        <v>0</v>
      </c>
      <c r="G158" s="19">
        <v>0</v>
      </c>
      <c r="I158" s="19">
        <v>151.78</v>
      </c>
    </row>
    <row r="159" spans="1:9" ht="12.75" outlineLevel="1">
      <c r="A159" s="1" t="s">
        <v>334</v>
      </c>
      <c r="B159" s="1" t="s">
        <v>335</v>
      </c>
      <c r="C159" s="29" t="s">
        <v>581</v>
      </c>
      <c r="E159" s="19">
        <v>2844878.82</v>
      </c>
      <c r="G159" s="19">
        <v>2751687.76</v>
      </c>
      <c r="I159" s="19">
        <v>0</v>
      </c>
    </row>
    <row r="160" spans="1:9" ht="12.75" outlineLevel="1">
      <c r="A160" s="1" t="s">
        <v>336</v>
      </c>
      <c r="B160" s="1" t="s">
        <v>337</v>
      </c>
      <c r="C160" s="29" t="s">
        <v>582</v>
      </c>
      <c r="E160" s="19">
        <v>620221.514</v>
      </c>
      <c r="G160" s="19">
        <v>670117.898</v>
      </c>
      <c r="I160" s="19">
        <v>3302288.96</v>
      </c>
    </row>
    <row r="161" spans="1:9" ht="12.75" outlineLevel="1">
      <c r="A161" s="1" t="s">
        <v>338</v>
      </c>
      <c r="B161" s="1" t="s">
        <v>339</v>
      </c>
      <c r="C161" s="29" t="s">
        <v>583</v>
      </c>
      <c r="E161" s="19">
        <v>1201453</v>
      </c>
      <c r="G161" s="19">
        <v>776647</v>
      </c>
      <c r="I161" s="19">
        <v>1011639</v>
      </c>
    </row>
    <row r="162" spans="1:9" ht="12.75" outlineLevel="1">
      <c r="A162" s="1" t="s">
        <v>340</v>
      </c>
      <c r="B162" s="1" t="s">
        <v>341</v>
      </c>
      <c r="C162" s="29" t="s">
        <v>584</v>
      </c>
      <c r="E162" s="19">
        <v>0</v>
      </c>
      <c r="G162" s="19">
        <v>0</v>
      </c>
      <c r="I162" s="19">
        <v>113.84</v>
      </c>
    </row>
    <row r="163" spans="1:9" ht="12.75" outlineLevel="1">
      <c r="A163" s="1" t="s">
        <v>342</v>
      </c>
      <c r="B163" s="1" t="s">
        <v>343</v>
      </c>
      <c r="C163" s="29" t="s">
        <v>585</v>
      </c>
      <c r="E163" s="19">
        <v>22521.41</v>
      </c>
      <c r="G163" s="19">
        <v>26125.09</v>
      </c>
      <c r="I163" s="19">
        <v>22495.8</v>
      </c>
    </row>
    <row r="164" spans="1:9" ht="12.75" outlineLevel="1">
      <c r="A164" s="1" t="s">
        <v>344</v>
      </c>
      <c r="B164" s="1" t="s">
        <v>345</v>
      </c>
      <c r="C164" s="29" t="s">
        <v>586</v>
      </c>
      <c r="E164" s="19">
        <v>0</v>
      </c>
      <c r="G164" s="19">
        <v>117</v>
      </c>
      <c r="I164" s="19">
        <v>0</v>
      </c>
    </row>
    <row r="165" spans="1:9" ht="12.75" outlineLevel="1">
      <c r="A165" s="1" t="s">
        <v>346</v>
      </c>
      <c r="B165" s="1" t="s">
        <v>347</v>
      </c>
      <c r="C165" s="29" t="s">
        <v>587</v>
      </c>
      <c r="E165" s="19">
        <v>-100763.836</v>
      </c>
      <c r="G165" s="19">
        <v>182097.672</v>
      </c>
      <c r="I165" s="19">
        <v>212478.281</v>
      </c>
    </row>
    <row r="166" spans="1:9" ht="12.75" outlineLevel="1">
      <c r="A166" s="1" t="s">
        <v>348</v>
      </c>
      <c r="B166" s="1" t="s">
        <v>349</v>
      </c>
      <c r="C166" s="29" t="s">
        <v>503</v>
      </c>
      <c r="E166" s="19">
        <v>74719.01</v>
      </c>
      <c r="G166" s="19">
        <v>74529.323</v>
      </c>
      <c r="I166" s="19">
        <v>113969.04</v>
      </c>
    </row>
    <row r="167" spans="1:9" ht="12.75" outlineLevel="1">
      <c r="A167" s="1" t="s">
        <v>350</v>
      </c>
      <c r="B167" s="1" t="s">
        <v>351</v>
      </c>
      <c r="C167" s="29" t="s">
        <v>588</v>
      </c>
      <c r="E167" s="19">
        <v>4155.64</v>
      </c>
      <c r="G167" s="19">
        <v>4157.8</v>
      </c>
      <c r="I167" s="19">
        <v>4111</v>
      </c>
    </row>
    <row r="168" spans="1:9" ht="12.75" outlineLevel="1">
      <c r="A168" s="1" t="s">
        <v>352</v>
      </c>
      <c r="B168" s="1" t="s">
        <v>353</v>
      </c>
      <c r="C168" s="29" t="s">
        <v>589</v>
      </c>
      <c r="E168" s="19">
        <v>23676.814</v>
      </c>
      <c r="G168" s="19">
        <v>3971.24</v>
      </c>
      <c r="I168" s="19">
        <v>150199.076</v>
      </c>
    </row>
    <row r="169" spans="1:9" ht="12.75" outlineLevel="1">
      <c r="A169" s="1" t="s">
        <v>354</v>
      </c>
      <c r="B169" s="1" t="s">
        <v>355</v>
      </c>
      <c r="C169" s="29" t="s">
        <v>590</v>
      </c>
      <c r="E169" s="19">
        <v>2439.71</v>
      </c>
      <c r="G169" s="19">
        <v>1000</v>
      </c>
      <c r="I169" s="19">
        <v>471.85</v>
      </c>
    </row>
    <row r="170" spans="1:9" ht="12.75" outlineLevel="1">
      <c r="A170" s="1" t="s">
        <v>356</v>
      </c>
      <c r="B170" s="1" t="s">
        <v>357</v>
      </c>
      <c r="C170" s="29" t="s">
        <v>591</v>
      </c>
      <c r="E170" s="19">
        <v>1832808.162</v>
      </c>
      <c r="G170" s="19">
        <v>1674447.952</v>
      </c>
      <c r="I170" s="19">
        <v>1170049.152</v>
      </c>
    </row>
    <row r="171" spans="1:9" ht="12.75" outlineLevel="1">
      <c r="A171" s="1" t="s">
        <v>358</v>
      </c>
      <c r="B171" s="1" t="s">
        <v>359</v>
      </c>
      <c r="C171" s="29" t="s">
        <v>592</v>
      </c>
      <c r="E171" s="19">
        <v>1087.534</v>
      </c>
      <c r="G171" s="19">
        <v>1134.2740000000001</v>
      </c>
      <c r="I171" s="19">
        <v>1038.324</v>
      </c>
    </row>
    <row r="172" spans="1:9" ht="12.75" outlineLevel="1">
      <c r="A172" s="1" t="s">
        <v>360</v>
      </c>
      <c r="B172" s="1" t="s">
        <v>361</v>
      </c>
      <c r="C172" s="29" t="s">
        <v>593</v>
      </c>
      <c r="E172" s="19">
        <v>1998343.71</v>
      </c>
      <c r="G172" s="19">
        <v>2429503.5</v>
      </c>
      <c r="I172" s="19">
        <v>1998343.71</v>
      </c>
    </row>
    <row r="173" spans="1:9" ht="12.75" outlineLevel="1">
      <c r="A173" s="1" t="s">
        <v>362</v>
      </c>
      <c r="B173" s="1" t="s">
        <v>363</v>
      </c>
      <c r="C173" s="29" t="s">
        <v>594</v>
      </c>
      <c r="E173" s="19">
        <v>1454876.667</v>
      </c>
      <c r="G173" s="19">
        <v>1497412.727</v>
      </c>
      <c r="I173" s="19">
        <v>1417540.437</v>
      </c>
    </row>
    <row r="174" spans="1:9" ht="12.75" outlineLevel="1">
      <c r="A174" s="1" t="s">
        <v>364</v>
      </c>
      <c r="B174" s="1" t="s">
        <v>365</v>
      </c>
      <c r="C174" s="29" t="s">
        <v>595</v>
      </c>
      <c r="E174" s="19">
        <v>88345.86</v>
      </c>
      <c r="G174" s="19">
        <v>94048.33</v>
      </c>
      <c r="I174" s="19">
        <v>73216.75</v>
      </c>
    </row>
    <row r="175" spans="1:9" ht="12.75" outlineLevel="1">
      <c r="A175" s="1" t="s">
        <v>366</v>
      </c>
      <c r="B175" s="1" t="s">
        <v>367</v>
      </c>
      <c r="C175" s="29" t="s">
        <v>596</v>
      </c>
      <c r="E175" s="19">
        <v>487.5</v>
      </c>
      <c r="G175" s="19">
        <v>0</v>
      </c>
      <c r="I175" s="19">
        <v>0</v>
      </c>
    </row>
    <row r="176" spans="1:9" ht="12.75" outlineLevel="1">
      <c r="A176" s="1" t="s">
        <v>368</v>
      </c>
      <c r="B176" s="1" t="s">
        <v>369</v>
      </c>
      <c r="C176" s="29" t="s">
        <v>597</v>
      </c>
      <c r="E176" s="19">
        <v>896888.1</v>
      </c>
      <c r="G176" s="19">
        <v>866001.81</v>
      </c>
      <c r="I176" s="19">
        <v>955746.48</v>
      </c>
    </row>
    <row r="177" spans="1:9" ht="12.75" outlineLevel="1">
      <c r="A177" s="1" t="s">
        <v>370</v>
      </c>
      <c r="B177" s="1" t="s">
        <v>371</v>
      </c>
      <c r="C177" s="29" t="s">
        <v>598</v>
      </c>
      <c r="E177" s="19">
        <v>0</v>
      </c>
      <c r="G177" s="19">
        <v>2524.93</v>
      </c>
      <c r="I177" s="19">
        <v>2940.83</v>
      </c>
    </row>
    <row r="178" spans="1:9" ht="12.75" outlineLevel="1">
      <c r="A178" s="1" t="s">
        <v>372</v>
      </c>
      <c r="B178" s="1" t="s">
        <v>373</v>
      </c>
      <c r="C178" s="29" t="s">
        <v>598</v>
      </c>
      <c r="E178" s="19">
        <v>1986.91</v>
      </c>
      <c r="G178" s="19">
        <v>0</v>
      </c>
      <c r="I178" s="19">
        <v>0</v>
      </c>
    </row>
    <row r="179" spans="1:9" ht="12.75" outlineLevel="1">
      <c r="A179" s="1" t="s">
        <v>374</v>
      </c>
      <c r="B179" s="1" t="s">
        <v>375</v>
      </c>
      <c r="C179" s="29" t="s">
        <v>599</v>
      </c>
      <c r="E179" s="19">
        <v>668921.192</v>
      </c>
      <c r="G179" s="19">
        <v>523836.41</v>
      </c>
      <c r="I179" s="19">
        <v>944159.26</v>
      </c>
    </row>
    <row r="180" spans="1:9" ht="12.75" outlineLevel="1">
      <c r="A180" s="1" t="s">
        <v>376</v>
      </c>
      <c r="B180" s="1" t="s">
        <v>377</v>
      </c>
      <c r="C180" s="29" t="s">
        <v>600</v>
      </c>
      <c r="E180" s="19">
        <v>317207.803</v>
      </c>
      <c r="G180" s="19">
        <v>67065.313</v>
      </c>
      <c r="I180" s="19">
        <v>2835762.353</v>
      </c>
    </row>
    <row r="181" spans="1:9" ht="12.75" outlineLevel="1">
      <c r="A181" s="1" t="s">
        <v>378</v>
      </c>
      <c r="B181" s="1" t="s">
        <v>379</v>
      </c>
      <c r="C181" s="29" t="s">
        <v>601</v>
      </c>
      <c r="E181" s="19">
        <v>38436.84</v>
      </c>
      <c r="G181" s="19">
        <v>6704.03</v>
      </c>
      <c r="I181" s="19">
        <v>260058.03</v>
      </c>
    </row>
    <row r="182" spans="1:9" ht="12.75" outlineLevel="1">
      <c r="A182" s="1" t="s">
        <v>380</v>
      </c>
      <c r="B182" s="1" t="s">
        <v>381</v>
      </c>
      <c r="C182" s="29" t="s">
        <v>602</v>
      </c>
      <c r="E182" s="19">
        <v>184095.04</v>
      </c>
      <c r="G182" s="19">
        <v>31968.85</v>
      </c>
      <c r="I182" s="19">
        <v>778791.85</v>
      </c>
    </row>
    <row r="183" spans="1:9" ht="12.75" outlineLevel="1">
      <c r="A183" s="1" t="s">
        <v>382</v>
      </c>
      <c r="B183" s="1" t="s">
        <v>383</v>
      </c>
      <c r="C183" s="29" t="s">
        <v>603</v>
      </c>
      <c r="E183" s="19">
        <v>153556.88</v>
      </c>
      <c r="G183" s="19">
        <v>246945</v>
      </c>
      <c r="I183" s="19">
        <v>33544.57</v>
      </c>
    </row>
    <row r="184" spans="1:9" ht="12.75" outlineLevel="1">
      <c r="A184" s="1" t="s">
        <v>384</v>
      </c>
      <c r="B184" s="1" t="s">
        <v>385</v>
      </c>
      <c r="C184" s="29" t="s">
        <v>604</v>
      </c>
      <c r="E184" s="19">
        <v>0</v>
      </c>
      <c r="G184" s="19">
        <v>0</v>
      </c>
      <c r="I184" s="19">
        <v>135800</v>
      </c>
    </row>
    <row r="185" spans="1:9" ht="12.75" outlineLevel="1">
      <c r="A185" s="1" t="s">
        <v>386</v>
      </c>
      <c r="B185" s="1" t="s">
        <v>387</v>
      </c>
      <c r="C185" s="29" t="s">
        <v>605</v>
      </c>
      <c r="E185" s="19">
        <v>0</v>
      </c>
      <c r="G185" s="19">
        <v>0</v>
      </c>
      <c r="I185" s="19">
        <v>1018500</v>
      </c>
    </row>
    <row r="186" spans="1:9" ht="12.75" outlineLevel="1">
      <c r="A186" s="1" t="s">
        <v>388</v>
      </c>
      <c r="B186" s="1" t="s">
        <v>389</v>
      </c>
      <c r="C186" s="29" t="s">
        <v>606</v>
      </c>
      <c r="E186" s="19">
        <v>14000</v>
      </c>
      <c r="G186" s="19">
        <v>0</v>
      </c>
      <c r="I186" s="19">
        <v>14000</v>
      </c>
    </row>
    <row r="187" spans="1:9" ht="12.75" outlineLevel="1">
      <c r="A187" s="1" t="s">
        <v>390</v>
      </c>
      <c r="B187" s="1" t="s">
        <v>391</v>
      </c>
      <c r="C187" s="29" t="s">
        <v>607</v>
      </c>
      <c r="E187" s="19">
        <v>61718.11</v>
      </c>
      <c r="G187" s="19">
        <v>0</v>
      </c>
      <c r="I187" s="19">
        <v>0</v>
      </c>
    </row>
    <row r="188" spans="1:9" ht="12.75" outlineLevel="1">
      <c r="A188" s="1" t="s">
        <v>392</v>
      </c>
      <c r="B188" s="1" t="s">
        <v>393</v>
      </c>
      <c r="C188" s="29" t="s">
        <v>608</v>
      </c>
      <c r="E188" s="19">
        <v>5298.17</v>
      </c>
      <c r="G188" s="19">
        <v>0</v>
      </c>
      <c r="I188" s="19">
        <v>0</v>
      </c>
    </row>
    <row r="189" spans="1:9" ht="12.75">
      <c r="A189" s="1" t="s">
        <v>47</v>
      </c>
      <c r="C189" s="11" t="s">
        <v>609</v>
      </c>
      <c r="E189" s="19">
        <v>14061512.119999997</v>
      </c>
      <c r="G189" s="19">
        <v>13838636.699</v>
      </c>
      <c r="I189" s="19">
        <v>18151306.048</v>
      </c>
    </row>
    <row r="190" spans="1:9" s="7" customFormat="1" ht="12.75">
      <c r="A190" s="7" t="s">
        <v>48</v>
      </c>
      <c r="C190" s="7" t="s">
        <v>49</v>
      </c>
      <c r="E190" s="25">
        <v>202318694.192</v>
      </c>
      <c r="G190" s="25">
        <v>471306361.79700005</v>
      </c>
      <c r="I190" s="25">
        <v>181811464.97600004</v>
      </c>
    </row>
    <row r="191" spans="3:9" ht="12.75">
      <c r="C191" s="3"/>
      <c r="E191" s="32" t="str">
        <f>IF(ABS(+E56+E59+E60+E61+E80+E93+E63+E97+E128+E135+E136+E139+E147+E189-E190)&gt;$O$251,$O$254," ")</f>
        <v> </v>
      </c>
      <c r="G191" s="32" t="str">
        <f>IF(ABS(+G56+G59+G60+G61+G80+G93+G63+G97+G128+G135+G136+G139+G147+G189-G190)&gt;$O$251,$O$254," ")</f>
        <v> </v>
      </c>
      <c r="I191" s="32" t="str">
        <f>IF(ABS(+I56+I59+I60+I61+I80+I93+I63+I97+I128+I135+I136+I139+I147+I189-I190)&gt;$O$251,$O$254," ")</f>
        <v> </v>
      </c>
    </row>
    <row r="192" spans="3:9" ht="12.75">
      <c r="C192" s="7" t="s">
        <v>50</v>
      </c>
      <c r="D192" s="11"/>
      <c r="E192" s="24"/>
      <c r="F192" s="11"/>
      <c r="G192" s="24"/>
      <c r="H192" s="11"/>
      <c r="I192" s="24"/>
    </row>
    <row r="193" spans="1:9" ht="12.75" outlineLevel="1">
      <c r="A193" s="1" t="s">
        <v>394</v>
      </c>
      <c r="B193" s="1" t="s">
        <v>395</v>
      </c>
      <c r="C193" s="29" t="s">
        <v>396</v>
      </c>
      <c r="E193" s="19">
        <v>32165963.9</v>
      </c>
      <c r="G193" s="19">
        <v>28791674.8</v>
      </c>
      <c r="I193" s="19">
        <v>31958063.9</v>
      </c>
    </row>
    <row r="194" spans="1:9" ht="12.75" outlineLevel="1">
      <c r="A194" s="1" t="s">
        <v>397</v>
      </c>
      <c r="B194" s="1" t="s">
        <v>398</v>
      </c>
      <c r="C194" s="29" t="s">
        <v>399</v>
      </c>
      <c r="E194" s="19">
        <v>117519919.3</v>
      </c>
      <c r="G194" s="19">
        <v>114362549.91</v>
      </c>
      <c r="I194" s="19">
        <v>116973453.84</v>
      </c>
    </row>
    <row r="195" spans="1:9" ht="12.75" outlineLevel="1">
      <c r="A195" s="1" t="s">
        <v>400</v>
      </c>
      <c r="B195" s="1" t="s">
        <v>401</v>
      </c>
      <c r="C195" s="29" t="s">
        <v>402</v>
      </c>
      <c r="E195" s="19">
        <v>50458476.95</v>
      </c>
      <c r="G195" s="19">
        <v>49221244.84</v>
      </c>
      <c r="I195" s="19">
        <v>50194276.34</v>
      </c>
    </row>
    <row r="196" spans="1:9" ht="12.75" outlineLevel="1">
      <c r="A196" s="1" t="s">
        <v>403</v>
      </c>
      <c r="B196" s="1" t="s">
        <v>404</v>
      </c>
      <c r="C196" s="29" t="s">
        <v>405</v>
      </c>
      <c r="E196" s="19">
        <v>-1060590</v>
      </c>
      <c r="G196" s="19">
        <v>-1290783</v>
      </c>
      <c r="I196" s="19">
        <v>-1103199</v>
      </c>
    </row>
    <row r="197" spans="1:9" ht="12.75" outlineLevel="1">
      <c r="A197" s="1" t="s">
        <v>406</v>
      </c>
      <c r="B197" s="1" t="s">
        <v>407</v>
      </c>
      <c r="C197" s="29" t="s">
        <v>408</v>
      </c>
      <c r="E197" s="19">
        <v>0</v>
      </c>
      <c r="G197" s="19">
        <v>-2222000</v>
      </c>
      <c r="I197" s="19">
        <v>0</v>
      </c>
    </row>
    <row r="198" spans="1:9" ht="12.75" outlineLevel="1">
      <c r="A198" s="1" t="s">
        <v>409</v>
      </c>
      <c r="B198" s="1" t="s">
        <v>410</v>
      </c>
      <c r="C198" s="29" t="s">
        <v>411</v>
      </c>
      <c r="E198" s="19">
        <v>232864.13</v>
      </c>
      <c r="G198" s="19">
        <v>103251</v>
      </c>
      <c r="I198" s="19">
        <v>72306</v>
      </c>
    </row>
    <row r="199" spans="1:9" ht="12.75" outlineLevel="1">
      <c r="A199" s="1" t="s">
        <v>412</v>
      </c>
      <c r="B199" s="1" t="s">
        <v>413</v>
      </c>
      <c r="C199" s="29" t="s">
        <v>414</v>
      </c>
      <c r="E199" s="19">
        <v>0</v>
      </c>
      <c r="G199" s="19">
        <v>206509.44</v>
      </c>
      <c r="I199" s="19">
        <v>0</v>
      </c>
    </row>
    <row r="200" spans="1:9" ht="12.75" outlineLevel="1">
      <c r="A200" s="1" t="s">
        <v>415</v>
      </c>
      <c r="B200" s="1" t="s">
        <v>416</v>
      </c>
      <c r="C200" s="29" t="s">
        <v>417</v>
      </c>
      <c r="E200" s="19">
        <v>16246680.42</v>
      </c>
      <c r="G200" s="19">
        <v>12690649.07</v>
      </c>
      <c r="I200" s="19">
        <v>17713142.59</v>
      </c>
    </row>
    <row r="201" spans="1:9" ht="12.75" outlineLevel="1">
      <c r="A201" s="1" t="s">
        <v>418</v>
      </c>
      <c r="B201" s="1" t="s">
        <v>419</v>
      </c>
      <c r="C201" s="29" t="s">
        <v>420</v>
      </c>
      <c r="E201" s="19">
        <v>1919580.42</v>
      </c>
      <c r="G201" s="19">
        <v>2226569.62</v>
      </c>
      <c r="I201" s="19">
        <v>1807642.02</v>
      </c>
    </row>
    <row r="202" spans="1:9" ht="12.75" outlineLevel="1">
      <c r="A202" s="1" t="s">
        <v>421</v>
      </c>
      <c r="B202" s="1" t="s">
        <v>422</v>
      </c>
      <c r="C202" s="29" t="s">
        <v>423</v>
      </c>
      <c r="E202" s="19">
        <v>36855188.71</v>
      </c>
      <c r="G202" s="19">
        <v>36926396.38</v>
      </c>
      <c r="I202" s="19">
        <v>36702736.45</v>
      </c>
    </row>
    <row r="203" spans="1:9" ht="12.75" outlineLevel="1">
      <c r="A203" s="1" t="s">
        <v>424</v>
      </c>
      <c r="B203" s="1" t="s">
        <v>425</v>
      </c>
      <c r="C203" s="29" t="s">
        <v>426</v>
      </c>
      <c r="E203" s="19">
        <v>27672113</v>
      </c>
      <c r="G203" s="19">
        <v>29779000</v>
      </c>
      <c r="I203" s="19">
        <v>27643000</v>
      </c>
    </row>
    <row r="204" spans="1:9" ht="12.75" outlineLevel="1">
      <c r="A204" s="1" t="s">
        <v>427</v>
      </c>
      <c r="B204" s="1" t="s">
        <v>428</v>
      </c>
      <c r="C204" s="29" t="s">
        <v>429</v>
      </c>
      <c r="E204" s="19">
        <v>0</v>
      </c>
      <c r="G204" s="19">
        <v>-318000</v>
      </c>
      <c r="I204" s="19">
        <v>0</v>
      </c>
    </row>
    <row r="205" spans="1:9" ht="12.75">
      <c r="A205" s="1" t="s">
        <v>51</v>
      </c>
      <c r="C205" s="1" t="s">
        <v>610</v>
      </c>
      <c r="E205" s="19">
        <v>282010196.8299999</v>
      </c>
      <c r="G205" s="19">
        <v>270477062.06</v>
      </c>
      <c r="I205" s="19">
        <v>281961422.14000005</v>
      </c>
    </row>
    <row r="206" spans="1:9" ht="12.75" outlineLevel="1">
      <c r="A206" s="1" t="s">
        <v>430</v>
      </c>
      <c r="B206" s="1" t="s">
        <v>431</v>
      </c>
      <c r="C206" s="29" t="s">
        <v>432</v>
      </c>
      <c r="E206" s="19">
        <v>3172764</v>
      </c>
      <c r="G206" s="19">
        <v>4133583</v>
      </c>
      <c r="I206" s="19">
        <v>3394506</v>
      </c>
    </row>
    <row r="207" spans="1:9" ht="12.75">
      <c r="A207" s="1" t="s">
        <v>52</v>
      </c>
      <c r="C207" s="1" t="s">
        <v>611</v>
      </c>
      <c r="E207" s="19">
        <v>3172764</v>
      </c>
      <c r="G207" s="19">
        <v>4133583</v>
      </c>
      <c r="I207" s="19">
        <v>3394506</v>
      </c>
    </row>
    <row r="208" spans="1:9" ht="12.75" outlineLevel="1">
      <c r="A208" s="1" t="s">
        <v>433</v>
      </c>
      <c r="B208" s="1" t="s">
        <v>434</v>
      </c>
      <c r="C208" s="29" t="s">
        <v>612</v>
      </c>
      <c r="E208" s="19">
        <v>1232729</v>
      </c>
      <c r="G208" s="19">
        <v>0</v>
      </c>
      <c r="I208" s="19">
        <v>0</v>
      </c>
    </row>
    <row r="209" spans="1:9" ht="12.75" outlineLevel="1">
      <c r="A209" s="1" t="s">
        <v>435</v>
      </c>
      <c r="B209" s="1" t="s">
        <v>436</v>
      </c>
      <c r="C209" s="29" t="s">
        <v>612</v>
      </c>
      <c r="E209" s="19">
        <v>195078</v>
      </c>
      <c r="G209" s="19">
        <v>0</v>
      </c>
      <c r="I209" s="19">
        <v>0</v>
      </c>
    </row>
    <row r="210" spans="1:9" ht="12.75" outlineLevel="1">
      <c r="A210" s="1" t="s">
        <v>437</v>
      </c>
      <c r="B210" s="1" t="s">
        <v>438</v>
      </c>
      <c r="C210" s="29" t="s">
        <v>612</v>
      </c>
      <c r="E210" s="19">
        <v>-129003</v>
      </c>
      <c r="G210" s="19">
        <v>0</v>
      </c>
      <c r="I210" s="19">
        <v>0</v>
      </c>
    </row>
    <row r="211" spans="1:9" ht="12.75" outlineLevel="1">
      <c r="A211" s="1" t="s">
        <v>439</v>
      </c>
      <c r="B211" s="1" t="s">
        <v>440</v>
      </c>
      <c r="C211" s="29" t="s">
        <v>613</v>
      </c>
      <c r="E211" s="19">
        <v>8934602.51</v>
      </c>
      <c r="G211" s="19">
        <v>11769252.77</v>
      </c>
      <c r="I211" s="19">
        <v>9592399.82</v>
      </c>
    </row>
    <row r="212" spans="1:9" ht="12.75" outlineLevel="1">
      <c r="A212" s="1" t="s">
        <v>441</v>
      </c>
      <c r="B212" s="1" t="s">
        <v>442</v>
      </c>
      <c r="C212" s="29" t="s">
        <v>614</v>
      </c>
      <c r="E212" s="19">
        <v>181078.16</v>
      </c>
      <c r="G212" s="19">
        <v>315849.8</v>
      </c>
      <c r="I212" s="19">
        <v>340580.62</v>
      </c>
    </row>
    <row r="213" spans="1:9" ht="12.75" outlineLevel="1">
      <c r="A213" s="1" t="s">
        <v>443</v>
      </c>
      <c r="B213" s="1" t="s">
        <v>444</v>
      </c>
      <c r="C213" s="29" t="s">
        <v>615</v>
      </c>
      <c r="E213" s="19">
        <v>1708411.38</v>
      </c>
      <c r="G213" s="19">
        <v>2225775.47</v>
      </c>
      <c r="I213" s="19">
        <v>1827810.93</v>
      </c>
    </row>
    <row r="214" spans="1:9" ht="12.75" outlineLevel="1">
      <c r="A214" s="1" t="s">
        <v>445</v>
      </c>
      <c r="B214" s="1" t="s">
        <v>446</v>
      </c>
      <c r="C214" s="29" t="s">
        <v>616</v>
      </c>
      <c r="E214" s="19">
        <v>1631676.91</v>
      </c>
      <c r="G214" s="19">
        <v>1985819.99</v>
      </c>
      <c r="I214" s="19">
        <v>1697229.21</v>
      </c>
    </row>
    <row r="215" spans="1:9" ht="12.75">
      <c r="A215" s="1" t="s">
        <v>53</v>
      </c>
      <c r="C215" s="1" t="s">
        <v>617</v>
      </c>
      <c r="E215" s="19">
        <v>13754572.96</v>
      </c>
      <c r="G215" s="19">
        <v>16296698.030000001</v>
      </c>
      <c r="I215" s="19">
        <v>13458020.579999998</v>
      </c>
    </row>
    <row r="216" ht="12.75">
      <c r="C216" s="3" t="s">
        <v>90</v>
      </c>
    </row>
    <row r="217" spans="1:9" ht="12.75" outlineLevel="1">
      <c r="A217" s="1" t="s">
        <v>447</v>
      </c>
      <c r="B217" s="1" t="s">
        <v>448</v>
      </c>
      <c r="C217" s="29" t="s">
        <v>449</v>
      </c>
      <c r="E217" s="19">
        <v>10115203.07</v>
      </c>
      <c r="G217" s="19">
        <v>13258209.83</v>
      </c>
      <c r="I217" s="19">
        <v>9666321.9</v>
      </c>
    </row>
    <row r="218" spans="1:9" ht="12.75" outlineLevel="1">
      <c r="A218" s="1" t="s">
        <v>450</v>
      </c>
      <c r="B218" s="1" t="s">
        <v>451</v>
      </c>
      <c r="C218" s="29" t="s">
        <v>452</v>
      </c>
      <c r="E218" s="19">
        <v>0</v>
      </c>
      <c r="G218" s="19">
        <v>0</v>
      </c>
      <c r="I218" s="19">
        <v>17373</v>
      </c>
    </row>
    <row r="219" spans="1:9" ht="12.75" outlineLevel="1">
      <c r="A219" s="1" t="s">
        <v>453</v>
      </c>
      <c r="B219" s="1" t="s">
        <v>454</v>
      </c>
      <c r="C219" s="29" t="s">
        <v>455</v>
      </c>
      <c r="E219" s="19">
        <v>0</v>
      </c>
      <c r="G219" s="19">
        <v>98720.45</v>
      </c>
      <c r="I219" s="19">
        <v>0</v>
      </c>
    </row>
    <row r="220" spans="1:9" ht="12.75" outlineLevel="1">
      <c r="A220" s="1" t="s">
        <v>456</v>
      </c>
      <c r="B220" s="1" t="s">
        <v>457</v>
      </c>
      <c r="C220" s="29" t="s">
        <v>458</v>
      </c>
      <c r="E220" s="19">
        <v>1032123</v>
      </c>
      <c r="G220" s="19">
        <v>0</v>
      </c>
      <c r="I220" s="19">
        <v>0</v>
      </c>
    </row>
    <row r="221" spans="1:9" ht="12.75" outlineLevel="1">
      <c r="A221" s="1" t="s">
        <v>459</v>
      </c>
      <c r="B221" s="1" t="s">
        <v>460</v>
      </c>
      <c r="C221" s="29" t="s">
        <v>461</v>
      </c>
      <c r="E221" s="19">
        <v>11453.36</v>
      </c>
      <c r="G221" s="19">
        <v>106980</v>
      </c>
      <c r="I221" s="19">
        <v>27596</v>
      </c>
    </row>
    <row r="222" spans="1:9" ht="12.75">
      <c r="A222" s="1" t="s">
        <v>85</v>
      </c>
      <c r="C222" s="1" t="s">
        <v>618</v>
      </c>
      <c r="E222" s="19">
        <v>11158779.43</v>
      </c>
      <c r="G222" s="19">
        <v>13463910.28</v>
      </c>
      <c r="I222" s="19">
        <v>9711290.9</v>
      </c>
    </row>
    <row r="223" spans="1:9" ht="12.75" outlineLevel="1">
      <c r="A223" s="1" t="s">
        <v>462</v>
      </c>
      <c r="B223" s="1" t="s">
        <v>463</v>
      </c>
      <c r="C223" s="29" t="s">
        <v>464</v>
      </c>
      <c r="E223" s="19">
        <v>70714.25</v>
      </c>
      <c r="G223" s="19">
        <v>94574.89</v>
      </c>
      <c r="I223" s="19">
        <v>84783.11</v>
      </c>
    </row>
    <row r="224" spans="1:9" ht="12.75">
      <c r="A224" s="1" t="s">
        <v>86</v>
      </c>
      <c r="C224" s="1" t="s">
        <v>619</v>
      </c>
      <c r="E224" s="19">
        <v>70714.25</v>
      </c>
      <c r="G224" s="19">
        <v>94574.89</v>
      </c>
      <c r="I224" s="19">
        <v>84783.11</v>
      </c>
    </row>
    <row r="225" spans="1:9" ht="12.75">
      <c r="A225" s="1" t="s">
        <v>87</v>
      </c>
      <c r="C225" s="1" t="s">
        <v>620</v>
      </c>
      <c r="E225" s="19">
        <v>0</v>
      </c>
      <c r="G225" s="19">
        <v>0</v>
      </c>
      <c r="I225" s="19">
        <v>0</v>
      </c>
    </row>
    <row r="226" spans="1:9" ht="12.75">
      <c r="A226" s="1" t="s">
        <v>88</v>
      </c>
      <c r="C226" s="1" t="s">
        <v>621</v>
      </c>
      <c r="E226" s="19">
        <v>0</v>
      </c>
      <c r="G226" s="19">
        <v>0</v>
      </c>
      <c r="I226" s="19">
        <v>0</v>
      </c>
    </row>
    <row r="227" spans="1:9" ht="12.75" outlineLevel="1">
      <c r="A227" s="1" t="s">
        <v>465</v>
      </c>
      <c r="B227" s="1" t="s">
        <v>466</v>
      </c>
      <c r="C227" s="29" t="s">
        <v>622</v>
      </c>
      <c r="E227" s="19">
        <v>442234.49</v>
      </c>
      <c r="G227" s="19">
        <v>0</v>
      </c>
      <c r="I227" s="19">
        <v>943204.58</v>
      </c>
    </row>
    <row r="228" spans="1:9" ht="12.75" outlineLevel="1">
      <c r="A228" s="1" t="s">
        <v>467</v>
      </c>
      <c r="B228" s="1" t="s">
        <v>468</v>
      </c>
      <c r="C228" s="29" t="s">
        <v>623</v>
      </c>
      <c r="E228" s="19">
        <v>0</v>
      </c>
      <c r="G228" s="19">
        <v>13.84</v>
      </c>
      <c r="I228" s="19">
        <v>0</v>
      </c>
    </row>
    <row r="229" spans="1:9" ht="12.75" outlineLevel="1">
      <c r="A229" s="1" t="s">
        <v>469</v>
      </c>
      <c r="B229" s="1" t="s">
        <v>470</v>
      </c>
      <c r="C229" s="29" t="s">
        <v>624</v>
      </c>
      <c r="E229" s="19">
        <v>159192.15</v>
      </c>
      <c r="G229" s="19">
        <v>159769.6</v>
      </c>
      <c r="I229" s="19">
        <v>41432.88</v>
      </c>
    </row>
    <row r="230" spans="1:9" ht="12.75" outlineLevel="1">
      <c r="A230" s="1" t="s">
        <v>471</v>
      </c>
      <c r="B230" s="1" t="s">
        <v>472</v>
      </c>
      <c r="C230" s="29" t="s">
        <v>625</v>
      </c>
      <c r="E230" s="19">
        <v>218681.77</v>
      </c>
      <c r="G230" s="19">
        <v>0</v>
      </c>
      <c r="I230" s="19">
        <v>214493.63</v>
      </c>
    </row>
    <row r="231" spans="1:9" ht="12.75" outlineLevel="1">
      <c r="A231" s="1" t="s">
        <v>473</v>
      </c>
      <c r="B231" s="1" t="s">
        <v>474</v>
      </c>
      <c r="C231" s="29" t="s">
        <v>626</v>
      </c>
      <c r="E231" s="19">
        <v>181512.21</v>
      </c>
      <c r="G231" s="19">
        <v>184232.21</v>
      </c>
      <c r="I231" s="19">
        <v>182261.21</v>
      </c>
    </row>
    <row r="232" spans="1:9" ht="12.75" outlineLevel="1">
      <c r="A232" s="1" t="s">
        <v>475</v>
      </c>
      <c r="B232" s="1" t="s">
        <v>476</v>
      </c>
      <c r="C232" s="29" t="s">
        <v>627</v>
      </c>
      <c r="E232" s="19">
        <v>174.83</v>
      </c>
      <c r="G232" s="19">
        <v>0</v>
      </c>
      <c r="I232" s="19">
        <v>185.4</v>
      </c>
    </row>
    <row r="233" spans="1:9" ht="12.75" outlineLevel="1">
      <c r="A233" s="1" t="s">
        <v>477</v>
      </c>
      <c r="B233" s="1" t="s">
        <v>478</v>
      </c>
      <c r="C233" s="29" t="s">
        <v>628</v>
      </c>
      <c r="E233" s="19">
        <v>0</v>
      </c>
      <c r="G233" s="19">
        <v>0</v>
      </c>
      <c r="I233" s="19">
        <v>17983.27</v>
      </c>
    </row>
    <row r="234" spans="1:9" ht="12.75" outlineLevel="1">
      <c r="A234" s="1" t="s">
        <v>479</v>
      </c>
      <c r="B234" s="1" t="s">
        <v>480</v>
      </c>
      <c r="C234" s="29" t="s">
        <v>629</v>
      </c>
      <c r="E234" s="19">
        <v>1629600</v>
      </c>
      <c r="G234" s="19">
        <v>0</v>
      </c>
      <c r="I234" s="19">
        <v>1629600</v>
      </c>
    </row>
    <row r="235" spans="1:9" ht="12.75" outlineLevel="1">
      <c r="A235" s="1" t="s">
        <v>481</v>
      </c>
      <c r="B235" s="1" t="s">
        <v>482</v>
      </c>
      <c r="C235" s="29" t="s">
        <v>630</v>
      </c>
      <c r="E235" s="19">
        <v>2308600</v>
      </c>
      <c r="G235" s="19">
        <v>0</v>
      </c>
      <c r="I235" s="19">
        <v>2308600</v>
      </c>
    </row>
    <row r="236" spans="1:9" ht="12.75" outlineLevel="1">
      <c r="A236" s="1" t="s">
        <v>483</v>
      </c>
      <c r="B236" s="1" t="s">
        <v>484</v>
      </c>
      <c r="C236" s="29" t="s">
        <v>631</v>
      </c>
      <c r="E236" s="19">
        <v>181119.47</v>
      </c>
      <c r="G236" s="19">
        <v>194675.27</v>
      </c>
      <c r="I236" s="19">
        <v>184508.42</v>
      </c>
    </row>
    <row r="237" spans="1:9" ht="12.75" outlineLevel="1">
      <c r="A237" s="1" t="s">
        <v>485</v>
      </c>
      <c r="B237" s="1" t="s">
        <v>486</v>
      </c>
      <c r="C237" s="29" t="s">
        <v>632</v>
      </c>
      <c r="E237" s="19">
        <v>333340</v>
      </c>
      <c r="G237" s="19">
        <v>333000</v>
      </c>
      <c r="I237" s="19">
        <v>333340</v>
      </c>
    </row>
    <row r="238" spans="1:9" ht="12.75">
      <c r="A238" s="1" t="s">
        <v>89</v>
      </c>
      <c r="C238" s="1" t="s">
        <v>633</v>
      </c>
      <c r="E238" s="19">
        <v>5454454.92</v>
      </c>
      <c r="G238" s="19">
        <v>871690.92</v>
      </c>
      <c r="I238" s="19">
        <v>5855609.39</v>
      </c>
    </row>
    <row r="239" spans="1:9" ht="12.75">
      <c r="A239" s="1" t="s">
        <v>84</v>
      </c>
      <c r="C239" s="1" t="s">
        <v>634</v>
      </c>
      <c r="E239" s="19">
        <v>16683948.6</v>
      </c>
      <c r="G239" s="19">
        <v>14430176.09</v>
      </c>
      <c r="I239" s="19">
        <v>15651683.399999999</v>
      </c>
    </row>
    <row r="240" spans="1:9" s="7" customFormat="1" ht="12" customHeight="1">
      <c r="A240" s="7" t="s">
        <v>54</v>
      </c>
      <c r="C240" s="7" t="s">
        <v>55</v>
      </c>
      <c r="E240" s="25">
        <v>315621482.39000005</v>
      </c>
      <c r="G240" s="25">
        <v>305337519.17999995</v>
      </c>
      <c r="I240" s="25">
        <v>314465632.11999995</v>
      </c>
    </row>
    <row r="241" spans="3:9" ht="12" customHeight="1">
      <c r="C241" s="11"/>
      <c r="D241" s="11"/>
      <c r="E241" s="32" t="str">
        <f>IF(ABS(+E205+E207+E215+E222+E224+E225+E226+E238-E240)&gt;$O$251,$O$254," ")</f>
        <v> </v>
      </c>
      <c r="F241" s="11"/>
      <c r="G241" s="32" t="str">
        <f>IF(ABS(+G205+G207+G215+G222+G224+G225+G226+G238-G240)&gt;$O$251,$O$254," ")</f>
        <v> </v>
      </c>
      <c r="H241" s="11"/>
      <c r="I241" s="32" t="str">
        <f>IF(ABS(+I205+I207+I215+I222+I224+I225+I226+I238-I240)&gt;$O$251,$O$254," ")</f>
        <v> </v>
      </c>
    </row>
    <row r="242" spans="1:9" s="7" customFormat="1" ht="12.75">
      <c r="A242" s="7" t="s">
        <v>56</v>
      </c>
      <c r="C242" s="7" t="s">
        <v>57</v>
      </c>
      <c r="E242" s="25">
        <v>1346355267.9790008</v>
      </c>
      <c r="G242" s="25">
        <v>1298050328.8880007</v>
      </c>
      <c r="I242" s="25">
        <v>1317630308.1570003</v>
      </c>
    </row>
    <row r="243" spans="3:11" ht="12.75">
      <c r="C243" s="3"/>
      <c r="E243" s="32" t="str">
        <f>IF(ABS(+E34+E53+E190+E240-E242)&gt;$O$251,$O$254," ")</f>
        <v> </v>
      </c>
      <c r="F243" s="7"/>
      <c r="G243" s="32" t="str">
        <f>IF(ABS(+G34+G53+G190+G240-G242)&gt;$O$251,$O$254," ")</f>
        <v> </v>
      </c>
      <c r="H243" s="7"/>
      <c r="I243" s="32" t="str">
        <f>IF(ABS(+I34+I53+I190+I240-I242)&gt;$O$251,$O$254," ")</f>
        <v> </v>
      </c>
      <c r="K243"/>
    </row>
    <row r="244" spans="3:9" ht="12.75">
      <c r="C244" s="3"/>
      <c r="E244" s="25"/>
      <c r="F244" s="7"/>
      <c r="G244" s="25"/>
      <c r="H244" s="7"/>
      <c r="I244" s="25"/>
    </row>
    <row r="245" spans="3:9" ht="12.75">
      <c r="C245" s="3"/>
      <c r="E245" s="25"/>
      <c r="F245" s="7"/>
      <c r="G245" s="25"/>
      <c r="H245" s="7"/>
      <c r="I245" s="25"/>
    </row>
    <row r="246" spans="4:16" ht="12.75">
      <c r="D246" s="7"/>
      <c r="E246" s="25"/>
      <c r="F246" s="7"/>
      <c r="G246" s="25"/>
      <c r="H246" s="7"/>
      <c r="I246" s="25"/>
      <c r="K246" s="33" t="s">
        <v>58</v>
      </c>
      <c r="L246" s="34"/>
      <c r="M246" s="34"/>
      <c r="N246" s="35"/>
      <c r="O246" s="34"/>
      <c r="P246" s="34"/>
    </row>
    <row r="247" spans="3:16" ht="12.75">
      <c r="C247" s="7"/>
      <c r="D247" s="7"/>
      <c r="E247" s="25"/>
      <c r="F247" s="7"/>
      <c r="G247" s="25"/>
      <c r="H247" s="7"/>
      <c r="I247" s="25"/>
      <c r="J247"/>
      <c r="K247" s="36"/>
      <c r="L247" s="36"/>
      <c r="M247" s="36"/>
      <c r="N247" s="37"/>
      <c r="O247" s="36"/>
      <c r="P247" s="36"/>
    </row>
    <row r="248" spans="4:16" ht="12.75">
      <c r="D248" s="7"/>
      <c r="E248" s="25"/>
      <c r="F248" s="7"/>
      <c r="G248" s="25"/>
      <c r="H248" s="7"/>
      <c r="I248" s="25"/>
      <c r="K248" s="38" t="s">
        <v>59</v>
      </c>
      <c r="L248" s="36"/>
      <c r="M248" s="36"/>
      <c r="N248" s="36"/>
      <c r="O248" s="78" t="s">
        <v>636</v>
      </c>
      <c r="P248" s="36"/>
    </row>
    <row r="249" spans="3:16" ht="12.75">
      <c r="C249" s="7"/>
      <c r="K249" s="37"/>
      <c r="L249" s="37"/>
      <c r="M249" s="37"/>
      <c r="N249" s="37"/>
      <c r="O249" s="37"/>
      <c r="P249" s="36"/>
    </row>
    <row r="250" spans="4:16" ht="12.75">
      <c r="D250" s="11"/>
      <c r="E250" s="24"/>
      <c r="F250" s="11"/>
      <c r="G250" s="24"/>
      <c r="H250" s="11"/>
      <c r="I250" s="24"/>
      <c r="K250" s="37"/>
      <c r="L250" s="37"/>
      <c r="M250" s="37"/>
      <c r="N250" s="37"/>
      <c r="O250" s="37"/>
      <c r="P250" s="36"/>
    </row>
    <row r="251" spans="11:16" ht="12.75">
      <c r="K251" s="39" t="s">
        <v>60</v>
      </c>
      <c r="L251" s="37"/>
      <c r="M251" s="36"/>
      <c r="N251" s="36"/>
      <c r="O251" s="37">
        <v>0.001</v>
      </c>
      <c r="P251" s="36"/>
    </row>
    <row r="252" spans="11:16" ht="12.75">
      <c r="K252" s="39"/>
      <c r="L252" s="37"/>
      <c r="M252" s="37"/>
      <c r="N252" s="37"/>
      <c r="O252" s="37"/>
      <c r="P252" s="36"/>
    </row>
    <row r="253" spans="11:16" ht="12.75">
      <c r="K253" s="37"/>
      <c r="L253" s="37"/>
      <c r="M253" s="37"/>
      <c r="N253" s="37"/>
      <c r="O253" s="37"/>
      <c r="P253" s="36"/>
    </row>
    <row r="254" spans="11:16" ht="12.75">
      <c r="K254" s="39" t="s">
        <v>61</v>
      </c>
      <c r="L254" s="39"/>
      <c r="M254" s="36"/>
      <c r="N254" s="36"/>
      <c r="O254" s="40" t="s">
        <v>62</v>
      </c>
      <c r="P254" s="36"/>
    </row>
    <row r="255" spans="11:16" ht="12.75">
      <c r="K255" s="39"/>
      <c r="L255" s="37"/>
      <c r="M255" s="37"/>
      <c r="N255" s="40"/>
      <c r="O255" s="37"/>
      <c r="P255" s="36"/>
    </row>
    <row r="256" spans="11:16" ht="12.75">
      <c r="K256" s="37"/>
      <c r="L256" s="37"/>
      <c r="M256" s="37"/>
      <c r="N256" s="37"/>
      <c r="O256" s="37"/>
      <c r="P256" s="36"/>
    </row>
    <row r="257" spans="3:16" ht="12.75">
      <c r="C257" s="7"/>
      <c r="D257" s="7"/>
      <c r="E257" s="25"/>
      <c r="F257" s="7"/>
      <c r="G257" s="25"/>
      <c r="H257" s="7"/>
      <c r="I257" s="25"/>
      <c r="K257" s="39" t="s">
        <v>63</v>
      </c>
      <c r="L257" s="37"/>
      <c r="M257" s="37"/>
      <c r="N257" s="36"/>
      <c r="O257" s="41">
        <f>COUNTIF($E$8:$I$244,+O254)</f>
        <v>0</v>
      </c>
      <c r="P257" s="36"/>
    </row>
    <row r="258" spans="11:16" ht="12.75">
      <c r="K258" s="36"/>
      <c r="L258" s="36"/>
      <c r="M258" s="36"/>
      <c r="N258" s="36"/>
      <c r="O258" s="36"/>
      <c r="P258" s="36"/>
    </row>
    <row r="259" spans="11:16" ht="12.75">
      <c r="K259" s="39" t="s">
        <v>64</v>
      </c>
      <c r="L259" s="36"/>
      <c r="M259" s="36"/>
      <c r="N259" s="36"/>
      <c r="O259" s="36">
        <v>2000000</v>
      </c>
      <c r="P259" s="36"/>
    </row>
    <row r="260" spans="11:16" ht="12.75">
      <c r="K260" s="36"/>
      <c r="L260" s="36"/>
      <c r="M260" s="36"/>
      <c r="N260" s="36"/>
      <c r="O260" s="36"/>
      <c r="P260" s="36"/>
    </row>
    <row r="261" spans="11:16" ht="12.75">
      <c r="K261" s="39" t="s">
        <v>65</v>
      </c>
      <c r="L261" s="36"/>
      <c r="M261" s="36"/>
      <c r="N261" s="36"/>
      <c r="O261" s="36">
        <v>1009000</v>
      </c>
      <c r="P261" s="36"/>
    </row>
    <row r="262" spans="11:16" ht="12.75">
      <c r="K262" s="65" t="s">
        <v>66</v>
      </c>
      <c r="L262" s="66"/>
      <c r="M262" s="66"/>
      <c r="N262" s="67"/>
      <c r="O262" s="66"/>
      <c r="P262" s="68"/>
    </row>
    <row r="263" spans="11:16" ht="12.75">
      <c r="K263" s="69"/>
      <c r="L263" s="69" t="s">
        <v>67</v>
      </c>
      <c r="M263" s="69"/>
      <c r="N263" s="79" t="s">
        <v>637</v>
      </c>
      <c r="O263" s="66"/>
      <c r="P263" s="68"/>
    </row>
    <row r="264" spans="11:16" ht="12.75">
      <c r="K264" s="69"/>
      <c r="L264" s="69" t="s">
        <v>68</v>
      </c>
      <c r="M264" s="69"/>
      <c r="N264" s="79" t="s">
        <v>638</v>
      </c>
      <c r="O264" s="66"/>
      <c r="P264" s="68"/>
    </row>
    <row r="265" spans="11:16" ht="12.75">
      <c r="K265" s="74" t="s">
        <v>82</v>
      </c>
      <c r="L265" s="75"/>
      <c r="M265" s="75"/>
      <c r="N265" s="75"/>
      <c r="O265" s="76" t="str">
        <f>UPPER(TEXT(NvsElapsedTime,"hh:mm:ss"))</f>
        <v>00:00:23</v>
      </c>
      <c r="P265" s="75"/>
    </row>
  </sheetData>
  <printOptions horizontalCentered="1"/>
  <pageMargins left="0.25" right="0.25" top="0.65" bottom="0.65" header="0.54"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2012-01-25T23:01:23Z</cp:lastPrinted>
  <dcterms:created xsi:type="dcterms:W3CDTF">1998-03-18T18:33:53Z</dcterms:created>
  <dcterms:modified xsi:type="dcterms:W3CDTF">2012-01-25T23:01:25Z</dcterms:modified>
  <cp:category/>
  <cp:version/>
  <cp:contentType/>
  <cp:contentStatus/>
</cp:coreProperties>
</file>