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'Sheet1'!$O$235</definedName>
    <definedName name="CSO">'Sheet1'!$O$237</definedName>
    <definedName name="NvsASD">"V2007-02-28"</definedName>
    <definedName name="NvsAutoDrillOk">"VN"</definedName>
    <definedName name="NvsElapsedTime">0.000104166669188999</definedName>
    <definedName name="NvsEndTime">39150.5797569444</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"V2007-02-28"</definedName>
    <definedName name="NvsValTbl.STATISTICS_CODE">"STAT_TBL"</definedName>
    <definedName name="_xlnm.Print_Area" localSheetId="0">'Sheet1'!$B$2:$I$220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76" authorId="0">
      <text>
        <r>
          <rPr>
            <sz val="8"/>
            <rFont val="Tahoma"/>
            <family val="0"/>
          </rPr>
          <t>DETAILS ON REPORT GLR1850V
OTHER CURRENT AND ACCRUED LIABILITIES</t>
        </r>
      </text>
    </comment>
    <comment ref="E178" authorId="0">
      <text>
        <r>
          <rPr>
            <sz val="8"/>
            <rFont val="Tahoma"/>
            <family val="0"/>
          </rPr>
          <t>Footing Check - if error message is displayed there is a footing error in the above subtotal.  Enter rounding tolerance in Reserved Section.</t>
        </r>
      </text>
    </comment>
    <comment ref="C214" authorId="0">
      <text>
        <r>
          <rPr>
            <sz val="8"/>
            <rFont val="Tahoma"/>
            <family val="0"/>
          </rPr>
          <t>DETAILS ON REPORT GLR1870V
REGULATORY LIABILITIES</t>
        </r>
      </text>
    </comment>
    <comment ref="C215" authorId="0">
      <text>
        <r>
          <rPr>
            <sz val="8"/>
            <rFont val="Tahoma"/>
            <family val="0"/>
          </rPr>
          <t>DETAILS ON REPORT GLR1860V
DEFERRED CREDITS</t>
        </r>
      </text>
    </comment>
    <comment ref="E217" authorId="0">
      <text>
        <r>
          <rPr>
            <sz val="8"/>
            <rFont val="Tahoma"/>
            <family val="0"/>
          </rPr>
          <t>Footing Check - if error message is displayed there is a footing error in the above subtotal.  Enter rounding tolerance in Reserved Section.</t>
        </r>
      </text>
    </comment>
    <comment ref="E219" authorId="0">
      <text>
        <r>
          <rPr>
            <sz val="8"/>
            <rFont val="Tahoma"/>
            <family val="0"/>
          </rPr>
          <t>Footing Check - if error message is displayed there is a footing error in the above subtotal.  Enter rounding tolerance in Reserved Section.</t>
        </r>
      </text>
    </comment>
    <comment ref="G219" authorId="0">
      <text>
        <r>
          <rPr>
            <sz val="8"/>
            <rFont val="Tahoma"/>
            <family val="0"/>
          </rPr>
          <t>Footing Check - if error message is displayed there is a footing error in the above subtotal.  Enter rounding tolerance in Reserved Section.</t>
        </r>
      </text>
    </comment>
    <comment ref="I219" authorId="0">
      <text>
        <r>
          <rPr>
            <sz val="8"/>
            <rFont val="Tahoma"/>
            <family val="0"/>
          </rPr>
          <t>Footing Check - if error message is displayed there is a footing error in the above subtotal.  Enter rounding tolerance in Reserved Section.</t>
        </r>
      </text>
    </comment>
    <comment ref="O227" authorId="0">
      <text>
        <r>
          <rPr>
            <sz val="8"/>
            <rFont val="Tahoma"/>
            <family val="0"/>
          </rPr>
          <t>Input by user.  Used in formula for footing check total.</t>
        </r>
      </text>
    </comment>
    <comment ref="O230" authorId="0">
      <text>
        <r>
          <rPr>
            <sz val="8"/>
            <rFont val="Tahoma"/>
            <family val="0"/>
          </rPr>
          <t xml:space="preserve">Input by user.  Error message used in cell below subtotal for footing check total.
</t>
        </r>
      </text>
    </comment>
    <comment ref="O233" authorId="0">
      <text>
        <r>
          <rPr>
            <sz val="8"/>
            <rFont val="Tahoma"/>
            <family val="0"/>
          </rPr>
          <t>Excel function used to count number of subtotal error messages in report.</t>
        </r>
      </text>
    </comment>
    <comment ref="O235" authorId="0">
      <text>
        <r>
          <rPr>
            <sz val="8"/>
            <rFont val="Tahoma"/>
            <family val="0"/>
          </rPr>
          <t>Common Stock Authorized (shown in report in number of shares).</t>
        </r>
      </text>
    </comment>
    <comment ref="O237" authorId="0">
      <text>
        <r>
          <rPr>
            <sz val="8"/>
            <rFont val="Tahoma"/>
            <family val="0"/>
          </rPr>
          <t>Common Stock Outstanding (shown in report in number of shares).</t>
        </r>
      </text>
    </comment>
    <comment ref="N239" authorId="0">
      <text>
        <r>
          <rPr>
            <sz val="8"/>
            <rFont val="Tahoma"/>
            <family val="0"/>
          </rPr>
          <t>Scope variable Field Description - Business Unit (for report title).</t>
        </r>
      </text>
    </comment>
    <comment ref="N240"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3" authorId="0">
      <text>
        <r>
          <rPr>
            <sz val="8"/>
            <rFont val="Tahoma"/>
            <family val="0"/>
          </rPr>
          <t>DETAILS ON REPORT GLR1850V
OTHER CURRENT AND ACCRUED LIABILITIES</t>
        </r>
      </text>
    </comment>
    <comment ref="G178" authorId="0">
      <text>
        <r>
          <rPr>
            <sz val="8"/>
            <rFont val="Tahoma"/>
            <family val="0"/>
          </rPr>
          <t>Footing Check - if error message is displayed there is a footing error in the above subtotal.  Enter rounding tolerance in Reserved Section.</t>
        </r>
      </text>
    </comment>
    <comment ref="I178" authorId="0">
      <text>
        <r>
          <rPr>
            <sz val="8"/>
            <rFont val="Tahoma"/>
            <family val="0"/>
          </rPr>
          <t>Footing Check - if error message is displayed there is a footing error in the above subtotal.  Enter rounding tolerance in Reserved Section.</t>
        </r>
      </text>
    </comment>
    <comment ref="O241" authorId="0">
      <text>
        <r>
          <rPr>
            <sz val="8"/>
            <rFont val="Tahoma"/>
            <family val="0"/>
          </rPr>
          <t>This is the date and time that the report was generated.</t>
        </r>
      </text>
    </comment>
    <comment ref="C208" authorId="0">
      <text>
        <r>
          <rPr>
            <sz val="8"/>
            <rFont val="Tahoma"/>
            <family val="0"/>
          </rPr>
          <t>DETAILS ON REPORT GLR1870V
REGULATORY LIABILITIES</t>
        </r>
      </text>
    </comment>
    <comment ref="C207" authorId="0">
      <text>
        <r>
          <rPr>
            <sz val="8"/>
            <rFont val="Tahoma"/>
            <family val="0"/>
          </rPr>
          <t>DETAILS ON REPORT GLR1870V
REGULATORY LIABILITIES</t>
        </r>
      </text>
    </comment>
    <comment ref="C206" authorId="0">
      <text>
        <r>
          <rPr>
            <sz val="8"/>
            <rFont val="Tahoma"/>
            <family val="0"/>
          </rPr>
          <t>DETAILS ON REPORT GLR1870V
REGULATORY LIABILITIES</t>
        </r>
      </text>
    </comment>
    <comment ref="C204" authorId="0">
      <text>
        <r>
          <rPr>
            <sz val="8"/>
            <rFont val="Tahoma"/>
            <family val="0"/>
          </rPr>
          <t>DETAILS ON REPORT GLR1870V
REGULATORY LIABILITIES</t>
        </r>
      </text>
    </comment>
    <comment ref="C197" authorId="0">
      <text>
        <r>
          <rPr>
            <sz val="8"/>
            <rFont val="Tahoma"/>
            <family val="0"/>
          </rPr>
          <t>DETAILS ON REPORT GLR1870V
REGULATORY LIABILITIES</t>
        </r>
      </text>
    </comment>
    <comment ref="G217" authorId="0">
      <text>
        <r>
          <rPr>
            <sz val="8"/>
            <rFont val="Tahoma"/>
            <family val="0"/>
          </rPr>
          <t>Footing Check - if error message is displayed there is a footing error in the above subtotal.  Enter rounding tolerance in Reserved Section.</t>
        </r>
      </text>
    </comment>
    <comment ref="I21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<sst xmlns="http://schemas.openxmlformats.org/spreadsheetml/2006/main" count="597" uniqueCount="570">
  <si>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</si>
  <si>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</si>
  <si>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</si>
  <si>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</si>
  <si>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</si>
  <si>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</si>
  <si>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</si>
  <si>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</si>
  <si>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</si>
  <si>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</si>
  <si>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</si>
  <si>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</si>
  <si>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</si>
  <si>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</si>
  <si>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</si>
  <si>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</si>
  <si>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</si>
  <si>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</si>
  <si>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</si>
  <si>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</si>
  <si>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</si>
  <si>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</si>
  <si>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</si>
  <si>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</si>
  <si>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</si>
  <si>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</si>
  <si>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</si>
  <si>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</si>
  <si>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</si>
  <si>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</si>
  <si>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</si>
  <si>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</si>
  <si>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</si>
  <si>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</si>
  <si>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</si>
  <si>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</si>
  <si>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</si>
  <si>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</si>
  <si>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</si>
  <si>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</si>
  <si>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</si>
  <si>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</si>
  <si>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</si>
  <si>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</si>
  <si>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</si>
  <si>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</si>
  <si>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</si>
  <si>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</si>
  <si>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</si>
  <si>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</si>
  <si>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</si>
  <si>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</si>
  <si>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</si>
  <si>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</si>
  <si>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</si>
  <si>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</si>
  <si>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</si>
  <si>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</si>
  <si>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</si>
  <si>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</si>
  <si>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</si>
  <si>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</si>
  <si>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</si>
  <si>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</si>
  <si>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</si>
  <si>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</si>
  <si>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</si>
  <si>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</si>
  <si>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</si>
  <si>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</si>
  <si>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</si>
  <si>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</si>
  <si>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</si>
  <si>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</si>
  <si>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</si>
  <si>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</si>
  <si>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</si>
  <si>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</si>
  <si>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</si>
  <si>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</si>
  <si>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</si>
  <si>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</si>
  <si>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</si>
  <si>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</si>
  <si>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</si>
  <si>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</si>
  <si>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</si>
  <si>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</si>
  <si>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</si>
  <si>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</si>
  <si>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</si>
  <si>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</si>
  <si>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</si>
  <si>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</si>
  <si>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</si>
  <si>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</si>
  <si>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</si>
  <si>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</si>
  <si>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</si>
  <si>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</si>
  <si>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</si>
  <si>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</si>
  <si>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</si>
  <si>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</si>
  <si>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</si>
  <si>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</si>
  <si>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</si>
  <si>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</si>
  <si>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</si>
  <si>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</si>
  <si>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</si>
  <si>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</si>
  <si>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</si>
  <si>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</si>
  <si>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</si>
  <si>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</si>
  <si>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</si>
  <si>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</si>
  <si>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</si>
  <si>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</si>
  <si>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</si>
  <si>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</si>
  <si>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</si>
  <si>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</si>
  <si>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</si>
  <si>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</si>
  <si>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</si>
  <si>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</si>
  <si>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</si>
  <si>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</si>
  <si>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</si>
  <si>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</si>
  <si>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</si>
  <si>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</si>
  <si>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</si>
  <si>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</si>
  <si>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</si>
  <si>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</si>
  <si>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</si>
  <si>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</si>
  <si>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</si>
  <si>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%,V2230500</t>
  </si>
  <si>
    <t>2230500</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</si>
  <si>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</si>
  <si>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</si>
  <si>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</si>
  <si>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</si>
  <si>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</si>
  <si>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</si>
  <si>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</si>
  <si>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</si>
  <si>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</si>
  <si>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</si>
  <si>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</si>
  <si>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</si>
  <si>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</si>
  <si>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</si>
  <si>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</si>
  <si>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</si>
  <si>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</si>
  <si>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</si>
  <si>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</si>
  <si>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</si>
  <si>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</si>
  <si>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</si>
  <si>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</si>
  <si>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</si>
  <si>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</si>
  <si>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</si>
  <si>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</si>
  <si>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</si>
  <si>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</si>
  <si>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</si>
  <si>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</si>
  <si>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</si>
  <si>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</si>
  <si>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</si>
  <si>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</si>
  <si>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</si>
  <si>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</si>
  <si>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</si>
  <si>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</si>
  <si>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</si>
  <si>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</si>
  <si>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</si>
  <si>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</si>
  <si>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</si>
  <si>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</si>
  <si>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</si>
  <si>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</si>
  <si>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</si>
  <si>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</si>
  <si>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</si>
  <si>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</si>
  <si>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</si>
  <si>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</si>
  <si>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</si>
  <si>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</si>
  <si>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</si>
  <si>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</si>
  <si>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</si>
  <si>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</si>
  <si>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</si>
  <si>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</si>
  <si>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</si>
  <si>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</si>
  <si>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</si>
  <si>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</si>
  <si>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</si>
  <si>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</si>
  <si>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</si>
  <si>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</si>
  <si>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</si>
  <si>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</si>
  <si>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</si>
  <si>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</si>
  <si>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</si>
  <si>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</si>
  <si>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</si>
  <si>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</si>
  <si>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</si>
  <si>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</si>
  <si>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</si>
  <si>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</si>
  <si>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</si>
  <si>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</si>
  <si>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</si>
  <si>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</si>
  <si>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</si>
  <si>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</si>
  <si>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</si>
  <si>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</si>
  <si>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</si>
  <si>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</si>
  <si>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</si>
  <si>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</si>
  <si>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</si>
  <si>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</si>
  <si>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</si>
  <si>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</si>
  <si>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</si>
  <si>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</si>
  <si>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</si>
  <si>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</si>
  <si>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</si>
  <si>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</si>
  <si>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</si>
  <si>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</si>
  <si>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</si>
  <si>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</si>
  <si>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%,V236000804</t>
  </si>
  <si>
    <t>236000804</t>
  </si>
  <si>
    <t>%,V236000805</t>
  </si>
  <si>
    <t>236000805</t>
  </si>
  <si>
    <t>%,V236000806</t>
  </si>
  <si>
    <t>236000806</t>
  </si>
  <si>
    <t>%,V236001205</t>
  </si>
  <si>
    <t>236001205</t>
  </si>
  <si>
    <t>%,V236001206</t>
  </si>
  <si>
    <t>236001206</t>
  </si>
  <si>
    <t>%,V236001207</t>
  </si>
  <si>
    <t>236001207</t>
  </si>
  <si>
    <t>%,V236001606</t>
  </si>
  <si>
    <t>236001606</t>
  </si>
  <si>
    <t>%,V236001607</t>
  </si>
  <si>
    <t>236001607</t>
  </si>
  <si>
    <t>%,V236001707</t>
  </si>
  <si>
    <t>236001707</t>
  </si>
  <si>
    <t>%,V236002205</t>
  </si>
  <si>
    <t>236002205</t>
  </si>
  <si>
    <t>%,V236003305</t>
  </si>
  <si>
    <t>236003305</t>
  </si>
  <si>
    <t>%,V236003306</t>
  </si>
  <si>
    <t>236003306</t>
  </si>
  <si>
    <t>%,V236003307</t>
  </si>
  <si>
    <t>236003307</t>
  </si>
  <si>
    <t>%,V236003506</t>
  </si>
  <si>
    <t>236003506</t>
  </si>
  <si>
    <t>%,V236003507</t>
  </si>
  <si>
    <t>236003507</t>
  </si>
  <si>
    <t>%,V2360037</t>
  </si>
  <si>
    <t>2360037</t>
  </si>
  <si>
    <t>%,V2370006</t>
  </si>
  <si>
    <t>2370006</t>
  </si>
  <si>
    <t>%,V2370007</t>
  </si>
  <si>
    <t>2370007</t>
  </si>
  <si>
    <t>%,V2370016</t>
  </si>
  <si>
    <t>2370016</t>
  </si>
  <si>
    <t>%,V2370018</t>
  </si>
  <si>
    <t>2370018</t>
  </si>
  <si>
    <t>%,V2430001</t>
  </si>
  <si>
    <t>2430001</t>
  </si>
  <si>
    <t>%,V2430003</t>
  </si>
  <si>
    <t>2430003</t>
  </si>
  <si>
    <t>%,V2440001</t>
  </si>
  <si>
    <t>2440001</t>
  </si>
  <si>
    <t>%,V2440003</t>
  </si>
  <si>
    <t>2440003</t>
  </si>
  <si>
    <t>%,V2440009</t>
  </si>
  <si>
    <t>2440009</t>
  </si>
  <si>
    <t>%,V2450010</t>
  </si>
  <si>
    <t>2450010</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</si>
  <si>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</si>
  <si>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</si>
  <si>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</si>
  <si>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</si>
  <si>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</si>
  <si>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</si>
  <si>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</si>
  <si>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</si>
  <si>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</si>
  <si>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</si>
  <si>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</si>
  <si>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</si>
  <si>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</si>
  <si>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</si>
  <si>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</si>
  <si>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</si>
  <si>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</si>
  <si>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</si>
  <si>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%,V2420010</t>
  </si>
  <si>
    <t>2420010</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</si>
  <si>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</si>
  <si>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</si>
  <si>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</si>
  <si>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</si>
  <si>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</si>
  <si>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</si>
  <si>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</si>
  <si>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</si>
  <si>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</si>
  <si>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</si>
  <si>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</si>
  <si>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</si>
  <si>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</si>
  <si>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</si>
  <si>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</si>
  <si>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</si>
  <si>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</si>
  <si>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</si>
  <si>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</si>
  <si>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</si>
  <si>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</si>
  <si>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</si>
  <si>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</si>
  <si>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</si>
  <si>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</si>
  <si>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</si>
  <si>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</si>
  <si>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</si>
  <si>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</si>
  <si>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</si>
  <si>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</si>
  <si>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</si>
  <si>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</si>
  <si>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</si>
  <si>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</si>
  <si>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</si>
  <si>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</si>
  <si>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</si>
  <si>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</si>
  <si>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</si>
  <si>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</si>
  <si>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</si>
  <si>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</si>
  <si>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</si>
  <si>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</si>
  <si>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</si>
  <si>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</si>
  <si>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</si>
  <si>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</si>
  <si>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</si>
  <si>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</si>
  <si>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</si>
  <si>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</si>
  <si>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</si>
  <si>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</si>
  <si>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</si>
  <si>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</si>
  <si>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</si>
  <si>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</si>
  <si>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</si>
  <si>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</si>
  <si>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</si>
  <si>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</si>
  <si>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</si>
  <si>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</si>
  <si>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</si>
  <si>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</si>
  <si>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</si>
  <si>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</si>
  <si>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</si>
  <si>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</si>
  <si>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</si>
  <si>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</si>
  <si>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</si>
  <si>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</si>
  <si>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</si>
  <si>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</si>
  <si>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</si>
  <si>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</si>
  <si>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</si>
  <si>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</si>
  <si>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</si>
  <si>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</si>
  <si>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</si>
  <si>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</si>
  <si>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</si>
  <si>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</si>
  <si>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</si>
  <si>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</si>
  <si>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</si>
  <si>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</si>
  <si>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</si>
  <si>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</si>
  <si>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</si>
  <si>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</si>
  <si>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</si>
  <si>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</si>
  <si>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</si>
  <si>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</si>
  <si>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</si>
  <si>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</si>
  <si>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</si>
  <si>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</si>
  <si>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</si>
  <si>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</si>
  <si>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%,V2530001</t>
  </si>
  <si>
    <t>2530001</t>
  </si>
  <si>
    <t>%,V2530050</t>
  </si>
  <si>
    <t>2530050</t>
  </si>
  <si>
    <t>%,V2530092</t>
  </si>
  <si>
    <t>2530092</t>
  </si>
  <si>
    <t>%,V2530101</t>
  </si>
  <si>
    <t>2530101</t>
  </si>
  <si>
    <t>%,V2530137</t>
  </si>
  <si>
    <t>2530137</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</si>
  <si>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</si>
  <si>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</si>
  <si>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</si>
  <si>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</si>
  <si>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</si>
  <si>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</si>
  <si>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</si>
  <si>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</si>
  <si>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</si>
  <si>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</si>
  <si>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</si>
  <si>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</si>
  <si>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</si>
  <si>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</si>
  <si>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</si>
  <si>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</si>
  <si>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</si>
  <si>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</si>
  <si>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</si>
  <si>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</si>
  <si>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</si>
  <si>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</si>
  <si>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</si>
  <si>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</si>
  <si>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Advances from Assoc Co-Current</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</si>
  <si>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</si>
  <si>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</si>
  <si>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</si>
  <si>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</si>
  <si>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</si>
  <si>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</si>
  <si>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</si>
  <si>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</si>
  <si>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</si>
  <si>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</si>
  <si>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</si>
  <si>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</si>
  <si>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</si>
  <si>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</si>
  <si>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</si>
  <si>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</si>
  <si>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</si>
  <si>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</si>
  <si>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</si>
  <si>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</si>
  <si>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</si>
  <si>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</si>
  <si>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</si>
  <si>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</si>
  <si>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</si>
  <si>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</si>
  <si>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</si>
  <si>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</si>
  <si>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</si>
  <si>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</si>
  <si>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</si>
  <si>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</si>
  <si>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</si>
  <si>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</si>
  <si>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Municipal License Fees Accrd</t>
  </si>
  <si>
    <t>State License/Registration Tax</t>
  </si>
  <si>
    <t>Pers Prop Tax-Cap Leases</t>
  </si>
  <si>
    <t>Real Prop Tax-Cap Leases</t>
  </si>
  <si>
    <t>FICA - Incentive accrual</t>
  </si>
  <si>
    <t>TAXES ACCRUED</t>
  </si>
  <si>
    <t>Interest Accrd-Sen Unsec Notes</t>
  </si>
  <si>
    <t>Interest Accrd-Customer Depsts</t>
  </si>
  <si>
    <t>Interest Accrued - COLI</t>
  </si>
  <si>
    <t>Accrued Margin Interest</t>
  </si>
  <si>
    <t>INTEREST ACCRUED</t>
  </si>
  <si>
    <t>DIVIDENDS DECLARED</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</si>
  <si>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</si>
  <si>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</si>
  <si>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</si>
  <si>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</si>
  <si>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</si>
  <si>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</si>
  <si>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</si>
  <si>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</si>
  <si>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</si>
  <si>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</si>
  <si>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</si>
  <si>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</si>
  <si>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</si>
  <si>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</si>
  <si>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</si>
  <si>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</si>
  <si>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</si>
  <si>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P/R Ded - Dependent Life Ins</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</si>
  <si>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</si>
  <si>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</si>
  <si>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</si>
  <si>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</si>
  <si>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</si>
  <si>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</si>
  <si>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</si>
  <si>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</si>
  <si>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</si>
  <si>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</si>
  <si>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</si>
  <si>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</si>
  <si>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</si>
  <si>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</si>
  <si>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</si>
  <si>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</si>
  <si>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</si>
  <si>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</si>
  <si>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</si>
  <si>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</si>
  <si>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</si>
  <si>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</si>
  <si>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</si>
  <si>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</si>
  <si>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</si>
  <si>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</si>
  <si>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</si>
  <si>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</si>
  <si>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</si>
  <si>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</si>
  <si>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</si>
  <si>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</si>
  <si>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</si>
  <si>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</si>
  <si>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T.V. Pole Attachments</t>
  </si>
  <si>
    <t>Fbr Opt Lns-In Kind Sv-Dfd Gns</t>
  </si>
  <si>
    <t>MACSS Unidentified EDI Cash</t>
  </si>
  <si>
    <t>Fbr Opt Lns-Sold-Defd Rev</t>
  </si>
  <si>
    <t>OTHER DEFERRED CREDITS</t>
  </si>
  <si>
    <t>TOTAL OTHER DEFERRED CREDITS</t>
  </si>
  <si>
    <t>GLR1700S</t>
  </si>
  <si>
    <t>2007-02-28</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</si>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</sst>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1"/>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IF(N239="error",N240,N239)</f>
        <v>KYP CORP CONSOLIDATED</v>
      </c>
      <c r="C2" s="9"/>
      <c r="D2" s="8"/>
      <c r="E2" s="20"/>
      <c r="F2" s="9"/>
      <c r="G2" s="27"/>
      <c r="H2" s="8"/>
      <c r="I2" s="27"/>
    </row>
    <row r="3" spans="2:9" ht="12.75" customHeight="1">
      <c r="B3" s="2" t="s">
        <v>4</v>
      </c>
      <c r="C3" s="9"/>
      <c r="D3" s="8"/>
      <c r="E3" s="20"/>
      <c r="F3" s="9"/>
      <c r="G3" s="27"/>
      <c r="H3" s="8"/>
      <c r="I3" s="27"/>
    </row>
    <row r="4" spans="2:11" ht="12.75">
      <c r="B4" s="63">
        <f>O224*1</f>
        <v>39141</v>
      </c>
      <c r="C4" s="9"/>
      <c r="D4" s="8"/>
      <c r="E4" s="20"/>
      <c r="F4" s="9"/>
      <c r="G4" s="27"/>
      <c r="H4" s="8"/>
      <c r="I4" s="27"/>
      <c r="K4" s="5" t="s">
        <v>5</v>
      </c>
    </row>
    <row r="5" spans="2:11" ht="13.5" thickBot="1">
      <c r="B5" s="77" t="s">
        <v>566</v>
      </c>
      <c r="C5" s="52">
        <f>IF(O233&gt;0,"REPORT HAS "&amp;O233&amp;" DATA ERROR(S)","")</f>
      </c>
      <c r="D5" s="53"/>
      <c r="E5" s="54"/>
      <c r="F5" s="53"/>
      <c r="G5" s="54"/>
      <c r="H5" s="53"/>
      <c r="I5" s="55" t="str">
        <f>UPPER(TEXT(NvsEndTime,"mm/dd/yy hh:mm"))</f>
        <v>03/09/07 13:54</v>
      </c>
      <c r="K5"/>
    </row>
    <row r="6" spans="2:9" ht="13.5" thickTop="1">
      <c r="B6" s="30" t="s">
        <v>6</v>
      </c>
      <c r="C6" s="7"/>
      <c r="D6" s="6"/>
      <c r="E6" s="21" t="s">
        <v>7</v>
      </c>
      <c r="F6" s="17"/>
      <c r="G6" s="28"/>
      <c r="H6" s="2"/>
      <c r="I6" s="22" t="s">
        <v>8</v>
      </c>
    </row>
    <row r="7" spans="2:9" ht="13.5" thickBot="1">
      <c r="B7" s="56" t="s">
        <v>9</v>
      </c>
      <c r="C7" s="57" t="s">
        <v>10</v>
      </c>
      <c r="D7" s="58"/>
      <c r="E7" s="59" t="str">
        <f>TEXT(+O224,"YYYY")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437</v>
      </c>
      <c r="D15" s="15"/>
      <c r="E15" s="24">
        <v>0</v>
      </c>
      <c r="F15" s="11"/>
      <c r="G15" s="24">
        <v>0</v>
      </c>
      <c r="H15" s="11"/>
      <c r="I15" s="24">
        <v>0</v>
      </c>
    </row>
    <row r="16" spans="1:9" ht="12.75" outlineLevel="1">
      <c r="A16" s="1" t="s">
        <v>95</v>
      </c>
      <c r="B16" s="1" t="s">
        <v>96</v>
      </c>
      <c r="C16" s="29" t="s">
        <v>438</v>
      </c>
      <c r="E16" s="19">
        <v>208750000</v>
      </c>
      <c r="G16" s="19">
        <v>208750000</v>
      </c>
      <c r="I16" s="19">
        <v>208750000</v>
      </c>
    </row>
    <row r="17" spans="1:9" ht="12.75" outlineLevel="1">
      <c r="A17" s="1" t="s">
        <v>97</v>
      </c>
      <c r="B17" s="1" t="s">
        <v>98</v>
      </c>
      <c r="C17" s="29" t="s">
        <v>439</v>
      </c>
      <c r="E17" s="19">
        <v>0</v>
      </c>
      <c r="G17" s="19">
        <v>-29418.35</v>
      </c>
      <c r="I17" s="19">
        <v>0</v>
      </c>
    </row>
    <row r="18" spans="1:9" ht="12.75" outlineLevel="1">
      <c r="A18" s="1" t="s">
        <v>99</v>
      </c>
      <c r="B18" s="1" t="s">
        <v>100</v>
      </c>
      <c r="C18" s="29" t="s">
        <v>440</v>
      </c>
      <c r="E18" s="19">
        <v>97517</v>
      </c>
      <c r="G18" s="19">
        <v>2308407</v>
      </c>
      <c r="I18" s="19">
        <v>1278779</v>
      </c>
    </row>
    <row r="19" spans="1:9" ht="12.75" outlineLevel="1">
      <c r="A19" s="1" t="s">
        <v>101</v>
      </c>
      <c r="B19" s="1" t="s">
        <v>102</v>
      </c>
      <c r="C19" s="29" t="s">
        <v>441</v>
      </c>
      <c r="E19" s="19">
        <v>258985.32</v>
      </c>
      <c r="G19" s="19">
        <v>143955.6</v>
      </c>
      <c r="I19" s="19">
        <v>273380.88</v>
      </c>
    </row>
    <row r="20" spans="1:9" ht="12.75">
      <c r="A20" s="1" t="s">
        <v>16</v>
      </c>
      <c r="C20" s="11" t="s">
        <v>442</v>
      </c>
      <c r="D20" s="15"/>
      <c r="E20" s="24">
        <v>209106502.32</v>
      </c>
      <c r="F20" s="11"/>
      <c r="G20" s="24">
        <v>211172944.25</v>
      </c>
      <c r="H20" s="11"/>
      <c r="I20" s="24">
        <v>210302159.88</v>
      </c>
    </row>
    <row r="21" spans="1:9" s="29" customFormat="1" ht="12.75" customHeight="1">
      <c r="A21" s="29" t="s">
        <v>17</v>
      </c>
      <c r="C21" s="42" t="s">
        <v>443</v>
      </c>
      <c r="D21" s="43"/>
      <c r="E21" s="44">
        <v>117172718.73699993</v>
      </c>
      <c r="F21" s="42"/>
      <c r="G21" s="44">
        <v>95463051.875</v>
      </c>
      <c r="H21" s="42"/>
      <c r="I21" s="44">
        <v>108899709.19699991</v>
      </c>
    </row>
    <row r="22" spans="1:9" s="45" customFormat="1" ht="12.75">
      <c r="A22" s="45" t="s">
        <v>18</v>
      </c>
      <c r="C22" s="45" t="s">
        <v>19</v>
      </c>
      <c r="D22" s="46"/>
      <c r="E22" s="47">
        <v>376729221.0569996</v>
      </c>
      <c r="G22" s="47">
        <v>357085996.1249998</v>
      </c>
      <c r="I22" s="47">
        <v>369651869.0770001</v>
      </c>
    </row>
    <row r="23" spans="3:9" ht="12.75">
      <c r="C23" s="11"/>
      <c r="D23" s="16"/>
      <c r="E23" s="32" t="str">
        <f>IF(ABS(+E14+E15+E20+E21-E22)&gt;$O$227,$O$230," ")</f>
        <v> </v>
      </c>
      <c r="F23" s="7"/>
      <c r="G23" s="32" t="str">
        <f>IF(ABS(+G14+G15+G20+G21-G22)&gt;$O$227,$O$230," ")</f>
        <v> </v>
      </c>
      <c r="H23" s="7"/>
      <c r="I23" s="32" t="str">
        <f>IF(ABS(+I14+I15+I20+I21-I22)&gt;$O$227,$O$230," ")</f>
        <v> </v>
      </c>
    </row>
    <row r="24" spans="3:9" ht="15" customHeight="1">
      <c r="C24" s="7" t="s">
        <v>20</v>
      </c>
      <c r="D24" s="16"/>
      <c r="E24" s="25"/>
      <c r="F24" s="7"/>
      <c r="G24" s="25"/>
      <c r="H24" s="7"/>
      <c r="I24" s="25"/>
    </row>
    <row r="25" spans="1:9" ht="14.25" customHeight="1">
      <c r="A25" s="1" t="s">
        <v>21</v>
      </c>
      <c r="C25" s="11" t="s">
        <v>444</v>
      </c>
      <c r="D25" s="15"/>
      <c r="E25" s="24">
        <v>0</v>
      </c>
      <c r="F25" s="11"/>
      <c r="G25" s="24">
        <v>0</v>
      </c>
      <c r="H25" s="11"/>
      <c r="I25" s="24">
        <v>0</v>
      </c>
    </row>
    <row r="26" spans="1:9" ht="12.75">
      <c r="A26" s="1" t="s">
        <v>22</v>
      </c>
      <c r="C26" s="11" t="s">
        <v>445</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446</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427964000</v>
      </c>
      <c r="I31" s="19">
        <v>105000000</v>
      </c>
    </row>
    <row r="32" spans="1:9" ht="12.75" outlineLevel="1">
      <c r="A32" s="1" t="s">
        <v>109</v>
      </c>
      <c r="B32" s="1" t="s">
        <v>110</v>
      </c>
      <c r="C32" s="29" t="s">
        <v>111</v>
      </c>
      <c r="E32" s="19">
        <v>0</v>
      </c>
      <c r="G32" s="19">
        <v>-571208.99</v>
      </c>
      <c r="I32" s="19">
        <v>0</v>
      </c>
    </row>
    <row r="33" spans="1:9" ht="12.75" outlineLevel="1">
      <c r="A33" s="1" t="s">
        <v>112</v>
      </c>
      <c r="B33" s="1" t="s">
        <v>113</v>
      </c>
      <c r="C33" s="29" t="s">
        <v>114</v>
      </c>
      <c r="E33" s="19">
        <v>-63916.88</v>
      </c>
      <c r="G33" s="19">
        <v>-158167.04</v>
      </c>
      <c r="I33" s="19">
        <v>-79625.24</v>
      </c>
    </row>
    <row r="34" spans="1:9" ht="12.75">
      <c r="A34" s="1" t="s">
        <v>24</v>
      </c>
      <c r="C34" s="1" t="s">
        <v>25</v>
      </c>
      <c r="D34" s="15"/>
      <c r="E34" s="19">
        <v>124936083.12</v>
      </c>
      <c r="G34" s="19">
        <v>447234623.96999997</v>
      </c>
      <c r="I34" s="19">
        <v>124920374.76</v>
      </c>
    </row>
    <row r="35" spans="1:9" ht="12.75">
      <c r="A35" s="1" t="s">
        <v>26</v>
      </c>
      <c r="C35" s="11" t="s">
        <v>5</v>
      </c>
      <c r="D35" s="15"/>
      <c r="E35" s="24"/>
      <c r="F35" s="11"/>
      <c r="G35" s="24"/>
      <c r="H35" s="11"/>
      <c r="I35" s="24"/>
    </row>
    <row r="36" spans="1:9" s="7" customFormat="1" ht="12.75">
      <c r="A36" s="7" t="s">
        <v>27</v>
      </c>
      <c r="C36" s="7" t="s">
        <v>28</v>
      </c>
      <c r="D36" s="16"/>
      <c r="E36" s="25">
        <v>501665304.1769997</v>
      </c>
      <c r="G36" s="25">
        <v>804320620.0950003</v>
      </c>
      <c r="I36" s="25">
        <v>494572243.83699995</v>
      </c>
    </row>
    <row r="37" spans="3:9" ht="12.75">
      <c r="C37" s="3"/>
      <c r="E37" s="32" t="str">
        <f>IF(ABS(+E22+E25+E26+E28+E34-E36)&gt;$O$227,$O$230," ")</f>
        <v> </v>
      </c>
      <c r="G37" s="32" t="str">
        <f>IF(ABS(+G22+G25+G26+G28+G34-G36)&gt;$O$227,$O$230," ")</f>
        <v> </v>
      </c>
      <c r="I37" s="32" t="str">
        <f>IF(ABS(+I22+I25+I26+I28+I34-I36)&gt;$O$227,$O$230," ")</f>
        <v> </v>
      </c>
    </row>
    <row r="38" spans="3:9" ht="12.75">
      <c r="C38" s="7" t="s">
        <v>29</v>
      </c>
      <c r="D38" s="7"/>
      <c r="E38" s="25"/>
      <c r="F38" s="7"/>
      <c r="G38" s="25"/>
      <c r="H38" s="7"/>
      <c r="I38" s="25"/>
    </row>
    <row r="39" spans="1:9" ht="12.75" outlineLevel="1">
      <c r="A39" s="1" t="s">
        <v>115</v>
      </c>
      <c r="B39" s="1" t="s">
        <v>116</v>
      </c>
      <c r="C39" s="29" t="s">
        <v>117</v>
      </c>
      <c r="E39" s="19">
        <v>1404312.9</v>
      </c>
      <c r="G39" s="19">
        <v>1979739.55</v>
      </c>
      <c r="I39" s="19">
        <v>1471113.23</v>
      </c>
    </row>
    <row r="40" spans="1:9" ht="12.75" outlineLevel="1">
      <c r="A40" s="1" t="s">
        <v>118</v>
      </c>
      <c r="B40" s="1" t="s">
        <v>119</v>
      </c>
      <c r="C40" s="29" t="s">
        <v>120</v>
      </c>
      <c r="E40" s="19">
        <v>0</v>
      </c>
      <c r="G40" s="19">
        <v>0</v>
      </c>
      <c r="I40" s="19">
        <v>22120.61</v>
      </c>
    </row>
    <row r="41" spans="1:9" ht="12.75">
      <c r="A41" s="1" t="s">
        <v>30</v>
      </c>
      <c r="C41" s="1" t="s">
        <v>447</v>
      </c>
      <c r="D41" s="11"/>
      <c r="E41" s="24">
        <v>1404312.9</v>
      </c>
      <c r="F41" s="11"/>
      <c r="G41" s="24">
        <v>1979739.55</v>
      </c>
      <c r="H41" s="11"/>
      <c r="I41" s="24">
        <v>1493233.84</v>
      </c>
    </row>
    <row r="42" spans="1:9" ht="12.75">
      <c r="A42" s="1" t="s">
        <v>31</v>
      </c>
      <c r="C42" s="1" t="s">
        <v>448</v>
      </c>
      <c r="E42" s="19">
        <v>0</v>
      </c>
      <c r="G42" s="19">
        <v>0</v>
      </c>
      <c r="I42" s="19">
        <v>0</v>
      </c>
    </row>
    <row r="43" spans="1:9" ht="12.75" outlineLevel="1">
      <c r="A43" s="1" t="s">
        <v>121</v>
      </c>
      <c r="B43" s="1" t="s">
        <v>122</v>
      </c>
      <c r="C43" s="29" t="s">
        <v>449</v>
      </c>
      <c r="E43" s="19">
        <v>6342.7660000000005</v>
      </c>
      <c r="G43" s="19">
        <v>36830.832</v>
      </c>
      <c r="I43" s="19">
        <v>21120.983</v>
      </c>
    </row>
    <row r="44" spans="1:9" ht="12.75" outlineLevel="1">
      <c r="A44" s="1" t="s">
        <v>123</v>
      </c>
      <c r="B44" s="1" t="s">
        <v>124</v>
      </c>
      <c r="C44" s="29" t="s">
        <v>450</v>
      </c>
      <c r="E44" s="19">
        <v>116804.94</v>
      </c>
      <c r="G44" s="19">
        <v>180177.82</v>
      </c>
      <c r="I44" s="19">
        <v>116304.94</v>
      </c>
    </row>
    <row r="45" spans="1:9" ht="12.75" outlineLevel="1">
      <c r="A45" s="1" t="s">
        <v>125</v>
      </c>
      <c r="B45" s="1" t="s">
        <v>126</v>
      </c>
      <c r="C45" s="29" t="s">
        <v>451</v>
      </c>
      <c r="E45" s="19">
        <v>383744.86</v>
      </c>
      <c r="G45" s="19">
        <v>300790.96</v>
      </c>
      <c r="I45" s="19">
        <v>380564.08</v>
      </c>
    </row>
    <row r="46" spans="1:9" ht="12.75" outlineLevel="1">
      <c r="A46" s="1" t="s">
        <v>127</v>
      </c>
      <c r="B46" s="1" t="s">
        <v>128</v>
      </c>
      <c r="C46" s="29" t="s">
        <v>452</v>
      </c>
      <c r="E46" s="19">
        <v>-72727.73</v>
      </c>
      <c r="G46" s="19">
        <v>-25596.58</v>
      </c>
      <c r="I46" s="19">
        <v>-16214.41</v>
      </c>
    </row>
    <row r="47" spans="1:9" ht="12.75" outlineLevel="1">
      <c r="A47" s="1" t="s">
        <v>129</v>
      </c>
      <c r="B47" s="1" t="s">
        <v>130</v>
      </c>
      <c r="C47" s="29" t="s">
        <v>453</v>
      </c>
      <c r="E47" s="19">
        <v>3872954.44</v>
      </c>
      <c r="G47" s="19">
        <v>5401958</v>
      </c>
      <c r="I47" s="19">
        <v>4137894.36</v>
      </c>
    </row>
    <row r="48" spans="1:9" ht="12.75" outlineLevel="1">
      <c r="A48" s="1" t="s">
        <v>131</v>
      </c>
      <c r="B48" s="1" t="s">
        <v>132</v>
      </c>
      <c r="C48" s="29" t="s">
        <v>454</v>
      </c>
      <c r="E48" s="19">
        <v>548486.07</v>
      </c>
      <c r="G48" s="19">
        <v>228400</v>
      </c>
      <c r="I48" s="19">
        <v>482137.74</v>
      </c>
    </row>
    <row r="49" spans="1:9" ht="12.75" outlineLevel="1">
      <c r="A49" s="1" t="s">
        <v>133</v>
      </c>
      <c r="B49" s="1" t="s">
        <v>134</v>
      </c>
      <c r="C49" s="29" t="s">
        <v>455</v>
      </c>
      <c r="E49" s="19">
        <v>12370.37</v>
      </c>
      <c r="G49" s="19">
        <v>9370.37</v>
      </c>
      <c r="I49" s="19">
        <v>12370.37</v>
      </c>
    </row>
    <row r="50" spans="1:9" ht="12.75" outlineLevel="1">
      <c r="A50" s="1" t="s">
        <v>135</v>
      </c>
      <c r="B50" s="1" t="s">
        <v>136</v>
      </c>
      <c r="C50" s="29" t="s">
        <v>456</v>
      </c>
      <c r="E50" s="19">
        <v>-115862</v>
      </c>
      <c r="G50" s="19">
        <v>0</v>
      </c>
      <c r="I50" s="19">
        <v>-115862</v>
      </c>
    </row>
    <row r="51" spans="1:9" ht="12.75" outlineLevel="1">
      <c r="A51" s="1" t="s">
        <v>137</v>
      </c>
      <c r="B51" s="1" t="s">
        <v>138</v>
      </c>
      <c r="C51" s="29" t="s">
        <v>457</v>
      </c>
      <c r="E51" s="19">
        <v>12062774</v>
      </c>
      <c r="G51" s="19">
        <v>0</v>
      </c>
      <c r="I51" s="19">
        <v>12062774</v>
      </c>
    </row>
    <row r="52" spans="1:9" ht="12.75" outlineLevel="1">
      <c r="A52" s="1" t="s">
        <v>139</v>
      </c>
      <c r="B52" s="1" t="s">
        <v>140</v>
      </c>
      <c r="C52" s="29" t="s">
        <v>458</v>
      </c>
      <c r="E52" s="19">
        <v>1175051.06</v>
      </c>
      <c r="G52" s="19">
        <v>1201077.72</v>
      </c>
      <c r="I52" s="19">
        <v>1174788.9</v>
      </c>
    </row>
    <row r="53" spans="1:9" ht="12.75">
      <c r="A53" s="1" t="s">
        <v>32</v>
      </c>
      <c r="C53" s="1" t="s">
        <v>459</v>
      </c>
      <c r="D53" s="11"/>
      <c r="E53" s="24">
        <v>17989938.775999997</v>
      </c>
      <c r="F53" s="11"/>
      <c r="G53" s="24">
        <v>7333009.1219999995</v>
      </c>
      <c r="H53" s="11"/>
      <c r="I53" s="24">
        <v>18255878.963</v>
      </c>
    </row>
    <row r="54" spans="1:9" s="7" customFormat="1" ht="12.75">
      <c r="A54" s="7" t="s">
        <v>33</v>
      </c>
      <c r="C54" s="7" t="s">
        <v>34</v>
      </c>
      <c r="E54" s="25">
        <v>19394251.676</v>
      </c>
      <c r="G54" s="25">
        <v>9312748.672</v>
      </c>
      <c r="I54" s="25">
        <v>19749112.803</v>
      </c>
    </row>
    <row r="55" spans="5:9" ht="12.75">
      <c r="E55" s="32" t="str">
        <f>IF(ABS(+E41+E42+E53-E54)&gt;$O$227,$O$230," ")</f>
        <v> </v>
      </c>
      <c r="G55" s="32" t="str">
        <f>IF(ABS(+G41+G42+G53-G54)&gt;$O$227,$O$230," ")</f>
        <v> </v>
      </c>
      <c r="I55" s="32" t="str">
        <f>IF(ABS(+I41+I42+I53-I54)&gt;$O$227,$O$230," ")</f>
        <v> </v>
      </c>
    </row>
    <row r="56" spans="3:9" ht="12.75">
      <c r="C56" s="7" t="s">
        <v>35</v>
      </c>
      <c r="D56" s="11"/>
      <c r="E56" s="24"/>
      <c r="F56" s="11"/>
      <c r="G56" s="24"/>
      <c r="H56" s="11"/>
      <c r="I56" s="24"/>
    </row>
    <row r="57" spans="1:9" ht="12.75">
      <c r="A57" t="s">
        <v>36</v>
      </c>
      <c r="C57" s="11" t="s">
        <v>460</v>
      </c>
      <c r="D57" s="13"/>
      <c r="E57" s="26">
        <v>0</v>
      </c>
      <c r="F57" s="13"/>
      <c r="G57" s="26">
        <v>0</v>
      </c>
      <c r="H57" s="13"/>
      <c r="I57" s="26">
        <v>0</v>
      </c>
    </row>
    <row r="58" spans="1:9" ht="12.75" outlineLevel="1">
      <c r="A58" s="1" t="s">
        <v>141</v>
      </c>
      <c r="B58" s="1" t="s">
        <v>142</v>
      </c>
      <c r="C58" s="29" t="s">
        <v>461</v>
      </c>
      <c r="E58" s="19">
        <v>0</v>
      </c>
      <c r="G58" s="19">
        <v>40000000</v>
      </c>
      <c r="I58" s="19">
        <v>0</v>
      </c>
    </row>
    <row r="59" spans="1:9" ht="12.75" outlineLevel="1">
      <c r="A59" s="1" t="s">
        <v>143</v>
      </c>
      <c r="B59" s="1" t="s">
        <v>144</v>
      </c>
      <c r="C59" s="29" t="s">
        <v>462</v>
      </c>
      <c r="E59" s="19">
        <v>322964000</v>
      </c>
      <c r="G59" s="19">
        <v>0</v>
      </c>
      <c r="I59" s="19">
        <v>322964000</v>
      </c>
    </row>
    <row r="60" spans="1:9" ht="12.75" outlineLevel="1">
      <c r="A60" s="1" t="s">
        <v>145</v>
      </c>
      <c r="B60" s="1" t="s">
        <v>146</v>
      </c>
      <c r="C60" s="29" t="s">
        <v>463</v>
      </c>
      <c r="E60" s="19">
        <v>-916371.14</v>
      </c>
      <c r="G60" s="19">
        <v>-229128</v>
      </c>
      <c r="I60" s="19">
        <v>-916371.14</v>
      </c>
    </row>
    <row r="61" spans="1:9" ht="12.75">
      <c r="A61" s="1" t="s">
        <v>37</v>
      </c>
      <c r="C61" s="11" t="s">
        <v>464</v>
      </c>
      <c r="D61" s="11"/>
      <c r="E61" s="24">
        <v>322047628.86</v>
      </c>
      <c r="F61" s="11"/>
      <c r="G61" s="24">
        <v>39770872</v>
      </c>
      <c r="H61" s="11"/>
      <c r="I61" s="24">
        <v>322047628.86</v>
      </c>
    </row>
    <row r="62" spans="1:9" ht="12.75">
      <c r="A62" s="1" t="s">
        <v>91</v>
      </c>
      <c r="C62" s="11" t="s">
        <v>465</v>
      </c>
      <c r="D62" s="11"/>
      <c r="E62" s="24">
        <v>0</v>
      </c>
      <c r="F62" s="11"/>
      <c r="G62" s="24">
        <v>0</v>
      </c>
      <c r="H62" s="11"/>
      <c r="I62" s="24">
        <v>0</v>
      </c>
    </row>
    <row r="63" spans="1:9" ht="12.75">
      <c r="A63" s="1" t="s">
        <v>38</v>
      </c>
      <c r="C63" s="11" t="s">
        <v>466</v>
      </c>
      <c r="D63" s="11"/>
      <c r="E63" s="24">
        <v>0</v>
      </c>
      <c r="F63" s="11"/>
      <c r="G63" s="24">
        <v>0</v>
      </c>
      <c r="H63" s="11"/>
      <c r="I63" s="24">
        <v>0</v>
      </c>
    </row>
    <row r="64" spans="1:9" ht="12.75" outlineLevel="1">
      <c r="A64" s="1" t="s">
        <v>147</v>
      </c>
      <c r="B64" s="1" t="s">
        <v>148</v>
      </c>
      <c r="C64" s="29" t="s">
        <v>149</v>
      </c>
      <c r="E64" s="19">
        <v>27845672.76</v>
      </c>
      <c r="G64" s="19">
        <v>1853258.74</v>
      </c>
      <c r="I64" s="19">
        <v>30635861.59</v>
      </c>
    </row>
    <row r="65" spans="1:9" ht="12.75">
      <c r="A65" s="1" t="s">
        <v>78</v>
      </c>
      <c r="C65" s="1" t="s">
        <v>467</v>
      </c>
      <c r="D65" s="11"/>
      <c r="E65" s="24">
        <v>27845672.76</v>
      </c>
      <c r="F65" s="11"/>
      <c r="G65" s="24">
        <v>1853258.74</v>
      </c>
      <c r="H65" s="11"/>
      <c r="I65" s="24">
        <v>30635861.59</v>
      </c>
    </row>
    <row r="66" spans="1:9" ht="12.75" outlineLevel="1">
      <c r="A66" s="1" t="s">
        <v>150</v>
      </c>
      <c r="B66" s="1" t="s">
        <v>151</v>
      </c>
      <c r="C66" s="29" t="s">
        <v>468</v>
      </c>
      <c r="E66" s="19">
        <v>3763060.142</v>
      </c>
      <c r="G66" s="19">
        <v>3765060.942</v>
      </c>
      <c r="I66" s="19">
        <v>5499759.542</v>
      </c>
    </row>
    <row r="67" spans="1:9" ht="12.75" outlineLevel="1">
      <c r="A67" s="1" t="s">
        <v>152</v>
      </c>
      <c r="B67" s="1" t="s">
        <v>153</v>
      </c>
      <c r="C67" s="29" t="s">
        <v>469</v>
      </c>
      <c r="E67" s="19">
        <v>1735697.61</v>
      </c>
      <c r="G67" s="19">
        <v>2663865.85</v>
      </c>
      <c r="I67" s="19">
        <v>2428323.4</v>
      </c>
    </row>
    <row r="68" spans="1:9" ht="12.75" outlineLevel="1">
      <c r="A68" s="1" t="s">
        <v>154</v>
      </c>
      <c r="B68" s="1" t="s">
        <v>155</v>
      </c>
      <c r="C68" s="29" t="s">
        <v>470</v>
      </c>
      <c r="E68" s="19">
        <v>202379.1</v>
      </c>
      <c r="G68" s="19">
        <v>145406.74</v>
      </c>
      <c r="I68" s="19">
        <v>202379.1</v>
      </c>
    </row>
    <row r="69" spans="1:9" ht="12.75" outlineLevel="1">
      <c r="A69" s="1" t="s">
        <v>156</v>
      </c>
      <c r="B69" s="1" t="s">
        <v>157</v>
      </c>
      <c r="C69" s="29" t="s">
        <v>471</v>
      </c>
      <c r="E69" s="19">
        <v>11565667.59</v>
      </c>
      <c r="G69" s="19">
        <v>13916721.92</v>
      </c>
      <c r="I69" s="19">
        <v>11040792.44</v>
      </c>
    </row>
    <row r="70" spans="1:9" ht="12.75" outlineLevel="1">
      <c r="A70" s="1" t="s">
        <v>158</v>
      </c>
      <c r="B70" s="1" t="s">
        <v>159</v>
      </c>
      <c r="C70" s="29" t="s">
        <v>472</v>
      </c>
      <c r="E70" s="19">
        <v>444878.85</v>
      </c>
      <c r="G70" s="19">
        <v>209276.57</v>
      </c>
      <c r="I70" s="19">
        <v>626790.95</v>
      </c>
    </row>
    <row r="71" spans="1:9" ht="12.75" outlineLevel="1">
      <c r="A71" s="1" t="s">
        <v>160</v>
      </c>
      <c r="B71" s="1" t="s">
        <v>161</v>
      </c>
      <c r="C71" s="29" t="s">
        <v>473</v>
      </c>
      <c r="E71" s="19">
        <v>8448702.367</v>
      </c>
      <c r="G71" s="19">
        <v>7414037.558</v>
      </c>
      <c r="I71" s="19">
        <v>10579271.897</v>
      </c>
    </row>
    <row r="72" spans="1:9" ht="12.75" outlineLevel="1">
      <c r="A72" s="1" t="s">
        <v>162</v>
      </c>
      <c r="B72" s="1" t="s">
        <v>163</v>
      </c>
      <c r="C72" s="29" t="s">
        <v>474</v>
      </c>
      <c r="E72" s="19">
        <v>17645.53</v>
      </c>
      <c r="G72" s="19">
        <v>36396.39</v>
      </c>
      <c r="I72" s="19">
        <v>309350.52</v>
      </c>
    </row>
    <row r="73" spans="1:9" ht="12.75" outlineLevel="1">
      <c r="A73" s="1" t="s">
        <v>164</v>
      </c>
      <c r="B73" s="1" t="s">
        <v>165</v>
      </c>
      <c r="C73" s="29" t="s">
        <v>475</v>
      </c>
      <c r="E73" s="19">
        <v>0</v>
      </c>
      <c r="G73" s="19">
        <v>130.5</v>
      </c>
      <c r="I73" s="19">
        <v>32.92</v>
      </c>
    </row>
    <row r="74" spans="1:9" ht="12.75" outlineLevel="1">
      <c r="A74" s="1" t="s">
        <v>166</v>
      </c>
      <c r="B74" s="1" t="s">
        <v>167</v>
      </c>
      <c r="C74" s="29" t="s">
        <v>476</v>
      </c>
      <c r="E74" s="19">
        <v>133545.17</v>
      </c>
      <c r="G74" s="19">
        <v>527529.67</v>
      </c>
      <c r="I74" s="19">
        <v>23379.26</v>
      </c>
    </row>
    <row r="75" spans="1:9" ht="12.75" outlineLevel="1">
      <c r="A75" s="1" t="s">
        <v>168</v>
      </c>
      <c r="B75" s="1" t="s">
        <v>169</v>
      </c>
      <c r="C75" s="29" t="s">
        <v>477</v>
      </c>
      <c r="E75" s="19">
        <v>5619.98</v>
      </c>
      <c r="G75" s="19">
        <v>23966.87</v>
      </c>
      <c r="I75" s="19">
        <v>9347.34</v>
      </c>
    </row>
    <row r="76" spans="1:9" ht="12.75" outlineLevel="1">
      <c r="A76" s="1" t="s">
        <v>170</v>
      </c>
      <c r="B76" s="1" t="s">
        <v>171</v>
      </c>
      <c r="C76" s="29" t="s">
        <v>478</v>
      </c>
      <c r="E76" s="19">
        <v>71673.82</v>
      </c>
      <c r="G76" s="19">
        <v>179381.16</v>
      </c>
      <c r="I76" s="19">
        <v>0</v>
      </c>
    </row>
    <row r="77" spans="1:9" ht="12.75" outlineLevel="1">
      <c r="A77" s="1" t="s">
        <v>172</v>
      </c>
      <c r="B77" s="1" t="s">
        <v>173</v>
      </c>
      <c r="C77" s="29" t="s">
        <v>479</v>
      </c>
      <c r="E77" s="19">
        <v>23332.5</v>
      </c>
      <c r="G77" s="19">
        <v>0</v>
      </c>
      <c r="I77" s="19">
        <v>28965</v>
      </c>
    </row>
    <row r="78" spans="1:9" ht="12.75" outlineLevel="1">
      <c r="A78" s="1" t="s">
        <v>174</v>
      </c>
      <c r="B78" s="1" t="s">
        <v>175</v>
      </c>
      <c r="C78" s="29" t="s">
        <v>480</v>
      </c>
      <c r="E78" s="19">
        <v>96955.72</v>
      </c>
      <c r="G78" s="19">
        <v>105533</v>
      </c>
      <c r="I78" s="19">
        <v>100079.55</v>
      </c>
    </row>
    <row r="79" spans="1:9" ht="12.75" outlineLevel="1">
      <c r="A79" s="1" t="s">
        <v>176</v>
      </c>
      <c r="B79" s="1" t="s">
        <v>177</v>
      </c>
      <c r="C79" s="29" t="s">
        <v>481</v>
      </c>
      <c r="E79" s="19">
        <v>287420.124</v>
      </c>
      <c r="G79" s="19">
        <v>421837.624</v>
      </c>
      <c r="I79" s="19">
        <v>512867.294</v>
      </c>
    </row>
    <row r="80" spans="1:9" ht="12.75" outlineLevel="1">
      <c r="A80" s="1" t="s">
        <v>178</v>
      </c>
      <c r="B80" s="1" t="s">
        <v>179</v>
      </c>
      <c r="C80" s="29" t="s">
        <v>482</v>
      </c>
      <c r="E80" s="19">
        <v>1024.228</v>
      </c>
      <c r="G80" s="19">
        <v>1519.9180000000001</v>
      </c>
      <c r="I80" s="19">
        <v>1033.938</v>
      </c>
    </row>
    <row r="81" spans="1:9" ht="12.75" outlineLevel="1">
      <c r="A81" s="1" t="s">
        <v>180</v>
      </c>
      <c r="B81" s="1" t="s">
        <v>181</v>
      </c>
      <c r="C81" s="29" t="s">
        <v>483</v>
      </c>
      <c r="E81" s="19">
        <v>0</v>
      </c>
      <c r="G81" s="19">
        <v>124627.05</v>
      </c>
      <c r="I81" s="19">
        <v>0</v>
      </c>
    </row>
    <row r="82" spans="1:9" ht="12.75" outlineLevel="1">
      <c r="A82" s="1" t="s">
        <v>182</v>
      </c>
      <c r="B82" s="1" t="s">
        <v>183</v>
      </c>
      <c r="C82" s="29" t="s">
        <v>484</v>
      </c>
      <c r="E82" s="19">
        <v>242761.74</v>
      </c>
      <c r="G82" s="19">
        <v>0</v>
      </c>
      <c r="I82" s="19">
        <v>0</v>
      </c>
    </row>
    <row r="83" spans="1:9" ht="12.75" outlineLevel="1">
      <c r="A83" s="1" t="s">
        <v>184</v>
      </c>
      <c r="B83" s="1" t="s">
        <v>185</v>
      </c>
      <c r="C83" s="29" t="s">
        <v>485</v>
      </c>
      <c r="E83" s="19">
        <v>0</v>
      </c>
      <c r="G83" s="19">
        <v>293814.2</v>
      </c>
      <c r="I83" s="19">
        <v>127307.23</v>
      </c>
    </row>
    <row r="84" spans="1:9" ht="12.75">
      <c r="A84" s="1" t="s">
        <v>39</v>
      </c>
      <c r="C84" s="11" t="s">
        <v>40</v>
      </c>
      <c r="D84" s="11"/>
      <c r="E84" s="24">
        <v>27040364.471000005</v>
      </c>
      <c r="F84" s="11"/>
      <c r="G84" s="24">
        <v>29829105.962000005</v>
      </c>
      <c r="H84" s="11"/>
      <c r="I84" s="24">
        <v>31489680.381000005</v>
      </c>
    </row>
    <row r="85" spans="1:9" ht="12.75" outlineLevel="1">
      <c r="A85" s="1" t="s">
        <v>186</v>
      </c>
      <c r="B85" s="1" t="s">
        <v>187</v>
      </c>
      <c r="C85" s="29" t="s">
        <v>188</v>
      </c>
      <c r="E85" s="19">
        <v>9822247.38</v>
      </c>
      <c r="G85" s="19">
        <v>12575264.16</v>
      </c>
      <c r="I85" s="19">
        <v>17503754.58</v>
      </c>
    </row>
    <row r="86" spans="1:9" ht="12.75" outlineLevel="1">
      <c r="A86" s="1" t="s">
        <v>189</v>
      </c>
      <c r="B86" s="1" t="s">
        <v>190</v>
      </c>
      <c r="C86" s="29" t="s">
        <v>191</v>
      </c>
      <c r="E86" s="19">
        <v>0</v>
      </c>
      <c r="G86" s="19">
        <v>0</v>
      </c>
      <c r="I86" s="19">
        <v>15557.98</v>
      </c>
    </row>
    <row r="87" spans="1:9" ht="12.75" outlineLevel="1">
      <c r="A87" s="1" t="s">
        <v>192</v>
      </c>
      <c r="B87" s="1" t="s">
        <v>193</v>
      </c>
      <c r="C87" s="29" t="s">
        <v>194</v>
      </c>
      <c r="E87" s="19">
        <v>4746811</v>
      </c>
      <c r="G87" s="19">
        <v>5315573</v>
      </c>
      <c r="I87" s="19">
        <v>2422735</v>
      </c>
    </row>
    <row r="88" spans="1:9" ht="12.75" outlineLevel="1">
      <c r="A88" s="1" t="s">
        <v>195</v>
      </c>
      <c r="B88" s="1" t="s">
        <v>196</v>
      </c>
      <c r="C88" s="29" t="s">
        <v>197</v>
      </c>
      <c r="E88" s="19">
        <v>12318.741</v>
      </c>
      <c r="G88" s="19">
        <v>16338.79</v>
      </c>
      <c r="I88" s="19">
        <v>10430.654</v>
      </c>
    </row>
    <row r="89" spans="1:9" ht="12.75" outlineLevel="1">
      <c r="A89" s="1" t="s">
        <v>198</v>
      </c>
      <c r="B89" s="1" t="s">
        <v>199</v>
      </c>
      <c r="C89" s="29" t="s">
        <v>200</v>
      </c>
      <c r="E89" s="19">
        <v>163318.04</v>
      </c>
      <c r="G89" s="19">
        <v>282488.359</v>
      </c>
      <c r="I89" s="19">
        <v>177691.275</v>
      </c>
    </row>
    <row r="90" spans="1:9" ht="12.75" outlineLevel="1">
      <c r="A90" s="1" t="s">
        <v>201</v>
      </c>
      <c r="B90" s="1" t="s">
        <v>202</v>
      </c>
      <c r="C90" s="29" t="s">
        <v>203</v>
      </c>
      <c r="E90" s="19">
        <v>2487297.23</v>
      </c>
      <c r="G90" s="19">
        <v>2553178.87</v>
      </c>
      <c r="I90" s="19">
        <v>3396297.43</v>
      </c>
    </row>
    <row r="91" spans="1:9" ht="12.75" outlineLevel="1">
      <c r="A91" s="1" t="s">
        <v>204</v>
      </c>
      <c r="B91" s="1" t="s">
        <v>205</v>
      </c>
      <c r="C91" s="29" t="s">
        <v>206</v>
      </c>
      <c r="E91" s="19">
        <v>9009.2</v>
      </c>
      <c r="G91" s="19">
        <v>702029.73</v>
      </c>
      <c r="I91" s="19">
        <v>23149.6</v>
      </c>
    </row>
    <row r="92" spans="1:9" ht="12.75" outlineLevel="1">
      <c r="A92" s="1" t="s">
        <v>207</v>
      </c>
      <c r="B92" s="1" t="s">
        <v>208</v>
      </c>
      <c r="C92" s="29" t="s">
        <v>209</v>
      </c>
      <c r="E92" s="19">
        <v>500</v>
      </c>
      <c r="G92" s="19">
        <v>8778.67</v>
      </c>
      <c r="I92" s="19">
        <v>364.01</v>
      </c>
    </row>
    <row r="93" spans="1:9" ht="12.75" outlineLevel="1">
      <c r="A93" s="1" t="s">
        <v>210</v>
      </c>
      <c r="B93" s="1" t="s">
        <v>211</v>
      </c>
      <c r="C93" s="29" t="s">
        <v>212</v>
      </c>
      <c r="E93" s="19">
        <v>17686.23</v>
      </c>
      <c r="G93" s="19">
        <v>0</v>
      </c>
      <c r="I93" s="19">
        <v>11970.78</v>
      </c>
    </row>
    <row r="94" spans="1:9" ht="12.75" outlineLevel="1">
      <c r="A94" s="1" t="s">
        <v>213</v>
      </c>
      <c r="B94" s="1" t="s">
        <v>214</v>
      </c>
      <c r="C94" s="29" t="s">
        <v>215</v>
      </c>
      <c r="E94" s="19">
        <v>53619.74</v>
      </c>
      <c r="G94" s="19">
        <v>52507.48</v>
      </c>
      <c r="I94" s="19">
        <v>95786.88</v>
      </c>
    </row>
    <row r="95" spans="1:9" ht="12.75" outlineLevel="1">
      <c r="A95" s="1" t="s">
        <v>216</v>
      </c>
      <c r="B95" s="1" t="s">
        <v>217</v>
      </c>
      <c r="C95" s="29" t="s">
        <v>218</v>
      </c>
      <c r="E95" s="19">
        <v>262500</v>
      </c>
      <c r="G95" s="19">
        <v>1020950</v>
      </c>
      <c r="I95" s="19">
        <v>87500</v>
      </c>
    </row>
    <row r="96" spans="1:9" ht="12.75" outlineLevel="1">
      <c r="A96" s="1" t="s">
        <v>219</v>
      </c>
      <c r="B96" s="1" t="s">
        <v>220</v>
      </c>
      <c r="C96" s="29" t="s">
        <v>221</v>
      </c>
      <c r="E96" s="19">
        <v>0</v>
      </c>
      <c r="G96" s="19">
        <v>493090</v>
      </c>
      <c r="I96" s="19">
        <v>0</v>
      </c>
    </row>
    <row r="97" spans="1:9" ht="12.75">
      <c r="A97" s="1" t="s">
        <v>79</v>
      </c>
      <c r="C97" s="11" t="s">
        <v>41</v>
      </c>
      <c r="D97" s="11"/>
      <c r="E97" s="24">
        <v>17575307.560999997</v>
      </c>
      <c r="F97" s="11"/>
      <c r="G97" s="24">
        <v>23020199.059000004</v>
      </c>
      <c r="H97" s="11"/>
      <c r="I97" s="24">
        <v>23745238.189</v>
      </c>
    </row>
    <row r="98" spans="1:9" ht="12.75" outlineLevel="1">
      <c r="A98" s="1" t="s">
        <v>222</v>
      </c>
      <c r="B98" s="1" t="s">
        <v>223</v>
      </c>
      <c r="C98" s="29" t="s">
        <v>224</v>
      </c>
      <c r="E98" s="19">
        <v>12686589.39</v>
      </c>
      <c r="G98" s="19">
        <v>11298928.72</v>
      </c>
      <c r="I98" s="19">
        <v>12377996.06</v>
      </c>
    </row>
    <row r="99" spans="1:9" ht="12.75" outlineLevel="1">
      <c r="A99" s="1" t="s">
        <v>225</v>
      </c>
      <c r="B99" s="1" t="s">
        <v>226</v>
      </c>
      <c r="C99" s="29" t="s">
        <v>227</v>
      </c>
      <c r="E99" s="19">
        <v>2948371.52</v>
      </c>
      <c r="G99" s="19">
        <v>5607961.87</v>
      </c>
      <c r="I99" s="19">
        <v>3716625.85</v>
      </c>
    </row>
    <row r="100" spans="1:9" ht="12.75">
      <c r="A100" s="1" t="s">
        <v>42</v>
      </c>
      <c r="C100" s="1" t="s">
        <v>486</v>
      </c>
      <c r="D100" s="11"/>
      <c r="E100" s="24">
        <v>15634960.91</v>
      </c>
      <c r="F100" s="11"/>
      <c r="G100" s="24">
        <v>16906890.59</v>
      </c>
      <c r="H100" s="11"/>
      <c r="I100" s="24">
        <v>16094621.91</v>
      </c>
    </row>
    <row r="101" spans="1:9" ht="12.75" outlineLevel="1">
      <c r="A101" s="1" t="s">
        <v>228</v>
      </c>
      <c r="B101" s="1" t="s">
        <v>229</v>
      </c>
      <c r="C101" s="29" t="s">
        <v>487</v>
      </c>
      <c r="E101" s="19">
        <v>4457660.74</v>
      </c>
      <c r="G101" s="19">
        <v>-3149695.31</v>
      </c>
      <c r="I101" s="19">
        <v>-1021021.06</v>
      </c>
    </row>
    <row r="102" spans="1:9" ht="12.75" outlineLevel="1">
      <c r="A102" s="1" t="s">
        <v>230</v>
      </c>
      <c r="B102" s="1" t="s">
        <v>231</v>
      </c>
      <c r="C102" s="29" t="s">
        <v>488</v>
      </c>
      <c r="E102" s="19">
        <v>279000</v>
      </c>
      <c r="G102" s="19">
        <v>902000</v>
      </c>
      <c r="I102" s="19">
        <v>279000</v>
      </c>
    </row>
    <row r="103" spans="1:9" ht="12.75" outlineLevel="1">
      <c r="A103" s="1" t="s">
        <v>232</v>
      </c>
      <c r="B103" s="1" t="s">
        <v>233</v>
      </c>
      <c r="C103" s="29" t="s">
        <v>488</v>
      </c>
      <c r="E103" s="19">
        <v>0</v>
      </c>
      <c r="G103" s="19">
        <v>-3028768</v>
      </c>
      <c r="I103" s="19">
        <v>0</v>
      </c>
    </row>
    <row r="104" spans="1:9" ht="12.75" outlineLevel="1">
      <c r="A104" s="1" t="s">
        <v>234</v>
      </c>
      <c r="B104" s="1" t="s">
        <v>235</v>
      </c>
      <c r="C104" s="29" t="s">
        <v>488</v>
      </c>
      <c r="E104" s="19">
        <v>207503</v>
      </c>
      <c r="G104" s="19">
        <v>970623</v>
      </c>
      <c r="I104" s="19">
        <v>153003</v>
      </c>
    </row>
    <row r="105" spans="1:9" ht="12.75" outlineLevel="1">
      <c r="A105" s="1" t="s">
        <v>236</v>
      </c>
      <c r="B105" s="1" t="s">
        <v>237</v>
      </c>
      <c r="C105" s="29" t="s">
        <v>488</v>
      </c>
      <c r="E105" s="19">
        <v>629800</v>
      </c>
      <c r="G105" s="19">
        <v>0</v>
      </c>
      <c r="I105" s="19">
        <v>0</v>
      </c>
    </row>
    <row r="106" spans="1:9" ht="12.75" outlineLevel="1">
      <c r="A106" s="1" t="s">
        <v>238</v>
      </c>
      <c r="B106" s="1" t="s">
        <v>239</v>
      </c>
      <c r="C106" s="29" t="s">
        <v>489</v>
      </c>
      <c r="E106" s="19">
        <v>121624.789</v>
      </c>
      <c r="G106" s="19">
        <v>100284.44</v>
      </c>
      <c r="I106" s="19">
        <v>91699.63</v>
      </c>
    </row>
    <row r="107" spans="1:9" ht="12.75" outlineLevel="1">
      <c r="A107" s="1" t="s">
        <v>240</v>
      </c>
      <c r="B107" s="1" t="s">
        <v>241</v>
      </c>
      <c r="C107" s="29" t="s">
        <v>490</v>
      </c>
      <c r="E107" s="19">
        <v>26190.048</v>
      </c>
      <c r="G107" s="19">
        <v>25515.96</v>
      </c>
      <c r="I107" s="19">
        <v>10360.87</v>
      </c>
    </row>
    <row r="108" spans="1:9" ht="12.75" outlineLevel="1">
      <c r="A108" s="1" t="s">
        <v>242</v>
      </c>
      <c r="B108" s="1" t="s">
        <v>243</v>
      </c>
      <c r="C108" s="29" t="s">
        <v>491</v>
      </c>
      <c r="E108" s="19">
        <v>20232.392</v>
      </c>
      <c r="G108" s="19">
        <v>18810.28</v>
      </c>
      <c r="I108" s="19">
        <v>7310.46</v>
      </c>
    </row>
    <row r="109" spans="1:9" ht="12.75" outlineLevel="1">
      <c r="A109" s="1" t="s">
        <v>244</v>
      </c>
      <c r="B109" s="1" t="s">
        <v>245</v>
      </c>
      <c r="C109" s="29" t="s">
        <v>492</v>
      </c>
      <c r="E109" s="19">
        <v>1363800</v>
      </c>
      <c r="G109" s="19">
        <v>2015000</v>
      </c>
      <c r="I109" s="19">
        <v>1363800</v>
      </c>
    </row>
    <row r="110" spans="1:9" ht="12.75" outlineLevel="1">
      <c r="A110" s="1" t="s">
        <v>246</v>
      </c>
      <c r="B110" s="1" t="s">
        <v>247</v>
      </c>
      <c r="C110" s="29" t="s">
        <v>492</v>
      </c>
      <c r="E110" s="19">
        <v>0</v>
      </c>
      <c r="G110" s="19">
        <v>21058.9</v>
      </c>
      <c r="I110" s="19">
        <v>-1414.06</v>
      </c>
    </row>
    <row r="111" spans="1:9" ht="12.75" outlineLevel="1">
      <c r="A111" s="1" t="s">
        <v>248</v>
      </c>
      <c r="B111" s="1" t="s">
        <v>249</v>
      </c>
      <c r="C111" s="29" t="s">
        <v>492</v>
      </c>
      <c r="E111" s="19">
        <v>8247.26</v>
      </c>
      <c r="G111" s="19">
        <v>0</v>
      </c>
      <c r="I111" s="19">
        <v>0</v>
      </c>
    </row>
    <row r="112" spans="1:9" ht="12.75" outlineLevel="1">
      <c r="A112" s="1" t="s">
        <v>250</v>
      </c>
      <c r="B112" s="1" t="s">
        <v>251</v>
      </c>
      <c r="C112" s="29" t="s">
        <v>493</v>
      </c>
      <c r="E112" s="19">
        <v>0</v>
      </c>
      <c r="G112" s="19">
        <v>163239.02</v>
      </c>
      <c r="I112" s="19">
        <v>0</v>
      </c>
    </row>
    <row r="113" spans="1:9" ht="12.75" outlineLevel="1">
      <c r="A113" s="1" t="s">
        <v>252</v>
      </c>
      <c r="B113" s="1" t="s">
        <v>253</v>
      </c>
      <c r="C113" s="29" t="s">
        <v>493</v>
      </c>
      <c r="E113" s="19">
        <v>3183230.59</v>
      </c>
      <c r="G113" s="19">
        <v>7505241.48</v>
      </c>
      <c r="I113" s="19">
        <v>7460720.31</v>
      </c>
    </row>
    <row r="114" spans="1:9" ht="12.75" outlineLevel="1">
      <c r="A114" s="1" t="s">
        <v>254</v>
      </c>
      <c r="B114" s="1" t="s">
        <v>255</v>
      </c>
      <c r="C114" s="29" t="s">
        <v>493</v>
      </c>
      <c r="E114" s="19">
        <v>8923739.93</v>
      </c>
      <c r="G114" s="19">
        <v>0</v>
      </c>
      <c r="I114" s="19">
        <v>8923540.02</v>
      </c>
    </row>
    <row r="115" spans="1:9" ht="12.75" outlineLevel="1">
      <c r="A115" s="1" t="s">
        <v>256</v>
      </c>
      <c r="B115" s="1" t="s">
        <v>257</v>
      </c>
      <c r="C115" s="29" t="s">
        <v>494</v>
      </c>
      <c r="E115" s="19">
        <v>0</v>
      </c>
      <c r="G115" s="19">
        <v>22744</v>
      </c>
      <c r="I115" s="19">
        <v>0</v>
      </c>
    </row>
    <row r="116" spans="1:9" ht="12.75" outlineLevel="1">
      <c r="A116" s="1" t="s">
        <v>258</v>
      </c>
      <c r="B116" s="1" t="s">
        <v>259</v>
      </c>
      <c r="C116" s="29" t="s">
        <v>494</v>
      </c>
      <c r="E116" s="19">
        <v>173013</v>
      </c>
      <c r="G116" s="19">
        <v>-20900</v>
      </c>
      <c r="I116" s="19">
        <v>173013</v>
      </c>
    </row>
    <row r="117" spans="1:9" ht="12.75" outlineLevel="1">
      <c r="A117" s="1" t="s">
        <v>260</v>
      </c>
      <c r="B117" s="1" t="s">
        <v>261</v>
      </c>
      <c r="C117" s="29" t="s">
        <v>494</v>
      </c>
      <c r="E117" s="19">
        <v>-35800</v>
      </c>
      <c r="G117" s="19">
        <v>0</v>
      </c>
      <c r="I117" s="19">
        <v>0</v>
      </c>
    </row>
    <row r="118" spans="1:9" ht="12.75" outlineLevel="1">
      <c r="A118" s="1" t="s">
        <v>262</v>
      </c>
      <c r="B118" s="1" t="s">
        <v>263</v>
      </c>
      <c r="C118" s="29" t="s">
        <v>495</v>
      </c>
      <c r="E118" s="19">
        <v>0</v>
      </c>
      <c r="G118" s="19">
        <v>20834</v>
      </c>
      <c r="I118" s="19">
        <v>27000</v>
      </c>
    </row>
    <row r="119" spans="1:9" ht="12.75" outlineLevel="1">
      <c r="A119" s="1" t="s">
        <v>264</v>
      </c>
      <c r="B119" s="1" t="s">
        <v>265</v>
      </c>
      <c r="C119" s="29" t="s">
        <v>495</v>
      </c>
      <c r="E119" s="19">
        <v>18000</v>
      </c>
      <c r="G119" s="19">
        <v>0</v>
      </c>
      <c r="I119" s="19">
        <v>0</v>
      </c>
    </row>
    <row r="120" spans="1:9" ht="12.75" outlineLevel="1">
      <c r="A120" s="1" t="s">
        <v>266</v>
      </c>
      <c r="B120" s="1" t="s">
        <v>267</v>
      </c>
      <c r="C120" s="29" t="s">
        <v>496</v>
      </c>
      <c r="E120" s="19">
        <v>-100</v>
      </c>
      <c r="G120" s="19">
        <v>0</v>
      </c>
      <c r="I120" s="19">
        <v>0</v>
      </c>
    </row>
    <row r="121" spans="1:9" ht="12.75" outlineLevel="1">
      <c r="A121" s="1" t="s">
        <v>268</v>
      </c>
      <c r="B121" s="1" t="s">
        <v>269</v>
      </c>
      <c r="C121" s="29" t="s">
        <v>497</v>
      </c>
      <c r="E121" s="19">
        <v>0</v>
      </c>
      <c r="G121" s="19">
        <v>-100</v>
      </c>
      <c r="I121" s="19">
        <v>0</v>
      </c>
    </row>
    <row r="122" spans="1:9" ht="12.75" outlineLevel="1">
      <c r="A122" s="1" t="s">
        <v>270</v>
      </c>
      <c r="B122" s="1" t="s">
        <v>271</v>
      </c>
      <c r="C122" s="29" t="s">
        <v>498</v>
      </c>
      <c r="E122" s="19">
        <v>0</v>
      </c>
      <c r="G122" s="19">
        <v>472.46</v>
      </c>
      <c r="I122" s="19">
        <v>0</v>
      </c>
    </row>
    <row r="123" spans="1:9" ht="12.75" outlineLevel="1">
      <c r="A123" s="1" t="s">
        <v>272</v>
      </c>
      <c r="B123" s="1" t="s">
        <v>273</v>
      </c>
      <c r="C123" s="29" t="s">
        <v>498</v>
      </c>
      <c r="E123" s="19">
        <v>20709.92</v>
      </c>
      <c r="G123" s="19">
        <v>41540</v>
      </c>
      <c r="I123" s="19">
        <v>41540</v>
      </c>
    </row>
    <row r="124" spans="1:9" ht="12.75" outlineLevel="1">
      <c r="A124" s="1" t="s">
        <v>274</v>
      </c>
      <c r="B124" s="1" t="s">
        <v>275</v>
      </c>
      <c r="C124" s="29" t="s">
        <v>498</v>
      </c>
      <c r="E124" s="19">
        <v>41540</v>
      </c>
      <c r="G124" s="19">
        <v>0</v>
      </c>
      <c r="I124" s="19">
        <v>0</v>
      </c>
    </row>
    <row r="125" spans="1:9" ht="12.75" outlineLevel="1">
      <c r="A125" s="1" t="s">
        <v>276</v>
      </c>
      <c r="B125" s="1" t="s">
        <v>277</v>
      </c>
      <c r="C125" s="29" t="s">
        <v>499</v>
      </c>
      <c r="E125" s="19">
        <v>3582.41</v>
      </c>
      <c r="G125" s="19">
        <v>2500</v>
      </c>
      <c r="I125" s="19">
        <v>4218.2</v>
      </c>
    </row>
    <row r="126" spans="1:9" ht="12.75" outlineLevel="1">
      <c r="A126" s="1" t="s">
        <v>278</v>
      </c>
      <c r="B126" s="1" t="s">
        <v>279</v>
      </c>
      <c r="C126" s="29" t="s">
        <v>499</v>
      </c>
      <c r="E126" s="19">
        <v>2500</v>
      </c>
      <c r="G126" s="19">
        <v>0</v>
      </c>
      <c r="I126" s="19">
        <v>0</v>
      </c>
    </row>
    <row r="127" spans="1:9" ht="12.75" outlineLevel="1">
      <c r="A127" s="1" t="s">
        <v>280</v>
      </c>
      <c r="B127" s="1" t="s">
        <v>281</v>
      </c>
      <c r="C127" s="29" t="s">
        <v>500</v>
      </c>
      <c r="E127" s="19">
        <v>267898.496</v>
      </c>
      <c r="G127" s="19">
        <v>338504.305</v>
      </c>
      <c r="I127" s="19">
        <v>240939.896</v>
      </c>
    </row>
    <row r="128" spans="1:9" ht="12.75">
      <c r="A128" s="1" t="s">
        <v>43</v>
      </c>
      <c r="C128" s="1" t="s">
        <v>501</v>
      </c>
      <c r="D128" s="7"/>
      <c r="E128" s="24">
        <v>19712372.575</v>
      </c>
      <c r="F128" s="11"/>
      <c r="G128" s="24">
        <v>5948904.534999999</v>
      </c>
      <c r="H128" s="11"/>
      <c r="I128" s="24">
        <v>17753710.266</v>
      </c>
    </row>
    <row r="129" spans="1:9" ht="12.75" outlineLevel="1">
      <c r="A129" s="1" t="s">
        <v>282</v>
      </c>
      <c r="B129" s="1" t="s">
        <v>283</v>
      </c>
      <c r="C129" s="29" t="s">
        <v>502</v>
      </c>
      <c r="E129" s="19">
        <v>6231404.14</v>
      </c>
      <c r="G129" s="19">
        <v>6164739.93</v>
      </c>
      <c r="I129" s="19">
        <v>6235681.54</v>
      </c>
    </row>
    <row r="130" spans="1:9" ht="12.75" outlineLevel="1">
      <c r="A130" s="1" t="s">
        <v>284</v>
      </c>
      <c r="B130" s="1" t="s">
        <v>285</v>
      </c>
      <c r="C130" s="29" t="s">
        <v>503</v>
      </c>
      <c r="E130" s="19">
        <v>117895.56</v>
      </c>
      <c r="G130" s="19">
        <v>102976.54</v>
      </c>
      <c r="I130" s="19">
        <v>643560.34</v>
      </c>
    </row>
    <row r="131" spans="1:9" ht="12.75" outlineLevel="1">
      <c r="A131" s="1" t="s">
        <v>286</v>
      </c>
      <c r="B131" s="1" t="s">
        <v>287</v>
      </c>
      <c r="C131" s="29" t="s">
        <v>504</v>
      </c>
      <c r="E131" s="19">
        <v>397359.62</v>
      </c>
      <c r="G131" s="19">
        <v>1046012</v>
      </c>
      <c r="I131" s="19">
        <v>393559.62</v>
      </c>
    </row>
    <row r="132" spans="1:9" ht="12.75" outlineLevel="1">
      <c r="A132" s="1" t="s">
        <v>288</v>
      </c>
      <c r="B132" s="1" t="s">
        <v>289</v>
      </c>
      <c r="C132" s="29" t="s">
        <v>505</v>
      </c>
      <c r="E132" s="19">
        <v>25737.784</v>
      </c>
      <c r="G132" s="19">
        <v>32764.718</v>
      </c>
      <c r="I132" s="19">
        <v>29874.364</v>
      </c>
    </row>
    <row r="133" spans="1:9" ht="12.75">
      <c r="A133" s="1" t="s">
        <v>44</v>
      </c>
      <c r="C133" s="1" t="s">
        <v>506</v>
      </c>
      <c r="D133" s="7"/>
      <c r="E133" s="24">
        <v>6772397.103999999</v>
      </c>
      <c r="F133" s="11"/>
      <c r="G133" s="24">
        <v>7346493.188</v>
      </c>
      <c r="H133" s="11"/>
      <c r="I133" s="24">
        <v>7302675.864</v>
      </c>
    </row>
    <row r="134" spans="1:9" ht="12.75">
      <c r="A134" s="1" t="s">
        <v>45</v>
      </c>
      <c r="C134" s="11" t="s">
        <v>507</v>
      </c>
      <c r="E134" s="19">
        <v>0</v>
      </c>
      <c r="G134" s="19">
        <v>0</v>
      </c>
      <c r="I134" s="19">
        <v>0</v>
      </c>
    </row>
    <row r="135" spans="1:9" ht="12.75" outlineLevel="1">
      <c r="A135" s="1" t="s">
        <v>290</v>
      </c>
      <c r="B135" s="1" t="s">
        <v>291</v>
      </c>
      <c r="C135" s="29" t="s">
        <v>508</v>
      </c>
      <c r="E135" s="19">
        <v>1095743.45</v>
      </c>
      <c r="G135" s="19">
        <v>1110069.33</v>
      </c>
      <c r="I135" s="19">
        <v>1147006.5</v>
      </c>
    </row>
    <row r="136" spans="1:9" ht="12.75" outlineLevel="1">
      <c r="A136" s="1" t="s">
        <v>292</v>
      </c>
      <c r="B136" s="1" t="s">
        <v>293</v>
      </c>
      <c r="C136" s="29" t="s">
        <v>509</v>
      </c>
      <c r="E136" s="19">
        <v>0</v>
      </c>
      <c r="G136" s="19">
        <v>0</v>
      </c>
      <c r="I136" s="19">
        <v>7373.54</v>
      </c>
    </row>
    <row r="137" spans="1:9" ht="12.75">
      <c r="A137" s="1" t="s">
        <v>46</v>
      </c>
      <c r="C137" s="11" t="s">
        <v>510</v>
      </c>
      <c r="E137" s="19">
        <v>1095743.45</v>
      </c>
      <c r="G137" s="19">
        <v>1110069.33</v>
      </c>
      <c r="I137" s="19">
        <v>1154380.04</v>
      </c>
    </row>
    <row r="138" spans="1:9" ht="12.75" outlineLevel="1">
      <c r="A138" s="1" t="s">
        <v>294</v>
      </c>
      <c r="B138" s="1" t="s">
        <v>295</v>
      </c>
      <c r="C138" s="29" t="s">
        <v>511</v>
      </c>
      <c r="E138" s="19">
        <v>13492040.35</v>
      </c>
      <c r="G138" s="19">
        <v>22045618.645</v>
      </c>
      <c r="I138" s="19">
        <v>18710382.59</v>
      </c>
    </row>
    <row r="139" spans="1:9" ht="12.75" outlineLevel="1">
      <c r="A139" s="1" t="s">
        <v>296</v>
      </c>
      <c r="B139" s="1" t="s">
        <v>297</v>
      </c>
      <c r="C139" s="29" t="s">
        <v>512</v>
      </c>
      <c r="E139" s="19">
        <v>0</v>
      </c>
      <c r="G139" s="19">
        <v>100423</v>
      </c>
      <c r="I139" s="19">
        <v>0</v>
      </c>
    </row>
    <row r="140" spans="1:9" ht="12.75" outlineLevel="1">
      <c r="A140" s="1" t="s">
        <v>298</v>
      </c>
      <c r="B140" s="1" t="s">
        <v>299</v>
      </c>
      <c r="C140" s="29" t="s">
        <v>513</v>
      </c>
      <c r="E140" s="19">
        <v>168799.11</v>
      </c>
      <c r="G140" s="19">
        <v>371629.68</v>
      </c>
      <c r="I140" s="19">
        <v>164439.11</v>
      </c>
    </row>
    <row r="141" spans="1:9" ht="12.75" outlineLevel="1">
      <c r="A141" s="1" t="s">
        <v>300</v>
      </c>
      <c r="B141" s="1" t="s">
        <v>301</v>
      </c>
      <c r="C141" s="29" t="s">
        <v>514</v>
      </c>
      <c r="E141" s="19">
        <v>365215</v>
      </c>
      <c r="G141" s="19">
        <v>410251</v>
      </c>
      <c r="I141" s="19">
        <v>209615</v>
      </c>
    </row>
    <row r="142" spans="1:9" ht="12.75" outlineLevel="1">
      <c r="A142" s="1" t="s">
        <v>302</v>
      </c>
      <c r="B142" s="1" t="s">
        <v>303</v>
      </c>
      <c r="C142" s="29" t="s">
        <v>515</v>
      </c>
      <c r="E142" s="19">
        <v>916371.14</v>
      </c>
      <c r="G142" s="19">
        <v>229128</v>
      </c>
      <c r="I142" s="19">
        <v>916371.14</v>
      </c>
    </row>
    <row r="143" spans="1:9" ht="12.75">
      <c r="A143" s="1" t="s">
        <v>80</v>
      </c>
      <c r="C143" s="11" t="s">
        <v>516</v>
      </c>
      <c r="E143" s="19">
        <v>14942425.6</v>
      </c>
      <c r="G143" s="19">
        <v>23157050.325</v>
      </c>
      <c r="I143" s="19">
        <v>20000807.84</v>
      </c>
    </row>
    <row r="144" spans="1:9" ht="12.75" outlineLevel="1">
      <c r="A144" s="1" t="s">
        <v>304</v>
      </c>
      <c r="B144" s="1" t="s">
        <v>305</v>
      </c>
      <c r="C144" s="29" t="s">
        <v>517</v>
      </c>
      <c r="E144" s="19">
        <v>64069.01</v>
      </c>
      <c r="G144" s="19">
        <v>60688.78</v>
      </c>
      <c r="I144" s="19">
        <v>70158.01</v>
      </c>
    </row>
    <row r="145" spans="1:9" ht="12.75" outlineLevel="1">
      <c r="A145" s="1" t="s">
        <v>306</v>
      </c>
      <c r="B145" s="1" t="s">
        <v>307</v>
      </c>
      <c r="C145" s="29" t="s">
        <v>518</v>
      </c>
      <c r="E145" s="19">
        <v>10553.06</v>
      </c>
      <c r="G145" s="19">
        <v>9409.71</v>
      </c>
      <c r="I145" s="19">
        <v>15704.15</v>
      </c>
    </row>
    <row r="146" spans="1:9" ht="12.75" outlineLevel="1">
      <c r="A146" s="1" t="s">
        <v>308</v>
      </c>
      <c r="B146" s="1" t="s">
        <v>309</v>
      </c>
      <c r="C146" s="29" t="s">
        <v>519</v>
      </c>
      <c r="E146" s="19">
        <v>305428.39</v>
      </c>
      <c r="G146" s="19">
        <v>288788.58</v>
      </c>
      <c r="I146" s="19">
        <v>341336.26</v>
      </c>
    </row>
    <row r="147" spans="1:9" ht="12.75" outlineLevel="1">
      <c r="A147" s="1" t="s">
        <v>310</v>
      </c>
      <c r="B147" s="1" t="s">
        <v>311</v>
      </c>
      <c r="C147" s="29" t="s">
        <v>520</v>
      </c>
      <c r="E147" s="19">
        <v>954625.66</v>
      </c>
      <c r="G147" s="19">
        <v>772866.59</v>
      </c>
      <c r="I147" s="19">
        <v>860709.91</v>
      </c>
    </row>
    <row r="148" spans="1:9" ht="12.75" outlineLevel="1">
      <c r="A148" s="1" t="s">
        <v>312</v>
      </c>
      <c r="B148" s="1" t="s">
        <v>313</v>
      </c>
      <c r="C148" s="29" t="s">
        <v>521</v>
      </c>
      <c r="E148" s="19">
        <v>135667.59</v>
      </c>
      <c r="G148" s="19">
        <v>119121.58</v>
      </c>
      <c r="I148" s="19">
        <v>163595.91</v>
      </c>
    </row>
    <row r="149" spans="1:9" ht="12.75" outlineLevel="1">
      <c r="A149" s="1" t="s">
        <v>314</v>
      </c>
      <c r="B149" s="1" t="s">
        <v>315</v>
      </c>
      <c r="C149" s="29" t="s">
        <v>522</v>
      </c>
      <c r="E149" s="19">
        <v>0</v>
      </c>
      <c r="G149" s="19">
        <v>0</v>
      </c>
      <c r="I149" s="19">
        <v>16147.83</v>
      </c>
    </row>
    <row r="150" spans="1:9" ht="12.75" outlineLevel="1">
      <c r="A150" s="1" t="s">
        <v>316</v>
      </c>
      <c r="B150" s="1" t="s">
        <v>317</v>
      </c>
      <c r="C150" s="29" t="s">
        <v>523</v>
      </c>
      <c r="E150" s="19">
        <v>79545.44</v>
      </c>
      <c r="G150" s="19">
        <v>72892.12</v>
      </c>
      <c r="I150" s="19">
        <v>73055.12</v>
      </c>
    </row>
    <row r="151" spans="1:9" ht="12.75" outlineLevel="1">
      <c r="A151" s="1" t="s">
        <v>318</v>
      </c>
      <c r="B151" s="1" t="s">
        <v>319</v>
      </c>
      <c r="C151" s="29" t="s">
        <v>524</v>
      </c>
      <c r="E151" s="19">
        <v>8306.94</v>
      </c>
      <c r="G151" s="19">
        <v>7954.59</v>
      </c>
      <c r="I151" s="19">
        <v>7916.85</v>
      </c>
    </row>
    <row r="152" spans="1:9" ht="12.75" outlineLevel="1">
      <c r="A152" s="1" t="s">
        <v>320</v>
      </c>
      <c r="B152" s="1" t="s">
        <v>321</v>
      </c>
      <c r="C152" s="29" t="s">
        <v>525</v>
      </c>
      <c r="E152" s="19">
        <v>4.8</v>
      </c>
      <c r="G152" s="19">
        <v>0</v>
      </c>
      <c r="I152" s="19">
        <v>0</v>
      </c>
    </row>
    <row r="153" spans="1:9" ht="12.75" outlineLevel="1">
      <c r="A153" s="1" t="s">
        <v>322</v>
      </c>
      <c r="B153" s="1" t="s">
        <v>323</v>
      </c>
      <c r="C153" s="29" t="s">
        <v>526</v>
      </c>
      <c r="E153" s="19">
        <v>2895625.4</v>
      </c>
      <c r="G153" s="19">
        <v>2765142.28</v>
      </c>
      <c r="I153" s="19">
        <v>0</v>
      </c>
    </row>
    <row r="154" spans="1:9" ht="12.75" outlineLevel="1">
      <c r="A154" s="1" t="s">
        <v>324</v>
      </c>
      <c r="B154" s="1" t="s">
        <v>325</v>
      </c>
      <c r="C154" s="29" t="s">
        <v>527</v>
      </c>
      <c r="E154" s="19">
        <v>363931.884</v>
      </c>
      <c r="G154" s="19">
        <v>352992.868</v>
      </c>
      <c r="I154" s="19">
        <v>3181836.03</v>
      </c>
    </row>
    <row r="155" spans="1:9" ht="12.75" outlineLevel="1">
      <c r="A155" s="1" t="s">
        <v>326</v>
      </c>
      <c r="B155" s="1" t="s">
        <v>327</v>
      </c>
      <c r="C155" s="29" t="s">
        <v>528</v>
      </c>
      <c r="E155" s="19">
        <v>776647</v>
      </c>
      <c r="G155" s="19">
        <v>0</v>
      </c>
      <c r="I155" s="19">
        <v>776647</v>
      </c>
    </row>
    <row r="156" spans="1:9" ht="12.75" outlineLevel="1">
      <c r="A156" s="1" t="s">
        <v>328</v>
      </c>
      <c r="B156" s="1" t="s">
        <v>329</v>
      </c>
      <c r="C156" s="29" t="s">
        <v>529</v>
      </c>
      <c r="E156" s="19">
        <v>24527.74</v>
      </c>
      <c r="G156" s="19">
        <v>18537.07</v>
      </c>
      <c r="I156" s="19">
        <v>23305.59</v>
      </c>
    </row>
    <row r="157" spans="1:9" ht="12.75" outlineLevel="1">
      <c r="A157" s="1" t="s">
        <v>330</v>
      </c>
      <c r="B157" s="1" t="s">
        <v>331</v>
      </c>
      <c r="C157" s="29" t="s">
        <v>530</v>
      </c>
      <c r="E157" s="19">
        <v>117</v>
      </c>
      <c r="G157" s="19">
        <v>0</v>
      </c>
      <c r="I157" s="19">
        <v>117</v>
      </c>
    </row>
    <row r="158" spans="1:9" ht="12.75" outlineLevel="1">
      <c r="A158" s="1" t="s">
        <v>332</v>
      </c>
      <c r="B158" s="1" t="s">
        <v>333</v>
      </c>
      <c r="C158" s="29" t="s">
        <v>531</v>
      </c>
      <c r="E158" s="19">
        <v>24212.335</v>
      </c>
      <c r="G158" s="19">
        <v>-55001.013</v>
      </c>
      <c r="I158" s="19">
        <v>200002.67</v>
      </c>
    </row>
    <row r="159" spans="1:9" ht="12.75" outlineLevel="1">
      <c r="A159" s="1" t="s">
        <v>334</v>
      </c>
      <c r="B159" s="1" t="s">
        <v>335</v>
      </c>
      <c r="C159" s="29" t="s">
        <v>454</v>
      </c>
      <c r="E159" s="19">
        <v>0</v>
      </c>
      <c r="G159" s="19">
        <v>0</v>
      </c>
      <c r="I159" s="19">
        <v>50756.26</v>
      </c>
    </row>
    <row r="160" spans="1:9" ht="12.75" outlineLevel="1">
      <c r="A160" s="1" t="s">
        <v>336</v>
      </c>
      <c r="B160" s="1" t="s">
        <v>337</v>
      </c>
      <c r="C160" s="29" t="s">
        <v>532</v>
      </c>
      <c r="E160" s="19">
        <v>4135.6</v>
      </c>
      <c r="G160" s="19">
        <v>3891.68</v>
      </c>
      <c r="I160" s="19">
        <v>3928.9</v>
      </c>
    </row>
    <row r="161" spans="1:9" ht="12.75" outlineLevel="1">
      <c r="A161" s="1" t="s">
        <v>338</v>
      </c>
      <c r="B161" s="1" t="s">
        <v>339</v>
      </c>
      <c r="C161" s="29" t="s">
        <v>533</v>
      </c>
      <c r="E161" s="19">
        <v>136021.164</v>
      </c>
      <c r="G161" s="19">
        <v>169436.813</v>
      </c>
      <c r="I161" s="19">
        <v>122806.16</v>
      </c>
    </row>
    <row r="162" spans="1:9" ht="12.75" outlineLevel="1">
      <c r="A162" s="1" t="s">
        <v>340</v>
      </c>
      <c r="B162" s="1" t="s">
        <v>341</v>
      </c>
      <c r="C162" s="29" t="s">
        <v>534</v>
      </c>
      <c r="E162" s="19">
        <v>4123.3</v>
      </c>
      <c r="G162" s="19">
        <v>4798.04</v>
      </c>
      <c r="I162" s="19">
        <v>0</v>
      </c>
    </row>
    <row r="163" spans="1:9" ht="12.75" outlineLevel="1">
      <c r="A163" s="1" t="s">
        <v>342</v>
      </c>
      <c r="B163" s="1" t="s">
        <v>343</v>
      </c>
      <c r="C163" s="29" t="s">
        <v>535</v>
      </c>
      <c r="E163" s="19">
        <v>376722.232</v>
      </c>
      <c r="G163" s="19">
        <v>1493262.372</v>
      </c>
      <c r="I163" s="19">
        <v>3183366.422</v>
      </c>
    </row>
    <row r="164" spans="1:9" ht="12.75" outlineLevel="1">
      <c r="A164" s="1" t="s">
        <v>344</v>
      </c>
      <c r="B164" s="1" t="s">
        <v>345</v>
      </c>
      <c r="C164" s="29" t="s">
        <v>536</v>
      </c>
      <c r="E164" s="19">
        <v>1134.2740000000001</v>
      </c>
      <c r="G164" s="19">
        <v>472.85400000000004</v>
      </c>
      <c r="I164" s="19">
        <v>1134.2740000000001</v>
      </c>
    </row>
    <row r="165" spans="1:9" ht="12.75" outlineLevel="1">
      <c r="A165" s="1" t="s">
        <v>346</v>
      </c>
      <c r="B165" s="1" t="s">
        <v>347</v>
      </c>
      <c r="C165" s="29" t="s">
        <v>537</v>
      </c>
      <c r="E165" s="19">
        <v>2294439.44</v>
      </c>
      <c r="G165" s="19">
        <v>576007.54</v>
      </c>
      <c r="I165" s="19">
        <v>2408587.61</v>
      </c>
    </row>
    <row r="166" spans="1:9" ht="12.75" outlineLevel="1">
      <c r="A166" s="1" t="s">
        <v>348</v>
      </c>
      <c r="B166" s="1" t="s">
        <v>349</v>
      </c>
      <c r="C166" s="29" t="s">
        <v>538</v>
      </c>
      <c r="E166" s="19">
        <v>2313505.267</v>
      </c>
      <c r="G166" s="19">
        <v>724534.047</v>
      </c>
      <c r="I166" s="19">
        <v>2380171.647</v>
      </c>
    </row>
    <row r="167" spans="1:9" ht="12.75" outlineLevel="1">
      <c r="A167" s="1" t="s">
        <v>350</v>
      </c>
      <c r="B167" s="1" t="s">
        <v>351</v>
      </c>
      <c r="C167" s="29" t="s">
        <v>539</v>
      </c>
      <c r="E167" s="19">
        <v>80109.14</v>
      </c>
      <c r="G167" s="19">
        <v>75309.75</v>
      </c>
      <c r="I167" s="19">
        <v>79814.47</v>
      </c>
    </row>
    <row r="168" spans="1:9" ht="12.75" outlineLevel="1">
      <c r="A168" s="1" t="s">
        <v>352</v>
      </c>
      <c r="B168" s="1" t="s">
        <v>353</v>
      </c>
      <c r="C168" s="29" t="s">
        <v>540</v>
      </c>
      <c r="E168" s="19">
        <v>0</v>
      </c>
      <c r="G168" s="19">
        <v>412194</v>
      </c>
      <c r="I168" s="19">
        <v>0</v>
      </c>
    </row>
    <row r="169" spans="1:9" ht="12.75" outlineLevel="1">
      <c r="A169" s="1" t="s">
        <v>354</v>
      </c>
      <c r="B169" s="1" t="s">
        <v>355</v>
      </c>
      <c r="C169" s="29" t="s">
        <v>541</v>
      </c>
      <c r="E169" s="19">
        <v>0</v>
      </c>
      <c r="G169" s="19">
        <v>2441.17</v>
      </c>
      <c r="I169" s="19">
        <v>2123.09</v>
      </c>
    </row>
    <row r="170" spans="1:9" ht="12.75" outlineLevel="1">
      <c r="A170" s="1" t="s">
        <v>356</v>
      </c>
      <c r="B170" s="1" t="s">
        <v>357</v>
      </c>
      <c r="C170" s="29" t="s">
        <v>541</v>
      </c>
      <c r="E170" s="19">
        <v>2747.93</v>
      </c>
      <c r="G170" s="19">
        <v>0</v>
      </c>
      <c r="I170" s="19">
        <v>0</v>
      </c>
    </row>
    <row r="171" spans="1:9" ht="12.75" outlineLevel="1">
      <c r="A171" s="1" t="s">
        <v>358</v>
      </c>
      <c r="B171" s="1" t="s">
        <v>359</v>
      </c>
      <c r="C171" s="29" t="s">
        <v>542</v>
      </c>
      <c r="E171" s="19">
        <v>1346549.073</v>
      </c>
      <c r="G171" s="19">
        <v>1197595.509</v>
      </c>
      <c r="I171" s="19">
        <v>839572.936</v>
      </c>
    </row>
    <row r="172" spans="1:9" ht="12.75" outlineLevel="1">
      <c r="A172" s="1" t="s">
        <v>360</v>
      </c>
      <c r="B172" s="1" t="s">
        <v>361</v>
      </c>
      <c r="C172" s="29" t="s">
        <v>543</v>
      </c>
      <c r="E172" s="19">
        <v>2117422.993</v>
      </c>
      <c r="G172" s="19">
        <v>2743200.223</v>
      </c>
      <c r="I172" s="19">
        <v>1893822.993</v>
      </c>
    </row>
    <row r="173" spans="1:9" ht="12.75" outlineLevel="1">
      <c r="A173" s="1" t="s">
        <v>362</v>
      </c>
      <c r="B173" s="1" t="s">
        <v>363</v>
      </c>
      <c r="C173" s="29" t="s">
        <v>544</v>
      </c>
      <c r="E173" s="19">
        <v>298738.1</v>
      </c>
      <c r="G173" s="19">
        <v>277599.26</v>
      </c>
      <c r="I173" s="19">
        <v>276699.52</v>
      </c>
    </row>
    <row r="174" spans="1:9" ht="12.75" outlineLevel="1">
      <c r="A174" s="1" t="s">
        <v>364</v>
      </c>
      <c r="B174" s="1" t="s">
        <v>365</v>
      </c>
      <c r="C174" s="29" t="s">
        <v>545</v>
      </c>
      <c r="E174" s="19">
        <v>884452.04</v>
      </c>
      <c r="G174" s="19">
        <v>1256847.99</v>
      </c>
      <c r="I174" s="19">
        <v>777852.04</v>
      </c>
    </row>
    <row r="175" spans="1:9" ht="12.75" outlineLevel="1">
      <c r="A175" s="1" t="s">
        <v>366</v>
      </c>
      <c r="B175" s="1" t="s">
        <v>367</v>
      </c>
      <c r="C175" s="29" t="s">
        <v>546</v>
      </c>
      <c r="E175" s="19">
        <v>172696</v>
      </c>
      <c r="G175" s="19">
        <v>198279</v>
      </c>
      <c r="I175" s="19">
        <v>8066</v>
      </c>
    </row>
    <row r="176" spans="1:9" ht="12.75">
      <c r="A176" s="1" t="s">
        <v>47</v>
      </c>
      <c r="C176" s="11" t="s">
        <v>547</v>
      </c>
      <c r="E176" s="19">
        <v>15676058.802000001</v>
      </c>
      <c r="G176" s="19">
        <v>13549263.403</v>
      </c>
      <c r="I176" s="19">
        <v>17759234.652000003</v>
      </c>
    </row>
    <row r="177" spans="1:9" s="7" customFormat="1" ht="12.75">
      <c r="A177" s="7" t="s">
        <v>48</v>
      </c>
      <c r="C177" s="7" t="s">
        <v>49</v>
      </c>
      <c r="E177" s="25">
        <v>468342932.093</v>
      </c>
      <c r="G177" s="25">
        <v>162492107.132</v>
      </c>
      <c r="I177" s="25">
        <v>487983839.5919998</v>
      </c>
    </row>
    <row r="178" spans="3:9" ht="12.75">
      <c r="C178" s="3"/>
      <c r="E178" s="32" t="str">
        <f>IF(ABS(+E57+E61+E62+E63+E84+E97+E65+E100+E128+E133+E134+E137+E143+E176-E177)&gt;$O$227,$O$230," ")</f>
        <v> </v>
      </c>
      <c r="G178" s="32" t="str">
        <f>IF(ABS(+G57+G61+G62+G63+G84+G97+G65+G100+G128+G133+G134+G137+G143+G176-G177)&gt;$O$227,$O$230," ")</f>
        <v> </v>
      </c>
      <c r="I178" s="32" t="str">
        <f>IF(ABS(+I57+I61+I62+I63+I84+I97+I65+I100+I128+I133+I134+I137+I143+I176-I177)&gt;$O$227,$O$230," ")</f>
        <v> </v>
      </c>
    </row>
    <row r="179" spans="3:9" ht="12.75">
      <c r="C179" s="7" t="s">
        <v>50</v>
      </c>
      <c r="D179" s="11"/>
      <c r="E179" s="24"/>
      <c r="F179" s="11"/>
      <c r="G179" s="24"/>
      <c r="H179" s="11"/>
      <c r="I179" s="24"/>
    </row>
    <row r="180" spans="1:9" ht="12.75" outlineLevel="1">
      <c r="A180" s="1" t="s">
        <v>368</v>
      </c>
      <c r="B180" s="1" t="s">
        <v>369</v>
      </c>
      <c r="C180" s="29" t="s">
        <v>370</v>
      </c>
      <c r="E180" s="19">
        <v>28439924.8</v>
      </c>
      <c r="G180" s="19">
        <v>24203762.8</v>
      </c>
      <c r="I180" s="19">
        <v>27736424.8</v>
      </c>
    </row>
    <row r="181" spans="1:9" ht="12.75" outlineLevel="1">
      <c r="A181" s="1" t="s">
        <v>371</v>
      </c>
      <c r="B181" s="1" t="s">
        <v>372</v>
      </c>
      <c r="C181" s="29" t="s">
        <v>373</v>
      </c>
      <c r="E181" s="19">
        <v>114301903.78</v>
      </c>
      <c r="G181" s="19">
        <v>112954406.39</v>
      </c>
      <c r="I181" s="19">
        <v>114172507.57</v>
      </c>
    </row>
    <row r="182" spans="1:9" ht="12.75" outlineLevel="1">
      <c r="A182" s="1" t="s">
        <v>374</v>
      </c>
      <c r="B182" s="1" t="s">
        <v>375</v>
      </c>
      <c r="C182" s="29" t="s">
        <v>376</v>
      </c>
      <c r="E182" s="19">
        <v>49191678.2</v>
      </c>
      <c r="G182" s="19">
        <v>49361498.89</v>
      </c>
      <c r="I182" s="19">
        <v>49087647.31</v>
      </c>
    </row>
    <row r="183" spans="1:9" ht="12.75" outlineLevel="1">
      <c r="A183" s="1" t="s">
        <v>377</v>
      </c>
      <c r="B183" s="1" t="s">
        <v>378</v>
      </c>
      <c r="C183" s="29" t="s">
        <v>379</v>
      </c>
      <c r="E183" s="19">
        <v>-1308130</v>
      </c>
      <c r="G183" s="19">
        <v>-1560510</v>
      </c>
      <c r="I183" s="19">
        <v>-1342824</v>
      </c>
    </row>
    <row r="184" spans="1:9" ht="12.75" outlineLevel="1">
      <c r="A184" s="1" t="s">
        <v>380</v>
      </c>
      <c r="B184" s="1" t="s">
        <v>381</v>
      </c>
      <c r="C184" s="29" t="s">
        <v>382</v>
      </c>
      <c r="E184" s="19">
        <v>180852</v>
      </c>
      <c r="G184" s="19">
        <v>1388064</v>
      </c>
      <c r="I184" s="19">
        <v>760818</v>
      </c>
    </row>
    <row r="185" spans="1:9" ht="12.75" outlineLevel="1">
      <c r="A185" s="1" t="s">
        <v>383</v>
      </c>
      <c r="B185" s="1" t="s">
        <v>384</v>
      </c>
      <c r="C185" s="29" t="s">
        <v>385</v>
      </c>
      <c r="E185" s="19">
        <v>139453.67</v>
      </c>
      <c r="G185" s="19">
        <v>77514.6</v>
      </c>
      <c r="I185" s="19">
        <v>147205.13</v>
      </c>
    </row>
    <row r="186" spans="1:9" ht="12.75" outlineLevel="1">
      <c r="A186" s="1" t="s">
        <v>386</v>
      </c>
      <c r="B186" s="1" t="s">
        <v>387</v>
      </c>
      <c r="C186" s="29" t="s">
        <v>388</v>
      </c>
      <c r="E186" s="19">
        <v>11911559.06</v>
      </c>
      <c r="G186" s="19">
        <v>12821812.72</v>
      </c>
      <c r="I186" s="19">
        <v>11734722.02</v>
      </c>
    </row>
    <row r="187" spans="1:9" ht="12.75" outlineLevel="1">
      <c r="A187" s="1" t="s">
        <v>389</v>
      </c>
      <c r="B187" s="1" t="s">
        <v>390</v>
      </c>
      <c r="C187" s="29" t="s">
        <v>391</v>
      </c>
      <c r="E187" s="19">
        <v>4004031.62</v>
      </c>
      <c r="G187" s="19">
        <v>3534277.04</v>
      </c>
      <c r="I187" s="19">
        <v>3731427.82</v>
      </c>
    </row>
    <row r="188" spans="1:9" ht="12.75" outlineLevel="1">
      <c r="A188" s="1" t="s">
        <v>392</v>
      </c>
      <c r="B188" s="1" t="s">
        <v>393</v>
      </c>
      <c r="C188" s="29" t="s">
        <v>394</v>
      </c>
      <c r="E188" s="19">
        <v>36753675.9</v>
      </c>
      <c r="G188" s="19">
        <v>35271517.75</v>
      </c>
      <c r="I188" s="19">
        <v>36697659.15</v>
      </c>
    </row>
    <row r="189" spans="1:9" ht="12.75" outlineLevel="1">
      <c r="A189" s="1" t="s">
        <v>395</v>
      </c>
      <c r="B189" s="1" t="s">
        <v>396</v>
      </c>
      <c r="C189" s="29" t="s">
        <v>397</v>
      </c>
      <c r="E189" s="19">
        <v>29331000</v>
      </c>
      <c r="G189" s="19">
        <v>25950000</v>
      </c>
      <c r="I189" s="19">
        <v>29331000</v>
      </c>
    </row>
    <row r="190" spans="1:9" ht="12.75">
      <c r="A190" s="1" t="s">
        <v>51</v>
      </c>
      <c r="C190" s="1" t="s">
        <v>548</v>
      </c>
      <c r="E190" s="19">
        <v>272945949.03000003</v>
      </c>
      <c r="G190" s="19">
        <v>264002344.18999997</v>
      </c>
      <c r="I190" s="19">
        <v>272056587.8</v>
      </c>
    </row>
    <row r="191" spans="1:9" ht="12.75" outlineLevel="1">
      <c r="A191" s="1" t="s">
        <v>398</v>
      </c>
      <c r="B191" s="1" t="s">
        <v>399</v>
      </c>
      <c r="C191" s="29" t="s">
        <v>400</v>
      </c>
      <c r="E191" s="19">
        <v>4207785</v>
      </c>
      <c r="G191" s="19">
        <v>5305438.76</v>
      </c>
      <c r="I191" s="19">
        <v>4356191</v>
      </c>
    </row>
    <row r="192" spans="1:9" ht="12.75">
      <c r="A192" s="1" t="s">
        <v>52</v>
      </c>
      <c r="C192" s="1" t="s">
        <v>549</v>
      </c>
      <c r="E192" s="19">
        <v>4207785</v>
      </c>
      <c r="G192" s="19">
        <v>5305438.76</v>
      </c>
      <c r="I192" s="19">
        <v>4356191</v>
      </c>
    </row>
    <row r="193" spans="1:9" ht="12.75" outlineLevel="1">
      <c r="A193" s="1" t="s">
        <v>401</v>
      </c>
      <c r="B193" s="1" t="s">
        <v>402</v>
      </c>
      <c r="C193" s="29" t="s">
        <v>550</v>
      </c>
      <c r="E193" s="19">
        <v>11466643.88</v>
      </c>
      <c r="G193" s="19">
        <v>20895032</v>
      </c>
      <c r="I193" s="19">
        <v>13347928.71</v>
      </c>
    </row>
    <row r="194" spans="1:9" ht="12.75" outlineLevel="1">
      <c r="A194" s="1" t="s">
        <v>403</v>
      </c>
      <c r="B194" s="1" t="s">
        <v>404</v>
      </c>
      <c r="C194" s="29" t="s">
        <v>551</v>
      </c>
      <c r="E194" s="19">
        <v>297485.46</v>
      </c>
      <c r="G194" s="19">
        <v>0</v>
      </c>
      <c r="I194" s="19">
        <v>239503.32</v>
      </c>
    </row>
    <row r="195" spans="1:9" ht="12.75" outlineLevel="1">
      <c r="A195" s="1" t="s">
        <v>405</v>
      </c>
      <c r="B195" s="1" t="s">
        <v>406</v>
      </c>
      <c r="C195" s="29" t="s">
        <v>552</v>
      </c>
      <c r="E195" s="19">
        <v>2265730.38</v>
      </c>
      <c r="G195" s="19">
        <v>2856774.73</v>
      </c>
      <c r="I195" s="19">
        <v>2345641.3</v>
      </c>
    </row>
    <row r="196" spans="1:9" ht="12.75" outlineLevel="1">
      <c r="A196" s="1" t="s">
        <v>407</v>
      </c>
      <c r="B196" s="1" t="s">
        <v>408</v>
      </c>
      <c r="C196" s="29" t="s">
        <v>553</v>
      </c>
      <c r="E196" s="19">
        <v>2012507.69</v>
      </c>
      <c r="G196" s="19">
        <v>2400784.61</v>
      </c>
      <c r="I196" s="19">
        <v>2065883.07</v>
      </c>
    </row>
    <row r="197" spans="1:9" ht="12.75">
      <c r="A197" s="1" t="s">
        <v>53</v>
      </c>
      <c r="C197" s="1" t="s">
        <v>554</v>
      </c>
      <c r="E197" s="19">
        <v>16042367.410000002</v>
      </c>
      <c r="G197" s="19">
        <v>26152591.34</v>
      </c>
      <c r="I197" s="19">
        <v>17998956.400000002</v>
      </c>
    </row>
    <row r="198" ht="12.75">
      <c r="C198" s="3" t="s">
        <v>90</v>
      </c>
    </row>
    <row r="199" spans="1:9" ht="12.75" outlineLevel="1">
      <c r="A199" s="1" t="s">
        <v>409</v>
      </c>
      <c r="B199" s="1" t="s">
        <v>410</v>
      </c>
      <c r="C199" s="29" t="s">
        <v>411</v>
      </c>
      <c r="E199" s="19">
        <v>13354589.64</v>
      </c>
      <c r="G199" s="19">
        <v>26614295.08</v>
      </c>
      <c r="I199" s="19">
        <v>15313311.09</v>
      </c>
    </row>
    <row r="200" spans="1:9" ht="12.75" outlineLevel="1">
      <c r="A200" s="1" t="s">
        <v>412</v>
      </c>
      <c r="B200" s="1" t="s">
        <v>413</v>
      </c>
      <c r="C200" s="29" t="s">
        <v>414</v>
      </c>
      <c r="E200" s="19">
        <v>0</v>
      </c>
      <c r="G200" s="19">
        <v>1621599</v>
      </c>
      <c r="I200" s="19">
        <v>0</v>
      </c>
    </row>
    <row r="201" spans="1:9" ht="12.75" outlineLevel="1">
      <c r="A201" s="1" t="s">
        <v>415</v>
      </c>
      <c r="B201" s="1" t="s">
        <v>416</v>
      </c>
      <c r="C201" s="29" t="s">
        <v>417</v>
      </c>
      <c r="E201" s="19">
        <v>109689.39</v>
      </c>
      <c r="G201" s="19">
        <v>222504.73</v>
      </c>
      <c r="I201" s="19">
        <v>106065.57</v>
      </c>
    </row>
    <row r="202" spans="1:9" ht="12.75" outlineLevel="1">
      <c r="A202" s="1" t="s">
        <v>418</v>
      </c>
      <c r="B202" s="1" t="s">
        <v>419</v>
      </c>
      <c r="C202" s="29" t="s">
        <v>420</v>
      </c>
      <c r="E202" s="19">
        <v>1234</v>
      </c>
      <c r="G202" s="19">
        <v>77031</v>
      </c>
      <c r="I202" s="19">
        <v>6368</v>
      </c>
    </row>
    <row r="203" spans="1:9" ht="12.75" outlineLevel="1">
      <c r="A203" s="1" t="s">
        <v>421</v>
      </c>
      <c r="B203" s="1" t="s">
        <v>422</v>
      </c>
      <c r="C203" s="29" t="s">
        <v>423</v>
      </c>
      <c r="E203" s="19">
        <v>0</v>
      </c>
      <c r="G203" s="19">
        <v>571209</v>
      </c>
      <c r="I203" s="19">
        <v>0</v>
      </c>
    </row>
    <row r="204" spans="1:9" ht="12.75">
      <c r="A204" s="1" t="s">
        <v>85</v>
      </c>
      <c r="C204" s="1" t="s">
        <v>555</v>
      </c>
      <c r="E204" s="19">
        <v>13465513.030000001</v>
      </c>
      <c r="G204" s="19">
        <v>29106638.81</v>
      </c>
      <c r="I204" s="19">
        <v>15425744.66</v>
      </c>
    </row>
    <row r="205" spans="1:9" ht="12.75" outlineLevel="1">
      <c r="A205" s="1" t="s">
        <v>424</v>
      </c>
      <c r="B205" s="1" t="s">
        <v>425</v>
      </c>
      <c r="C205" s="29" t="s">
        <v>426</v>
      </c>
      <c r="E205" s="19">
        <v>93749.79</v>
      </c>
      <c r="G205" s="19">
        <v>99464.16</v>
      </c>
      <c r="I205" s="19">
        <v>103950.1</v>
      </c>
    </row>
    <row r="206" spans="1:9" ht="12.75">
      <c r="A206" s="1" t="s">
        <v>86</v>
      </c>
      <c r="C206" s="1" t="s">
        <v>556</v>
      </c>
      <c r="E206" s="19">
        <v>93749.79</v>
      </c>
      <c r="G206" s="19">
        <v>99464.16</v>
      </c>
      <c r="I206" s="19">
        <v>103950.1</v>
      </c>
    </row>
    <row r="207" spans="1:9" ht="12.75">
      <c r="A207" s="1" t="s">
        <v>87</v>
      </c>
      <c r="C207" s="1" t="s">
        <v>557</v>
      </c>
      <c r="E207" s="19">
        <v>0</v>
      </c>
      <c r="G207" s="19">
        <v>0</v>
      </c>
      <c r="I207" s="19">
        <v>0</v>
      </c>
    </row>
    <row r="208" spans="1:9" ht="12.75">
      <c r="A208" s="1" t="s">
        <v>88</v>
      </c>
      <c r="C208" s="1" t="s">
        <v>558</v>
      </c>
      <c r="E208" s="19">
        <v>0</v>
      </c>
      <c r="G208" s="19">
        <v>0</v>
      </c>
      <c r="I208" s="19">
        <v>0</v>
      </c>
    </row>
    <row r="209" spans="1:9" ht="12.75" outlineLevel="1">
      <c r="A209" s="1" t="s">
        <v>427</v>
      </c>
      <c r="B209" s="1" t="s">
        <v>428</v>
      </c>
      <c r="C209" s="29" t="s">
        <v>559</v>
      </c>
      <c r="E209" s="19">
        <v>0</v>
      </c>
      <c r="G209" s="19">
        <v>209360.72</v>
      </c>
      <c r="I209" s="19">
        <v>0</v>
      </c>
    </row>
    <row r="210" spans="1:9" ht="12.75" outlineLevel="1">
      <c r="A210" s="1" t="s">
        <v>429</v>
      </c>
      <c r="B210" s="1" t="s">
        <v>430</v>
      </c>
      <c r="C210" s="29" t="s">
        <v>560</v>
      </c>
      <c r="E210" s="19">
        <v>199712</v>
      </c>
      <c r="G210" s="19">
        <v>6328.49</v>
      </c>
      <c r="I210" s="19">
        <v>83073.61</v>
      </c>
    </row>
    <row r="211" spans="1:9" ht="12.75" outlineLevel="1">
      <c r="A211" s="1" t="s">
        <v>431</v>
      </c>
      <c r="B211" s="1" t="s">
        <v>432</v>
      </c>
      <c r="C211" s="29" t="s">
        <v>561</v>
      </c>
      <c r="E211" s="19">
        <v>184451.21</v>
      </c>
      <c r="G211" s="19">
        <v>186865.17</v>
      </c>
      <c r="I211" s="19">
        <v>184891.21</v>
      </c>
    </row>
    <row r="212" spans="1:9" ht="12.75" outlineLevel="1">
      <c r="A212" s="1" t="s">
        <v>433</v>
      </c>
      <c r="B212" s="1" t="s">
        <v>434</v>
      </c>
      <c r="C212" s="29" t="s">
        <v>562</v>
      </c>
      <c r="E212" s="19">
        <v>0</v>
      </c>
      <c r="G212" s="19">
        <v>0</v>
      </c>
      <c r="I212" s="19">
        <v>744.3</v>
      </c>
    </row>
    <row r="213" spans="1:9" ht="12.75" outlineLevel="1">
      <c r="A213" s="1" t="s">
        <v>435</v>
      </c>
      <c r="B213" s="1" t="s">
        <v>436</v>
      </c>
      <c r="C213" s="29" t="s">
        <v>563</v>
      </c>
      <c r="E213" s="19">
        <v>195804.92</v>
      </c>
      <c r="G213" s="19">
        <v>0</v>
      </c>
      <c r="I213" s="19">
        <v>198064.22</v>
      </c>
    </row>
    <row r="214" spans="1:9" ht="12.75">
      <c r="A214" s="1" t="s">
        <v>89</v>
      </c>
      <c r="C214" s="1" t="s">
        <v>564</v>
      </c>
      <c r="E214" s="19">
        <v>579968.13</v>
      </c>
      <c r="G214" s="19">
        <v>402554.38</v>
      </c>
      <c r="I214" s="19">
        <v>466773.34</v>
      </c>
    </row>
    <row r="215" spans="1:9" ht="12.75">
      <c r="A215" s="1" t="s">
        <v>84</v>
      </c>
      <c r="C215" s="1" t="s">
        <v>565</v>
      </c>
      <c r="E215" s="19">
        <v>14139230.95</v>
      </c>
      <c r="G215" s="19">
        <v>29608657.349999998</v>
      </c>
      <c r="I215" s="19">
        <v>15996468.1</v>
      </c>
    </row>
    <row r="216" spans="1:9" s="7" customFormat="1" ht="12" customHeight="1">
      <c r="A216" s="7" t="s">
        <v>54</v>
      </c>
      <c r="C216" s="7" t="s">
        <v>55</v>
      </c>
      <c r="E216" s="25">
        <v>307335332.3899999</v>
      </c>
      <c r="G216" s="25">
        <v>325069031.64</v>
      </c>
      <c r="I216" s="25">
        <v>310408203.3</v>
      </c>
    </row>
    <row r="217" spans="3:9" ht="12" customHeight="1">
      <c r="C217" s="11"/>
      <c r="D217" s="11"/>
      <c r="E217" s="32" t="str">
        <f>IF(ABS(+E190+E192+E197+E204+E206+E207+E208+E214-E216)&gt;$O$227,$O$230," ")</f>
        <v> </v>
      </c>
      <c r="F217" s="11"/>
      <c r="G217" s="32" t="str">
        <f>IF(ABS(+G190+G192+G197+G204+G206+G207+G208+G214-G216)&gt;$O$227,$O$230," ")</f>
        <v> </v>
      </c>
      <c r="H217" s="11"/>
      <c r="I217" s="32" t="str">
        <f>IF(ABS(+I190+I192+I197+I204+I206+I207+I208+I214-I216)&gt;$O$227,$O$230," ")</f>
        <v> </v>
      </c>
    </row>
    <row r="218" spans="1:9" s="7" customFormat="1" ht="12.75">
      <c r="A218" s="7" t="s">
        <v>56</v>
      </c>
      <c r="C218" s="7" t="s">
        <v>57</v>
      </c>
      <c r="E218" s="25">
        <v>1296737820.3359997</v>
      </c>
      <c r="G218" s="25">
        <v>1301194507.5390012</v>
      </c>
      <c r="I218" s="25">
        <v>1312713399.5320003</v>
      </c>
    </row>
    <row r="219" spans="3:11" ht="12.75">
      <c r="C219" s="3"/>
      <c r="E219" s="32" t="str">
        <f>IF(ABS(+E36+E54+E177+E216-E218)&gt;$O$227,$O$230," ")</f>
        <v> </v>
      </c>
      <c r="F219" s="7"/>
      <c r="G219" s="32" t="str">
        <f>IF(ABS(+G36+G54+G177+G216-G218)&gt;$O$227,$O$230," ")</f>
        <v> </v>
      </c>
      <c r="H219" s="7"/>
      <c r="I219" s="32" t="str">
        <f>IF(ABS(+I36+I54+I177+I216-I218)&gt;$O$227,$O$230," ")</f>
        <v> </v>
      </c>
      <c r="K219"/>
    </row>
    <row r="220" spans="3:9" ht="12.75">
      <c r="C220" s="3"/>
      <c r="E220" s="25"/>
      <c r="F220" s="7"/>
      <c r="G220" s="25"/>
      <c r="H220" s="7"/>
      <c r="I220" s="25"/>
    </row>
    <row r="221" spans="3:9" ht="12.75">
      <c r="C221" s="3"/>
      <c r="E221" s="25"/>
      <c r="F221" s="7"/>
      <c r="G221" s="25"/>
      <c r="H221" s="7"/>
      <c r="I221" s="25"/>
    </row>
    <row r="222" spans="4:16" ht="12.75">
      <c r="D222" s="7"/>
      <c r="E222" s="25"/>
      <c r="F222" s="7"/>
      <c r="G222" s="25"/>
      <c r="H222" s="7"/>
      <c r="I222" s="25"/>
      <c r="K222" s="33" t="s">
        <v>58</v>
      </c>
      <c r="L222" s="34"/>
      <c r="M222" s="34"/>
      <c r="N222" s="35"/>
      <c r="O222" s="34"/>
      <c r="P222" s="34"/>
    </row>
    <row r="223" spans="3:16" ht="12.75">
      <c r="C223" s="7"/>
      <c r="D223" s="7"/>
      <c r="E223" s="25"/>
      <c r="F223" s="7"/>
      <c r="G223" s="25"/>
      <c r="H223" s="7"/>
      <c r="I223" s="25"/>
      <c r="J223"/>
      <c r="K223" s="36"/>
      <c r="L223" s="36"/>
      <c r="M223" s="36"/>
      <c r="N223" s="37"/>
      <c r="O223" s="36"/>
      <c r="P223" s="36"/>
    </row>
    <row r="224" spans="4:16" ht="12.75">
      <c r="D224" s="7"/>
      <c r="E224" s="25"/>
      <c r="F224" s="7"/>
      <c r="G224" s="25"/>
      <c r="H224" s="7"/>
      <c r="I224" s="25"/>
      <c r="K224" s="38" t="s">
        <v>59</v>
      </c>
      <c r="L224" s="36"/>
      <c r="M224" s="36"/>
      <c r="N224" s="36"/>
      <c r="O224" s="78" t="s">
        <v>567</v>
      </c>
      <c r="P224" s="36"/>
    </row>
    <row r="225" spans="3:16" ht="12.75">
      <c r="C225" s="7"/>
      <c r="K225" s="37"/>
      <c r="L225" s="37"/>
      <c r="M225" s="37"/>
      <c r="N225" s="37"/>
      <c r="O225" s="37"/>
      <c r="P225" s="36"/>
    </row>
    <row r="226" spans="4:16" ht="12.75">
      <c r="D226" s="11"/>
      <c r="E226" s="24"/>
      <c r="F226" s="11"/>
      <c r="G226" s="24"/>
      <c r="H226" s="11"/>
      <c r="I226" s="24"/>
      <c r="K226" s="37"/>
      <c r="L226" s="37"/>
      <c r="M226" s="37"/>
      <c r="N226" s="37"/>
      <c r="O226" s="37"/>
      <c r="P226" s="36"/>
    </row>
    <row r="227" spans="11:16" ht="12.75">
      <c r="K227" s="39" t="s">
        <v>60</v>
      </c>
      <c r="L227" s="37"/>
      <c r="M227" s="36"/>
      <c r="N227" s="36"/>
      <c r="O227" s="37">
        <v>0.001</v>
      </c>
      <c r="P227" s="36"/>
    </row>
    <row r="228" spans="11:16" ht="12.75">
      <c r="K228" s="39"/>
      <c r="L228" s="37"/>
      <c r="M228" s="37"/>
      <c r="N228" s="37"/>
      <c r="O228" s="37"/>
      <c r="P228" s="36"/>
    </row>
    <row r="229" spans="11:16" ht="12.75">
      <c r="K229" s="37"/>
      <c r="L229" s="37"/>
      <c r="M229" s="37"/>
      <c r="N229" s="37"/>
      <c r="O229" s="37"/>
      <c r="P229" s="36"/>
    </row>
    <row r="230" spans="11:16" ht="12.75">
      <c r="K230" s="39" t="s">
        <v>61</v>
      </c>
      <c r="L230" s="39"/>
      <c r="M230" s="36"/>
      <c r="N230" s="36"/>
      <c r="O230" s="40" t="s">
        <v>62</v>
      </c>
      <c r="P230" s="36"/>
    </row>
    <row r="231" spans="11:16" ht="12.75">
      <c r="K231" s="39"/>
      <c r="L231" s="37"/>
      <c r="M231" s="37"/>
      <c r="N231" s="40"/>
      <c r="O231" s="37"/>
      <c r="P231" s="36"/>
    </row>
    <row r="232" spans="11:16" ht="12.75">
      <c r="K232" s="37"/>
      <c r="L232" s="37"/>
      <c r="M232" s="37"/>
      <c r="N232" s="37"/>
      <c r="O232" s="37"/>
      <c r="P232" s="36"/>
    </row>
    <row r="233" spans="3:16" ht="12.75">
      <c r="C233" s="7"/>
      <c r="D233" s="7"/>
      <c r="E233" s="25"/>
      <c r="F233" s="7"/>
      <c r="G233" s="25"/>
      <c r="H233" s="7"/>
      <c r="I233" s="25"/>
      <c r="K233" s="39" t="s">
        <v>63</v>
      </c>
      <c r="L233" s="37"/>
      <c r="M233" s="37"/>
      <c r="N233" s="36"/>
      <c r="O233" s="41">
        <f>COUNTIF($E$8:$I$220,+O230)</f>
        <v>0</v>
      </c>
      <c r="P233" s="36"/>
    </row>
    <row r="234" spans="11:16" ht="12.75">
      <c r="K234" s="36"/>
      <c r="L234" s="36"/>
      <c r="M234" s="36"/>
      <c r="N234" s="36"/>
      <c r="O234" s="36"/>
      <c r="P234" s="36"/>
    </row>
    <row r="235" spans="11:16" ht="12.75">
      <c r="K235" s="39" t="s">
        <v>64</v>
      </c>
      <c r="L235" s="36"/>
      <c r="M235" s="36"/>
      <c r="N235" s="36"/>
      <c r="O235" s="36">
        <v>2000000</v>
      </c>
      <c r="P235" s="36"/>
    </row>
    <row r="236" spans="11:16" ht="12.75">
      <c r="K236" s="36"/>
      <c r="L236" s="36"/>
      <c r="M236" s="36"/>
      <c r="N236" s="36"/>
      <c r="O236" s="36"/>
      <c r="P236" s="36"/>
    </row>
    <row r="237" spans="11:16" ht="12.75">
      <c r="K237" s="39" t="s">
        <v>65</v>
      </c>
      <c r="L237" s="36"/>
      <c r="M237" s="36"/>
      <c r="N237" s="36"/>
      <c r="O237" s="36">
        <v>1009000</v>
      </c>
      <c r="P237" s="36"/>
    </row>
    <row r="238" spans="11:16" ht="12.75">
      <c r="K238" s="65" t="s">
        <v>66</v>
      </c>
      <c r="L238" s="66"/>
      <c r="M238" s="66"/>
      <c r="N238" s="67"/>
      <c r="O238" s="66"/>
      <c r="P238" s="68"/>
    </row>
    <row r="239" spans="11:16" ht="12.75">
      <c r="K239" s="69"/>
      <c r="L239" s="69" t="s">
        <v>67</v>
      </c>
      <c r="M239" s="69"/>
      <c r="N239" s="79" t="s">
        <v>568</v>
      </c>
      <c r="O239" s="66"/>
      <c r="P239" s="68"/>
    </row>
    <row r="240" spans="11:16" ht="12.75">
      <c r="K240" s="69"/>
      <c r="L240" s="69" t="s">
        <v>68</v>
      </c>
      <c r="M240" s="69"/>
      <c r="N240" s="79" t="s">
        <v>569</v>
      </c>
      <c r="O240" s="66"/>
      <c r="P240" s="68"/>
    </row>
    <row r="241" spans="11:16" ht="12.75">
      <c r="K241" s="74" t="s">
        <v>82</v>
      </c>
      <c r="L241" s="75"/>
      <c r="M241" s="75"/>
      <c r="N241" s="75"/>
      <c r="O241" s="76" t="str">
        <f>UPPER(TEXT(NvsElapsedTime,"hh:mm:ss"))</f>
        <v>00:00:09</v>
      </c>
      <c r="P241" s="75"/>
    </row>
  </sheetData>
  <printOptions horizontalCentered="1"/>
  <pageMargins left="0.25" right="0.25" top="0.62" bottom="0.71" header="0.51" footer="0.25"/>
  <pageSetup fitToHeight="0" horizontalDpi="600" verticalDpi="600" orientation="landscape" scale="73"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2012-01-25T22:03:53Z</cp:lastPrinted>
  <dcterms:created xsi:type="dcterms:W3CDTF">1998-03-18T18:33:53Z</dcterms:created>
  <dcterms:modified xsi:type="dcterms:W3CDTF">2012-01-25T22:06:15Z</dcterms:modified>
  <cp:category/>
  <cp:version/>
  <cp:contentType/>
  <cp:contentStatus/>
</cp:coreProperties>
</file>