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1"/>
  </bookViews>
  <sheets>
    <sheet name="Summary 12 mo Forecasted Period" sheetId="1" r:id="rId1"/>
    <sheet name="Summary Base Period" sheetId="2" r:id="rId2"/>
  </sheets>
  <externalReferences>
    <externalReference r:id="rId5"/>
  </externalReferences>
  <definedNames>
    <definedName name="_Fill" hidden="1">#REF!</definedName>
    <definedName name="Adjustments">#REF!</definedName>
    <definedName name="BILL_CALC_PG1">#REF!</definedName>
    <definedName name="BILL_CALC_PG2">#REF!</definedName>
    <definedName name="BILL_CALC_PG3">#REF!</definedName>
    <definedName name="BILL_CALC_PG4">#REF!</definedName>
    <definedName name="Books">#REF!</definedName>
    <definedName name="caseno">'[1]Input'!$B$13</definedName>
    <definedName name="company">'[1]Input'!$B$6</definedName>
    <definedName name="CUR_DM_SUM_CUST1">#REF!</definedName>
    <definedName name="CUR_DM_SUM_CUST3">#REF!</definedName>
    <definedName name="CUR_DM_SUM_GEN">#REF!</definedName>
    <definedName name="CUR_DM_SUM_GEN1">#REF!</definedName>
    <definedName name="CUR_DM_SUM_GEN2">#REF!</definedName>
    <definedName name="CUR_DM_SUM_KWH1">#REF!</definedName>
    <definedName name="CUR_DM_SUM_KWH2">#REF!</definedName>
    <definedName name="CUR_DM_SUM_KWH3">#REF!</definedName>
    <definedName name="CUR_DM_SUM_TRAN">#REF!</definedName>
    <definedName name="CUR_DM_SUM_TRAN1">#REF!</definedName>
    <definedName name="CUR_DM_WIN_CUST1">#REF!</definedName>
    <definedName name="CUR_DM_WIN_CUST3">#REF!</definedName>
    <definedName name="CUR_DM_WIN_GEN">#REF!</definedName>
    <definedName name="CUR_DM_WIN_GEN1">#REF!</definedName>
    <definedName name="CUR_DM_WIN_GEN2">#REF!</definedName>
    <definedName name="CUR_DM_WIN_KWH1">#REF!</definedName>
    <definedName name="CUR_DM_WIN_KWH2">#REF!</definedName>
    <definedName name="CUR_DM_WIN_KWH3">#REF!</definedName>
    <definedName name="CUR_DM_WIN_TRAN">#REF!</definedName>
    <definedName name="CUR_DM_WIN_TRAN1">#REF!</definedName>
    <definedName name="CUR_DP_CUST">#REF!</definedName>
    <definedName name="CUR_DP_DEMAND">#REF!</definedName>
    <definedName name="CUR_DP_GEN">#REF!</definedName>
    <definedName name="CUR_DP_GEN1">#REF!</definedName>
    <definedName name="CUR_DP_GEN2">#REF!</definedName>
    <definedName name="CUR_DP_GEN3">#REF!</definedName>
    <definedName name="CUR_DP_TRAN">#REF!</definedName>
    <definedName name="CUR_DP_TRAN1">#REF!</definedName>
    <definedName name="CUR_DS_CUST">#REF!</definedName>
    <definedName name="CUR_DS_CUST1">#REF!</definedName>
    <definedName name="CUR_DS_DEM">#REF!</definedName>
    <definedName name="CUR_DS_GEN">#REF!</definedName>
    <definedName name="CUR_DS_GEN1">#REF!</definedName>
    <definedName name="CUR_DS_GEN2">#REF!</definedName>
    <definedName name="CUR_DS_GEN3">#REF!</definedName>
    <definedName name="CUR_DS_TRAN">#REF!</definedName>
    <definedName name="CUR_DS_TRAN1">#REF!</definedName>
    <definedName name="CUR_EH_CST_1">#REF!</definedName>
    <definedName name="CUR_EH_CST_2">#REF!</definedName>
    <definedName name="CUR_EH_CUST_PRI">#REF!</definedName>
    <definedName name="CUR_EH_GEN">#REF!</definedName>
    <definedName name="CUR_EH_KWH_1">#REF!</definedName>
    <definedName name="CUR_EH_TRAN">#REF!</definedName>
    <definedName name="CUR_EH_TRAN1">#REF!</definedName>
    <definedName name="CUR_GSFL_GEN">#REF!</definedName>
    <definedName name="CUR_GSFL_GEN1">#REF!</definedName>
    <definedName name="CUR_GSFL_KWH">#REF!</definedName>
    <definedName name="CUR_GSFL_KWH1">#REF!</definedName>
    <definedName name="CUR_GSFL_MIN">#REF!</definedName>
    <definedName name="CUR_GSFL_TRAN">#REF!</definedName>
    <definedName name="CUR_GSFL_TRAN1">#REF!</definedName>
    <definedName name="CUR_LU_SUM_CUST">#REF!</definedName>
    <definedName name="CUR_LU_SUM_KWH">#REF!</definedName>
    <definedName name="CUR_LU_SUM_KWH1">#REF!</definedName>
    <definedName name="CUR_LU_WIN_CUST">#REF!</definedName>
    <definedName name="CUR_LU_WIN_KWH">#REF!</definedName>
    <definedName name="CUR_LU_WIN_KWH1">#REF!</definedName>
    <definedName name="CUR_ORH_SUM_CUST">#REF!</definedName>
    <definedName name="CUR_ORH_SUM_GEN">#REF!</definedName>
    <definedName name="CUR_ORH_SUM_GEN1">#REF!</definedName>
    <definedName name="CUR_ORH_SUM_GEN2">#REF!</definedName>
    <definedName name="CUR_ORH_SUM_KWH">#REF!</definedName>
    <definedName name="CUR_ORH_SUM_KWH1">#REF!</definedName>
    <definedName name="CUR_ORH_SUM_KWH2">#REF!</definedName>
    <definedName name="CUR_ORH_SUM_TRAN">#REF!</definedName>
    <definedName name="CUR_ORH_SUM_TRAN1">#REF!</definedName>
    <definedName name="CUR_ORH_WIN_CUST">#REF!</definedName>
    <definedName name="CUR_ORH_WIN_GEN">#REF!</definedName>
    <definedName name="CUR_ORH_WIN_GEN1">#REF!</definedName>
    <definedName name="CUR_ORH_WIN_GEN2">#REF!</definedName>
    <definedName name="CUR_ORH_WIN_KWH">#REF!</definedName>
    <definedName name="CUR_ORH_WIN_KWH1">#REF!</definedName>
    <definedName name="CUR_ORH_WIN_KWH2">#REF!</definedName>
    <definedName name="CUR_ORH_WIN_TRAN">#REF!</definedName>
    <definedName name="CUR_ORH_WIN_TRAN1">#REF!</definedName>
    <definedName name="CUR_RS_SUM_CUST">#REF!</definedName>
    <definedName name="CUR_RS_SUM_GEN">#REF!</definedName>
    <definedName name="CUR_RS_SUM_GEN1">#REF!</definedName>
    <definedName name="CUR_RS_SUM_KWH">#REF!</definedName>
    <definedName name="CUR_RS_SUM_KWH1">#REF!</definedName>
    <definedName name="CUR_RS_SUM_TRAN">#REF!</definedName>
    <definedName name="CUR_RS_SUM_TRAN1">#REF!</definedName>
    <definedName name="CUR_RS_WIN_ANC">#REF!</definedName>
    <definedName name="CUR_RS_WIN_CUST">#REF!</definedName>
    <definedName name="CUR_RS_WIN_GEN">#REF!</definedName>
    <definedName name="CUR_RS_WIN_GEN1">#REF!</definedName>
    <definedName name="CUR_RS_WIN_KWH">#REF!</definedName>
    <definedName name="CUR_RS_WIN_KWH1">#REF!</definedName>
    <definedName name="CUR_RS_WIN_TRAN">#REF!</definedName>
    <definedName name="CUR_RS_WIN_TRAN1">#REF!</definedName>
    <definedName name="CUR_TD_SUM_CUST">#REF!</definedName>
    <definedName name="CUR_TD_SUM_GEN">#REF!</definedName>
    <definedName name="CUR_TD_SUM_GEN1">#REF!</definedName>
    <definedName name="CUR_TD_SUM_OFF">#REF!</definedName>
    <definedName name="CUR_TD_SUM_ON">#REF!</definedName>
    <definedName name="CUR_TD_SUM_TRAN">#REF!</definedName>
    <definedName name="CUR_TD_SUM_TRAN1">#REF!</definedName>
    <definedName name="CUR_TD_WIN_CUST">#REF!</definedName>
    <definedName name="CUR_TD_WIN_GEN">#REF!</definedName>
    <definedName name="CUR_TD_WIN_GEN1">#REF!</definedName>
    <definedName name="CUR_TD_WIN_OFF">#REF!</definedName>
    <definedName name="CUR_TD_WIN_ON">#REF!</definedName>
    <definedName name="CUR_TD_WIN_TRAN">#REF!</definedName>
    <definedName name="CUR_TD_WIN_TRAN1">#REF!</definedName>
    <definedName name="CUR_TS_CUST">#REF!</definedName>
    <definedName name="CUR_TS_DEMAND">#REF!</definedName>
    <definedName name="CUR_TS_GEN">#REF!</definedName>
    <definedName name="CUR_TS_GEN1">#REF!</definedName>
    <definedName name="CUR_TS_GEN2">#REF!</definedName>
    <definedName name="CUR_TS_GEN3">#REF!</definedName>
    <definedName name="CUR_TS_TRAN">#REF!</definedName>
    <definedName name="CUR_TS_TRAN1">#REF!</definedName>
    <definedName name="date">'[1]Input'!$B$8</definedName>
    <definedName name="_xlnm.Print_Area" localSheetId="0">'Summary 12 mo Forecasted Period'!$A$1:$G$53</definedName>
    <definedName name="_xlnm.Print_Area" localSheetId="1">'Summary Base Period'!$A$1:$K$48</definedName>
    <definedName name="PRO_DM_SUM_CUST1">#REF!</definedName>
    <definedName name="PRO_DM_SUM_CUST3">#REF!</definedName>
    <definedName name="PRO_DM_SUM_GEN">#REF!</definedName>
    <definedName name="PRO_DM_SUM_GEN1">#REF!</definedName>
    <definedName name="PRO_DM_SUM_GEN2">#REF!</definedName>
    <definedName name="PRO_DM_SUM_KWH1">#REF!</definedName>
    <definedName name="PRO_DM_SUM_KWH2">#REF!</definedName>
    <definedName name="PRO_DM_SUM_KWH3">#REF!</definedName>
    <definedName name="PRO_DM_SUM_TRAN">#REF!</definedName>
    <definedName name="PRO_DM_SUM_TRAN1">#REF!</definedName>
    <definedName name="PRO_DM_WIN_CUST1">#REF!</definedName>
    <definedName name="PRO_DM_WIN_CUST3">#REF!</definedName>
    <definedName name="PRO_DM_WIN_GEN">#REF!</definedName>
    <definedName name="PRO_DM_WIN_GEN1">#REF!</definedName>
    <definedName name="PRO_DM_WIN_GEN2">#REF!</definedName>
    <definedName name="PRO_DM_WIN_KWH1">#REF!</definedName>
    <definedName name="PRO_DM_WIN_KWH2">#REF!</definedName>
    <definedName name="PRO_DM_WIN_KWH3">#REF!</definedName>
    <definedName name="PRO_DM_WIN_TRAN">#REF!</definedName>
    <definedName name="PRO_DM_WIN_TRAN1">#REF!</definedName>
    <definedName name="PRO_DP_CUST">#REF!</definedName>
    <definedName name="PRO_DP_DEMAND">#REF!</definedName>
    <definedName name="PRO_DP_GEN">#REF!</definedName>
    <definedName name="PRO_DP_GEN1">#REF!</definedName>
    <definedName name="PRO_DP_GEN2">#REF!</definedName>
    <definedName name="PRO_DP_GEN3">#REF!</definedName>
    <definedName name="PRO_DP_TRAN">#REF!</definedName>
    <definedName name="PRO_DP_TRAN1">#REF!</definedName>
    <definedName name="PRO_DS_CUST">#REF!</definedName>
    <definedName name="PRO_DS_CUST1">#REF!</definedName>
    <definedName name="PRO_DS_DEM">#REF!</definedName>
    <definedName name="PRO_DS_GEN">#REF!</definedName>
    <definedName name="PRO_DS_GEN1">#REF!</definedName>
    <definedName name="PRO_DS_GEN2">#REF!</definedName>
    <definedName name="PRO_DS_GEN3">#REF!</definedName>
    <definedName name="PRO_DS_TRAN">#REF!</definedName>
    <definedName name="PRO_DS_TRAN1">#REF!</definedName>
    <definedName name="PRO_EH_CST_1">#REF!</definedName>
    <definedName name="PRO_EH_CST_2">#REF!</definedName>
    <definedName name="PRO_EH_CUST_PRI">#REF!</definedName>
    <definedName name="PRO_EH_GEN">#REF!</definedName>
    <definedName name="PRO_EH_KWH_1">#REF!</definedName>
    <definedName name="PRO_EH_TRAN">#REF!</definedName>
    <definedName name="PRO_EH_TRAN1">#REF!</definedName>
    <definedName name="PRO_GSFL_GEN">#REF!</definedName>
    <definedName name="PRO_GSFL_GEN1">#REF!</definedName>
    <definedName name="PRO_GSFL_KWH">#REF!</definedName>
    <definedName name="PRO_GSFL_KWH1">#REF!</definedName>
    <definedName name="PRO_GSFL_MIN">#REF!</definedName>
    <definedName name="PRO_GSFL_TRAN">#REF!</definedName>
    <definedName name="PRO_GSFL_TRAN1">#REF!</definedName>
    <definedName name="PRO_LU_SUM_CUST">#REF!</definedName>
    <definedName name="PRO_LU_SUM_KWH">#REF!</definedName>
    <definedName name="PRO_LU_SUM_KWH1">#REF!</definedName>
    <definedName name="PRO_LU_WIN_CUST">#REF!</definedName>
    <definedName name="PRO_LU_WIN_KWH">#REF!</definedName>
    <definedName name="PRO_LU_WIN_KWH1">#REF!</definedName>
    <definedName name="PRO_ORH_SUM_CUST">#REF!</definedName>
    <definedName name="PRO_ORH_SUM_GEN">#REF!</definedName>
    <definedName name="PRO_ORH_SUM_GEN1">#REF!</definedName>
    <definedName name="PRO_ORH_SUM_GEN2">#REF!</definedName>
    <definedName name="PRO_ORH_SUM_KWH">#REF!</definedName>
    <definedName name="PRO_ORH_SUM_KWH1">#REF!</definedName>
    <definedName name="PRO_ORH_SUM_KWH2">#REF!</definedName>
    <definedName name="PRO_ORH_SUM_TRAN">#REF!</definedName>
    <definedName name="PRO_ORH_SUM_TRAN1">#REF!</definedName>
    <definedName name="PRO_ORH_WIN_CUST">#REF!</definedName>
    <definedName name="PRO_ORH_WIN_GEN">#REF!</definedName>
    <definedName name="PRO_ORH_WIN_GEN1">#REF!</definedName>
    <definedName name="PRO_ORH_WIN_GEN2">#REF!</definedName>
    <definedName name="PRO_ORH_WIN_KWH">#REF!</definedName>
    <definedName name="PRO_ORH_WIN_KWH1">#REF!</definedName>
    <definedName name="PRO_ORH_WIN_KWH2">#REF!</definedName>
    <definedName name="PRO_ORH_WIN_TRAN">#REF!</definedName>
    <definedName name="PRO_ORH_WIN_TRAN1">#REF!</definedName>
    <definedName name="PRO_RS_SUM_CUST">#REF!</definedName>
    <definedName name="PRO_RS_SUM_GEN">#REF!</definedName>
    <definedName name="PRO_RS_SUM_GEN1">#REF!</definedName>
    <definedName name="PRO_RS_SUM_KWH">#REF!</definedName>
    <definedName name="PRO_RS_SUM_KWH1">#REF!</definedName>
    <definedName name="PRO_RS_SUM_TRAN">#REF!</definedName>
    <definedName name="PRO_RS_SUM_TRAN1">#REF!</definedName>
    <definedName name="PRO_RS_WIN_CUST">#REF!</definedName>
    <definedName name="PRO_RS_WIN_GEN">#REF!</definedName>
    <definedName name="PRO_RS_WIN_GEN1">#REF!</definedName>
    <definedName name="PRO_RS_WIN_KWH">#REF!</definedName>
    <definedName name="PRO_RS_WIN_KWH1">#REF!</definedName>
    <definedName name="PRO_RS_WIN_TRAN">#REF!</definedName>
    <definedName name="PRO_RS_WIN_TRAN1">#REF!</definedName>
    <definedName name="PRO_TD_SUM_CUST">#REF!</definedName>
    <definedName name="PRO_TD_SUM_GEN">#REF!</definedName>
    <definedName name="PRO_TD_SUM_GEN1">#REF!</definedName>
    <definedName name="PRO_TD_SUM_OFF">#REF!</definedName>
    <definedName name="PRO_TD_SUM_ON">#REF!</definedName>
    <definedName name="PRO_TD_SUM_TRAN">#REF!</definedName>
    <definedName name="PRO_TD_SUM_TRAN1">#REF!</definedName>
    <definedName name="PRO_TD_WIN_CUST">#REF!</definedName>
    <definedName name="PRO_TD_WIN_GEN">#REF!</definedName>
    <definedName name="PRO_TD_WIN_GEN1">#REF!</definedName>
    <definedName name="PRO_TD_WIN_OFF">#REF!</definedName>
    <definedName name="PRO_TD_WIN_ON">#REF!</definedName>
    <definedName name="PRO_TD_WIN_TRAN">#REF!</definedName>
    <definedName name="PRO_TD_WIN_TRAN1">#REF!</definedName>
    <definedName name="PRO_TS_CUST">#REF!</definedName>
    <definedName name="PRO_TS_DEMAND">#REF!</definedName>
    <definedName name="PRO_TS_GEN">#REF!</definedName>
    <definedName name="PRO_TS_GEN1">#REF!</definedName>
    <definedName name="PRO_TS_GEN2">#REF!</definedName>
    <definedName name="PRO_TS_GEN3">#REF!</definedName>
    <definedName name="PRO_TS_TRAN">#REF!</definedName>
    <definedName name="PRO_TS_TRAN1">#REF!</definedName>
    <definedName name="SCH_E_4PG1">#REF!</definedName>
    <definedName name="SCH_E_4PG2">#REF!</definedName>
    <definedName name="SCH_E4.1PG1">#REF!</definedName>
    <definedName name="SCH_E4.1PG10">#REF!</definedName>
    <definedName name="SCH_E4.1PG11">#REF!</definedName>
    <definedName name="SCH_E4.1PG12">#REF!</definedName>
    <definedName name="SCH_E4.1PG13">#REF!</definedName>
    <definedName name="SCH_E4.1PG14">#REF!</definedName>
    <definedName name="SCH_E4.1PG15">#REF!</definedName>
    <definedName name="SCH_E4.1PG16">#REF!</definedName>
    <definedName name="SCH_E4.1PG17">#REF!</definedName>
    <definedName name="SCH_E4.1PG18">#REF!</definedName>
    <definedName name="SCH_E4.1PG2">#REF!</definedName>
    <definedName name="SCH_E4.1PG3">#REF!</definedName>
    <definedName name="SCH_E4.1PG4">#REF!</definedName>
    <definedName name="SCH_E4.1PG5">#REF!</definedName>
    <definedName name="SCH_E4.1PG6">#REF!</definedName>
    <definedName name="SCH_E4.1PG7">#REF!</definedName>
    <definedName name="SCH_E4.1PG8">#REF!</definedName>
    <definedName name="SCH_E4.1PG9">#REF!</definedName>
    <definedName name="SCH_E5_PG1">#REF!</definedName>
    <definedName name="SCH_E5_PG2">#REF!</definedName>
    <definedName name="SCH_E5_PG3">#REF!</definedName>
    <definedName name="SCH_E5_PG4">#REF!</definedName>
    <definedName name="SCH_E5_PG5">#REF!</definedName>
    <definedName name="SCH_E5_PG6">#REF!</definedName>
    <definedName name="SCH_M_2.1">#REF!</definedName>
    <definedName name="SCH_M_2.2PG2">#REF!</definedName>
    <definedName name="SCH_M_2.3PG2">#REF!</definedName>
    <definedName name="service">'[1]Input'!$C$10</definedName>
    <definedName name="THE_CINCINNATI_GAS___ELECTRIC_COMPANY">#REF!</definedName>
    <definedName name="timeperiod">'[1]Input'!$B$11</definedName>
    <definedName name="WIT">'[1]Input'!$C$27</definedName>
  </definedNames>
  <calcPr fullCalcOnLoad="1"/>
</workbook>
</file>

<file path=xl/comments1.xml><?xml version="1.0" encoding="utf-8"?>
<comments xmlns="http://schemas.openxmlformats.org/spreadsheetml/2006/main">
  <authors>
    <author>t01869</author>
  </authors>
  <commentList>
    <comment ref="F11" authorId="0">
      <text>
        <r>
          <rPr>
            <b/>
            <sz val="8"/>
            <rFont val="Tahoma"/>
            <family val="0"/>
          </rPr>
          <t>t01869:</t>
        </r>
        <r>
          <rPr>
            <sz val="8"/>
            <rFont val="Tahoma"/>
            <family val="0"/>
          </rPr>
          <t xml:space="preserve">
Source:  forecasted customers for 12 months
from Jim Riddle
</t>
        </r>
      </text>
    </comment>
    <comment ref="F33" authorId="0">
      <text>
        <r>
          <rPr>
            <b/>
            <sz val="8"/>
            <rFont val="Tahoma"/>
            <family val="0"/>
          </rPr>
          <t>t01869:</t>
        </r>
        <r>
          <rPr>
            <sz val="8"/>
            <rFont val="Tahoma"/>
            <family val="0"/>
          </rPr>
          <t xml:space="preserve">
Used Number of Units at Feb 2006 times 12 months</t>
        </r>
      </text>
    </comment>
  </commentList>
</comments>
</file>

<file path=xl/comments2.xml><?xml version="1.0" encoding="utf-8"?>
<comments xmlns="http://schemas.openxmlformats.org/spreadsheetml/2006/main">
  <authors>
    <author>t01869</author>
  </authors>
  <commentList>
    <comment ref="J9" authorId="0">
      <text>
        <r>
          <rPr>
            <b/>
            <sz val="8"/>
            <rFont val="Tahoma"/>
            <family val="0"/>
          </rPr>
          <t>t01869:</t>
        </r>
        <r>
          <rPr>
            <sz val="8"/>
            <rFont val="Tahoma"/>
            <family val="0"/>
          </rPr>
          <t xml:space="preserve">
12 months number of customers
</t>
        </r>
      </text>
    </comment>
  </commentList>
</comments>
</file>

<file path=xl/sharedStrings.xml><?xml version="1.0" encoding="utf-8"?>
<sst xmlns="http://schemas.openxmlformats.org/spreadsheetml/2006/main" count="119" uniqueCount="67">
  <si>
    <t>Duke Energy Kentucky</t>
  </si>
  <si>
    <t>Electric Statistics by Rev Class and Rate Class</t>
  </si>
  <si>
    <t xml:space="preserve">Summary for 12 month Forecasted Period </t>
  </si>
  <si>
    <t>Ended December 31,  2007</t>
  </si>
  <si>
    <t>Forecasted for 12 mos Ended 12/31/2007</t>
  </si>
  <si>
    <t>kWh</t>
  </si>
  <si>
    <t>Gas</t>
  </si>
  <si>
    <t>(Normalized)</t>
  </si>
  <si>
    <t>Revenues</t>
  </si>
  <si>
    <t>Bills</t>
  </si>
  <si>
    <t>Number</t>
  </si>
  <si>
    <t>12 mos ended</t>
  </si>
  <si>
    <t>of Customers</t>
  </si>
  <si>
    <t>Rate Class</t>
  </si>
  <si>
    <t>RS</t>
  </si>
  <si>
    <t>DS</t>
  </si>
  <si>
    <t>DS-LM</t>
  </si>
  <si>
    <t>DS-RTP</t>
  </si>
  <si>
    <t>DT</t>
  </si>
  <si>
    <t xml:space="preserve">Jim Z to allocate bet Primary </t>
  </si>
  <si>
    <t>DT-RTP</t>
  </si>
  <si>
    <t>and Secondary on Rate DT</t>
  </si>
  <si>
    <t>EH</t>
  </si>
  <si>
    <t>SP</t>
  </si>
  <si>
    <t>GSFL</t>
  </si>
  <si>
    <t>DP</t>
  </si>
  <si>
    <t xml:space="preserve">whomever is working on this will </t>
  </si>
  <si>
    <t>TT</t>
  </si>
  <si>
    <t>have to allocate DP LM</t>
  </si>
  <si>
    <t>TT-RTP</t>
  </si>
  <si>
    <t>Lighting (Excludes SL &amp; OL)</t>
  </si>
  <si>
    <t>OL</t>
  </si>
  <si>
    <t>SL</t>
  </si>
  <si>
    <t>Total kWh (Incl Lighting below)</t>
  </si>
  <si>
    <t>Lighting Allocation from other Rates:</t>
  </si>
  <si>
    <t>Lighting:</t>
  </si>
  <si>
    <t>Number of Units</t>
  </si>
  <si>
    <t>NSU</t>
  </si>
  <si>
    <t>NSP</t>
  </si>
  <si>
    <t>SC</t>
  </si>
  <si>
    <t>SE</t>
  </si>
  <si>
    <t>TL</t>
  </si>
  <si>
    <t>UO</t>
  </si>
  <si>
    <t>Total Lighting</t>
  </si>
  <si>
    <t>WS</t>
  </si>
  <si>
    <t>Interdeptmental</t>
  </si>
  <si>
    <t>Company Use</t>
  </si>
  <si>
    <t>Total Kwh</t>
  </si>
  <si>
    <t xml:space="preserve">Summary for Base Period </t>
  </si>
  <si>
    <t>Ended August 31, 2006</t>
  </si>
  <si>
    <t>KWH Sales (Normalized)</t>
  </si>
  <si>
    <t>Gas Revenues</t>
  </si>
  <si>
    <t>Actual</t>
  </si>
  <si>
    <t>Forecasted</t>
  </si>
  <si>
    <t>Total</t>
  </si>
  <si>
    <t>6 mos ended</t>
  </si>
  <si>
    <t>7 mos ended</t>
  </si>
  <si>
    <t>5 mos ended</t>
  </si>
  <si>
    <t>DT-Primary</t>
  </si>
  <si>
    <t>DT-Secondary</t>
  </si>
  <si>
    <t>DT-RTP Primary</t>
  </si>
  <si>
    <t>DT-RTP Secondary</t>
  </si>
  <si>
    <t>DP-LM</t>
  </si>
  <si>
    <t>have to allocate DP</t>
  </si>
  <si>
    <t xml:space="preserve">Latest Revision </t>
  </si>
  <si>
    <t>4/20/2006  PM</t>
  </si>
  <si>
    <t>4/20/2006 PM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</si>
</sst>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dddd\,\ mmmm\ dd\,\ yyyy"/>
    <numFmt numFmtId="166" formatCode="mmm/yyyy"/>
    <numFmt numFmtId="167" formatCode="mm/dd/yy;@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;;;"/>
    <numFmt numFmtId="177" formatCode="0.0000_)"/>
    <numFmt numFmtId="178" formatCode="0.00_)"/>
    <numFmt numFmtId="179" formatCode="0.000_)"/>
    <numFmt numFmtId="180" formatCode="#,##0.0000_);\(#,##0.0000\)"/>
    <numFmt numFmtId="181" formatCode="0.0_)"/>
    <numFmt numFmtId="182" formatCode="0_)"/>
    <numFmt numFmtId="183" formatCode="#,##0.000000_);\(#,##0.000000\)"/>
    <numFmt numFmtId="184" formatCode="0.00;\(0.00\)"/>
    <numFmt numFmtId="185" formatCode="0.00_);\(0.00\)"/>
    <numFmt numFmtId="186" formatCode="0.0"/>
    <numFmt numFmtId="187" formatCode="0.0000"/>
    <numFmt numFmtId="188" formatCode="0.0000_);\(0.0000\)"/>
    <numFmt numFmtId="189" formatCode="0_);\(0\)"/>
    <numFmt numFmtId="190" formatCode="0.000_);\(0.000\)"/>
    <numFmt numFmtId="191" formatCode="#,##0.000_);\(#,##0.000\)"/>
    <numFmt numFmtId="192" formatCode="0.000000_);\(0.000000\)"/>
    <numFmt numFmtId="193" formatCode="&quot;$&quot;#,##0.00"/>
    <numFmt numFmtId="194" formatCode="0.0%"/>
    <numFmt numFmtId="195" formatCode="0.0_);\(0.0\)"/>
    <numFmt numFmtId="196" formatCode="&quot;$&quot;#,##0.0000_);\(&quot;$&quot;#,##0.0000\)"/>
    <numFmt numFmtId="197" formatCode="&quot;$&quot;#,##0.000"/>
    <numFmt numFmtId="198" formatCode="&quot;$&quot;#,##0.000_);\(&quot;$&quot;#,##0.000\)"/>
    <numFmt numFmtId="199" formatCode="&quot;$&quot;#,##0.0000"/>
    <numFmt numFmtId="200" formatCode="#,##0.00000_);\(#,##0.00000\)"/>
    <numFmt numFmtId="201" formatCode="mmm\-yyyy"/>
    <numFmt numFmtId="202" formatCode="_(* #,##0_);_(* \(#,##0\);_(* &quot;-&quot;??_);_(@_)"/>
    <numFmt numFmtId="203" formatCode="_(&quot;$&quot;* #,##0.000_);_(&quot;$&quot;* \(#,##0.000\);_(&quot;$&quot;* &quot;-&quot;???_);_(@_)"/>
    <numFmt numFmtId="204" formatCode="_(* #,##0.0_);_(* \(#,##0.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???_);_(@_)"/>
    <numFmt numFmtId="208" formatCode="_(* #,##0.000_);_(* \(#,##0.000\);_(* &quot;-&quot;???_);_(@_)"/>
    <numFmt numFmtId="209" formatCode="mm/dd/yy"/>
    <numFmt numFmtId="210" formatCode="0.0_%;\(0.0\)%"/>
    <numFmt numFmtId="211" formatCode="mmmm\ d\,\ yyyy"/>
    <numFmt numFmtId="212" formatCode="dd\-mmm\-yy"/>
    <numFmt numFmtId="213" formatCode="0.000%"/>
    <numFmt numFmtId="214" formatCode="0.0000%"/>
    <numFmt numFmtId="215" formatCode="_(&quot;$&quot;* #,##0.0_);_(&quot;$&quot;* \(#,##0.0\);_(&quot;$&quot;* &quot;-&quot;?_);_(@_)"/>
    <numFmt numFmtId="216" formatCode="#,##0.00000000000000_);\(#,##0.000000000000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4" fillId="0" borderId="0" xfId="0" applyFont="1" applyAlignment="1">
      <alignment horizontal="left" indent="1"/>
    </xf>
    <xf numFmtId="37" fontId="0" fillId="0" borderId="2" xfId="0" applyNumberFormat="1" applyBorder="1" applyAlignment="1">
      <alignment/>
    </xf>
    <xf numFmtId="37" fontId="6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4" fontId="0" fillId="0" borderId="1" xfId="0" applyNumberFormat="1" applyBorder="1" applyAlignment="1">
      <alignment horizontal="center"/>
    </xf>
    <xf numFmtId="42" fontId="0" fillId="0" borderId="0" xfId="0" applyNumberFormat="1" applyAlignment="1">
      <alignment/>
    </xf>
    <xf numFmtId="42" fontId="0" fillId="0" borderId="3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4" xfId="0" applyNumberFormat="1" applyBorder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4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evenue%20Requirements%20Team\Rate%20Case%20Filings\CGEELEC\Excel%20SFRs\Eschedule\Schedule%20WPE-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Print"/>
      <sheetName val="WPE-4a Per Books "/>
      <sheetName val="WPE-4b Annualized"/>
      <sheetName val="WPE-4c 3&amp;9"/>
      <sheetName val="WPE-4d 3act"/>
      <sheetName val="WPE-4e 9est"/>
      <sheetName val="Detail WPE-4g Non-Shoppers"/>
      <sheetName val="Detail WPE-4g Shoppers"/>
    </sheetNames>
    <sheetDataSet>
      <sheetData sheetId="0">
        <row r="6">
          <cell r="B6" t="str">
            <v>THE CINCINNATI GAS &amp; ELECTRIC COMPANY</v>
          </cell>
        </row>
        <row r="8">
          <cell r="B8" t="str">
            <v>FOR THE TWELVE MONTHS ENDED SEPTEMBER 30, 2004</v>
          </cell>
        </row>
        <row r="10">
          <cell r="C10" t="str">
            <v>(ELECTRIC SERVICE)</v>
          </cell>
        </row>
        <row r="11">
          <cell r="B11" t="str">
            <v>DATA: 3 MONTHS ACTUAL + 9 MONTHS ESTIMATED  </v>
          </cell>
        </row>
        <row r="13">
          <cell r="B13" t="str">
            <v>CASE NO. 04-0000-EL-AIR</v>
          </cell>
        </row>
        <row r="27">
          <cell r="C27" t="str">
            <v>JEFF BAILEY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workbookViewId="0" topLeftCell="A1">
      <selection activeCell="B5" sqref="B5"/>
    </sheetView>
  </sheetViews>
  <sheetFormatPr defaultColWidth="9.140625" defaultRowHeight="12.75"/>
  <cols>
    <col min="1" max="1" width="36.140625" style="0" customWidth="1"/>
    <col min="2" max="2" width="19.57421875" style="10" customWidth="1"/>
    <col min="3" max="3" width="3.00390625" style="0" customWidth="1"/>
    <col min="4" max="4" width="16.00390625" style="0" hidden="1" customWidth="1"/>
    <col min="5" max="5" width="2.8515625" style="0" hidden="1" customWidth="1"/>
    <col min="6" max="6" width="18.7109375" style="0" customWidth="1"/>
    <col min="7" max="7" width="31.00390625" style="0" customWidth="1"/>
  </cols>
  <sheetData>
    <row r="1" spans="1:6" ht="12.75">
      <c r="A1" s="36" t="s">
        <v>0</v>
      </c>
      <c r="B1" s="36"/>
      <c r="C1" s="36"/>
      <c r="D1" s="36"/>
      <c r="E1" s="36"/>
      <c r="F1" s="36"/>
    </row>
    <row r="2" spans="1:6" ht="12.75">
      <c r="A2" s="36" t="s">
        <v>1</v>
      </c>
      <c r="B2" s="36"/>
      <c r="C2" s="36"/>
      <c r="D2" s="36"/>
      <c r="E2" s="36"/>
      <c r="F2" s="36"/>
    </row>
    <row r="3" spans="1:6" ht="12.75">
      <c r="A3" s="36" t="s">
        <v>2</v>
      </c>
      <c r="B3" s="36"/>
      <c r="C3" s="36"/>
      <c r="D3" s="36"/>
      <c r="E3" s="36"/>
      <c r="F3" s="36"/>
    </row>
    <row r="4" spans="1:6" ht="12.75">
      <c r="A4" s="36" t="s">
        <v>3</v>
      </c>
      <c r="B4" s="36"/>
      <c r="C4" s="36"/>
      <c r="D4" s="36"/>
      <c r="E4" s="36"/>
      <c r="F4" s="36"/>
    </row>
    <row r="5" spans="1:6" ht="12.75">
      <c r="A5" s="28" t="s">
        <v>64</v>
      </c>
      <c r="B5" s="29" t="s">
        <v>65</v>
      </c>
      <c r="C5" s="1"/>
      <c r="D5" s="1"/>
      <c r="E5" s="1"/>
      <c r="F5" s="1"/>
    </row>
    <row r="6" spans="1:8" ht="12.75">
      <c r="A6" s="1"/>
      <c r="B6" s="35" t="s">
        <v>4</v>
      </c>
      <c r="C6" s="35"/>
      <c r="D6" s="35"/>
      <c r="E6" s="35"/>
      <c r="F6" s="35"/>
      <c r="H6" s="3"/>
    </row>
    <row r="7" spans="1:6" ht="12.75">
      <c r="A7" s="1"/>
      <c r="B7" s="4" t="s">
        <v>5</v>
      </c>
      <c r="C7" s="4"/>
      <c r="D7" s="4" t="s">
        <v>6</v>
      </c>
      <c r="E7" s="4"/>
      <c r="F7" s="4"/>
    </row>
    <row r="8" spans="2:6" ht="12.75">
      <c r="B8" s="5" t="s">
        <v>7</v>
      </c>
      <c r="D8" s="2" t="s">
        <v>8</v>
      </c>
      <c r="F8" s="2" t="s">
        <v>9</v>
      </c>
    </row>
    <row r="9" spans="2:6" ht="12.75">
      <c r="B9" s="6"/>
      <c r="D9" s="6"/>
      <c r="F9" s="7" t="s">
        <v>10</v>
      </c>
    </row>
    <row r="10" spans="2:20" ht="12.75">
      <c r="B10" s="6" t="s">
        <v>11</v>
      </c>
      <c r="D10" s="6" t="s">
        <v>11</v>
      </c>
      <c r="F10" s="7" t="s">
        <v>12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2.75">
      <c r="B11" s="9">
        <v>39447</v>
      </c>
      <c r="D11" s="9">
        <v>38990</v>
      </c>
      <c r="F11" s="9">
        <v>39447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ht="12.75">
      <c r="A12" s="11" t="s">
        <v>13</v>
      </c>
    </row>
    <row r="13" spans="1:20" ht="12.75">
      <c r="A13" s="12" t="s">
        <v>14</v>
      </c>
      <c r="B13" s="13">
        <v>1512771000</v>
      </c>
      <c r="C13" s="14"/>
      <c r="D13" s="15"/>
      <c r="E13" s="14"/>
      <c r="F13" s="13">
        <v>1457429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6" ht="12.75">
      <c r="A14" s="12" t="s">
        <v>15</v>
      </c>
      <c r="B14" s="13">
        <v>997238000</v>
      </c>
      <c r="C14" s="14"/>
      <c r="D14" s="14"/>
      <c r="E14" s="14"/>
      <c r="F14" s="13">
        <v>146061</v>
      </c>
    </row>
    <row r="15" spans="1:6" ht="12.75">
      <c r="A15" s="12" t="s">
        <v>16</v>
      </c>
      <c r="B15" s="13">
        <v>36295000</v>
      </c>
      <c r="C15" s="14"/>
      <c r="D15" s="14"/>
      <c r="E15" s="14"/>
      <c r="F15" s="13">
        <v>1420</v>
      </c>
    </row>
    <row r="16" spans="1:6" ht="12.75">
      <c r="A16" s="12" t="s">
        <v>17</v>
      </c>
      <c r="B16" s="13">
        <v>1005000</v>
      </c>
      <c r="C16" s="14"/>
      <c r="D16" s="14"/>
      <c r="E16" s="14"/>
      <c r="F16" s="13">
        <v>36</v>
      </c>
    </row>
    <row r="17" spans="1:7" ht="12.75">
      <c r="A17" s="12" t="s">
        <v>18</v>
      </c>
      <c r="B17" s="13">
        <v>1157495000</v>
      </c>
      <c r="C17" s="14"/>
      <c r="D17" s="15"/>
      <c r="E17" s="14"/>
      <c r="F17" s="13">
        <v>2685</v>
      </c>
      <c r="G17" t="s">
        <v>19</v>
      </c>
    </row>
    <row r="18" spans="1:7" ht="12.75">
      <c r="A18" s="12" t="s">
        <v>20</v>
      </c>
      <c r="B18" s="13">
        <v>27957000</v>
      </c>
      <c r="C18" s="14"/>
      <c r="D18" s="13"/>
      <c r="E18" s="14"/>
      <c r="F18" s="13">
        <v>36</v>
      </c>
      <c r="G18" t="s">
        <v>21</v>
      </c>
    </row>
    <row r="19" spans="1:7" ht="12.75">
      <c r="A19" s="12" t="s">
        <v>22</v>
      </c>
      <c r="B19" s="13">
        <v>14029000</v>
      </c>
      <c r="C19" s="14"/>
      <c r="D19" s="13"/>
      <c r="E19" s="14"/>
      <c r="F19" s="13">
        <v>1426</v>
      </c>
      <c r="G19" t="s">
        <v>19</v>
      </c>
    </row>
    <row r="20" spans="1:7" ht="12.75">
      <c r="A20" s="12" t="s">
        <v>23</v>
      </c>
      <c r="B20" s="13">
        <v>402000</v>
      </c>
      <c r="C20" s="14"/>
      <c r="D20" s="15"/>
      <c r="E20" s="14"/>
      <c r="F20" s="13">
        <v>320</v>
      </c>
      <c r="G20" t="s">
        <v>21</v>
      </c>
    </row>
    <row r="21" spans="1:6" ht="12.75">
      <c r="A21" s="12" t="s">
        <v>24</v>
      </c>
      <c r="B21" s="13">
        <v>6218000</v>
      </c>
      <c r="C21" s="14"/>
      <c r="D21" s="15"/>
      <c r="E21" s="14"/>
      <c r="F21" s="13">
        <v>1763</v>
      </c>
    </row>
    <row r="22" spans="1:7" ht="12.75">
      <c r="A22" s="12" t="s">
        <v>25</v>
      </c>
      <c r="B22" s="13">
        <v>34038000</v>
      </c>
      <c r="C22" s="14"/>
      <c r="D22" s="15"/>
      <c r="E22" s="14"/>
      <c r="F22" s="13">
        <v>127</v>
      </c>
      <c r="G22" t="s">
        <v>26</v>
      </c>
    </row>
    <row r="23" spans="1:7" ht="12.75">
      <c r="A23" s="12" t="s">
        <v>27</v>
      </c>
      <c r="B23" s="13">
        <v>180183000</v>
      </c>
      <c r="C23" s="14"/>
      <c r="D23" s="15"/>
      <c r="E23" s="14"/>
      <c r="F23" s="13">
        <v>162</v>
      </c>
      <c r="G23" t="s">
        <v>28</v>
      </c>
    </row>
    <row r="24" spans="1:6" ht="12.75">
      <c r="A24" s="12" t="s">
        <v>29</v>
      </c>
      <c r="B24" s="13">
        <v>11500000</v>
      </c>
      <c r="C24" s="14"/>
      <c r="D24" s="14"/>
      <c r="E24" s="14"/>
      <c r="F24" s="13">
        <v>24</v>
      </c>
    </row>
    <row r="25" spans="1:6" ht="12.75">
      <c r="A25" s="12" t="s">
        <v>30</v>
      </c>
      <c r="B25" s="13">
        <f>B34+B35+B37+B38+B40+B41</f>
        <v>8267000</v>
      </c>
      <c r="C25" s="14"/>
      <c r="D25" s="14"/>
      <c r="E25" s="14"/>
      <c r="F25" s="13"/>
    </row>
    <row r="26" spans="1:6" ht="12.75">
      <c r="A26" s="12" t="s">
        <v>31</v>
      </c>
      <c r="B26" s="13">
        <f>B36</f>
        <v>5241000</v>
      </c>
      <c r="C26" s="14"/>
      <c r="D26" s="14"/>
      <c r="E26" s="14"/>
      <c r="F26" s="13"/>
    </row>
    <row r="27" spans="1:6" ht="12.75">
      <c r="A27" s="12" t="s">
        <v>32</v>
      </c>
      <c r="B27" s="16">
        <f>B39</f>
        <v>11420000</v>
      </c>
      <c r="C27" s="14"/>
      <c r="D27" s="14"/>
      <c r="E27" s="14"/>
      <c r="F27" s="16"/>
    </row>
    <row r="28" spans="1:6" ht="13.5" thickBot="1">
      <c r="A28" s="17" t="s">
        <v>33</v>
      </c>
      <c r="B28" s="18">
        <f>SUM(B13:B27)</f>
        <v>4004059000</v>
      </c>
      <c r="C28" s="14"/>
      <c r="D28" s="15"/>
      <c r="E28" s="14"/>
      <c r="F28" s="18">
        <f>SUM(F13:F27)</f>
        <v>1611489</v>
      </c>
    </row>
    <row r="29" spans="2:6" ht="13.5" thickTop="1">
      <c r="B29" s="13"/>
      <c r="C29" s="14"/>
      <c r="D29" s="13"/>
      <c r="E29" s="14"/>
      <c r="F29" s="13"/>
    </row>
    <row r="30" spans="2:6" ht="12.75">
      <c r="B30" s="13"/>
      <c r="C30" s="14"/>
      <c r="D30" s="13"/>
      <c r="E30" s="14"/>
      <c r="F30" s="13"/>
    </row>
    <row r="31" spans="1:6" ht="12.75">
      <c r="A31" s="12" t="s">
        <v>34</v>
      </c>
      <c r="B31" s="13"/>
      <c r="C31" s="14"/>
      <c r="D31" s="13"/>
      <c r="E31" s="14"/>
      <c r="F31" s="13"/>
    </row>
    <row r="32" spans="2:6" ht="12.75">
      <c r="B32" s="13"/>
      <c r="C32" s="14"/>
      <c r="D32" s="13"/>
      <c r="E32" s="14"/>
      <c r="F32" s="13"/>
    </row>
    <row r="33" spans="1:6" ht="12.75">
      <c r="A33" s="12" t="s">
        <v>35</v>
      </c>
      <c r="B33" s="13"/>
      <c r="C33" s="14"/>
      <c r="D33" s="13"/>
      <c r="E33" s="14"/>
      <c r="F33" s="19" t="s">
        <v>36</v>
      </c>
    </row>
    <row r="34" spans="1:6" ht="12.75">
      <c r="A34" s="20" t="s">
        <v>37</v>
      </c>
      <c r="B34" s="13">
        <v>450000</v>
      </c>
      <c r="C34" s="14"/>
      <c r="D34" s="13"/>
      <c r="E34" s="14"/>
      <c r="F34" s="30">
        <v>8739</v>
      </c>
    </row>
    <row r="35" spans="1:6" ht="12.75">
      <c r="A35" s="20" t="s">
        <v>38</v>
      </c>
      <c r="B35" s="13">
        <v>290000</v>
      </c>
      <c r="C35" s="14"/>
      <c r="D35" s="13"/>
      <c r="E35" s="14"/>
      <c r="F35" s="30">
        <v>5189</v>
      </c>
    </row>
    <row r="36" spans="1:6" ht="12.75">
      <c r="A36" s="20" t="s">
        <v>31</v>
      </c>
      <c r="B36" s="34">
        <f>5229000+12000</f>
        <v>5241000</v>
      </c>
      <c r="C36" s="14"/>
      <c r="D36" s="13"/>
      <c r="E36" s="14"/>
      <c r="F36" s="30">
        <v>51832</v>
      </c>
    </row>
    <row r="37" spans="1:6" ht="12.75">
      <c r="A37" s="20" t="s">
        <v>39</v>
      </c>
      <c r="B37" s="13">
        <v>114000</v>
      </c>
      <c r="C37" s="14"/>
      <c r="D37" s="13"/>
      <c r="E37" s="14"/>
      <c r="F37" s="30">
        <v>2224</v>
      </c>
    </row>
    <row r="38" spans="1:6" ht="12.75">
      <c r="A38" s="20" t="s">
        <v>40</v>
      </c>
      <c r="B38" s="13">
        <v>1367000</v>
      </c>
      <c r="C38" s="14"/>
      <c r="D38" s="13"/>
      <c r="E38" s="14"/>
      <c r="F38" s="30">
        <v>22773</v>
      </c>
    </row>
    <row r="39" spans="1:6" ht="12.75">
      <c r="A39" s="20" t="s">
        <v>32</v>
      </c>
      <c r="B39" s="13">
        <v>11420000</v>
      </c>
      <c r="C39" s="14"/>
      <c r="D39" s="13"/>
      <c r="E39" s="14"/>
      <c r="F39" s="30">
        <v>142529</v>
      </c>
    </row>
    <row r="40" spans="1:6" ht="12.75">
      <c r="A40" s="20" t="s">
        <v>41</v>
      </c>
      <c r="B40" s="13">
        <v>6033000</v>
      </c>
      <c r="C40" s="14"/>
      <c r="D40" s="13"/>
      <c r="E40" s="14"/>
      <c r="F40" s="30">
        <v>88620</v>
      </c>
    </row>
    <row r="41" spans="1:6" ht="12.75">
      <c r="A41" s="20" t="s">
        <v>42</v>
      </c>
      <c r="B41" s="16">
        <v>13000</v>
      </c>
      <c r="C41" s="14"/>
      <c r="D41" s="13"/>
      <c r="E41" s="14"/>
      <c r="F41" s="30">
        <v>110</v>
      </c>
    </row>
    <row r="42" spans="1:6" ht="13.5" thickBot="1">
      <c r="A42" s="12" t="s">
        <v>43</v>
      </c>
      <c r="B42" s="18">
        <f>SUM(B34:B41)</f>
        <v>24928000</v>
      </c>
      <c r="C42" s="14"/>
      <c r="D42" s="13"/>
      <c r="E42" s="14"/>
      <c r="F42" s="18">
        <f>SUM(F34:F41)</f>
        <v>322016</v>
      </c>
    </row>
    <row r="43" spans="2:6" ht="13.5" thickTop="1">
      <c r="B43" s="13"/>
      <c r="C43" s="14"/>
      <c r="D43" s="13"/>
      <c r="E43" s="14"/>
      <c r="F43" s="13"/>
    </row>
    <row r="44" spans="1:6" ht="12.75">
      <c r="A44" s="12" t="s">
        <v>44</v>
      </c>
      <c r="B44" s="13">
        <v>322000</v>
      </c>
      <c r="C44" s="14"/>
      <c r="D44" s="14"/>
      <c r="E44" s="14"/>
      <c r="F44" s="13">
        <v>126</v>
      </c>
    </row>
    <row r="45" spans="1:6" ht="12.75">
      <c r="A45" s="12" t="s">
        <v>45</v>
      </c>
      <c r="B45" s="13">
        <v>2114000</v>
      </c>
      <c r="C45" s="14"/>
      <c r="D45" s="14"/>
      <c r="E45" s="14"/>
      <c r="F45" s="13">
        <v>12</v>
      </c>
    </row>
    <row r="46" spans="1:6" ht="12.75">
      <c r="A46" s="12" t="s">
        <v>46</v>
      </c>
      <c r="B46" s="16">
        <v>2284000</v>
      </c>
      <c r="C46" s="14"/>
      <c r="D46" s="15"/>
      <c r="E46" s="14"/>
      <c r="F46" s="13"/>
    </row>
    <row r="47" spans="1:6" ht="13.5" thickBot="1">
      <c r="A47" s="12" t="s">
        <v>47</v>
      </c>
      <c r="B47" s="18">
        <f>B46+B45+B44+B28</f>
        <v>4008779000</v>
      </c>
      <c r="C47" s="14"/>
      <c r="D47" s="14"/>
      <c r="E47" s="14"/>
      <c r="F47" s="13"/>
    </row>
    <row r="48" spans="1:6" ht="13.5" thickTop="1">
      <c r="A48" s="21"/>
      <c r="B48" s="13"/>
      <c r="C48" s="14"/>
      <c r="D48" s="15"/>
      <c r="E48" s="14"/>
      <c r="F48" s="13"/>
    </row>
    <row r="49" spans="2:6" ht="12.75">
      <c r="B49" s="13"/>
      <c r="C49" s="14"/>
      <c r="D49" s="14"/>
      <c r="E49" s="14"/>
      <c r="F49" s="13"/>
    </row>
    <row r="50" spans="1:6" ht="12.75">
      <c r="A50" s="22"/>
      <c r="B50" s="13"/>
      <c r="C50" s="14"/>
      <c r="D50" s="15"/>
      <c r="E50" s="14"/>
      <c r="F50" s="13"/>
    </row>
    <row r="51" spans="2:6" ht="12.75">
      <c r="B51" s="13"/>
      <c r="C51" s="14"/>
      <c r="D51" s="14"/>
      <c r="E51" s="14"/>
      <c r="F51" s="13"/>
    </row>
    <row r="52" ht="12.75">
      <c r="F52" s="10"/>
    </row>
    <row r="53" spans="1:6" ht="12.75">
      <c r="A53" t="str">
        <f ca="1">INFO("directory")</f>
        <v>D:\ULH&amp;P Elec Rate Case\</v>
      </c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</sheetData>
  <mergeCells count="5">
    <mergeCell ref="B6:F6"/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13" sqref="A12:A13"/>
    </sheetView>
  </sheetViews>
  <sheetFormatPr defaultColWidth="9.140625" defaultRowHeight="12.75"/>
  <cols>
    <col min="1" max="1" width="31.421875" style="0" customWidth="1"/>
    <col min="2" max="2" width="19.421875" style="10" customWidth="1"/>
    <col min="3" max="3" width="20.140625" style="10" customWidth="1"/>
    <col min="4" max="4" width="18.7109375" style="10" customWidth="1"/>
    <col min="5" max="5" width="3.00390625" style="0" customWidth="1"/>
    <col min="6" max="8" width="13.28125" style="0" hidden="1" customWidth="1"/>
    <col min="9" max="9" width="2.8515625" style="0" hidden="1" customWidth="1"/>
    <col min="10" max="10" width="16.28125" style="0" customWidth="1"/>
    <col min="11" max="11" width="28.28125" style="0" customWidth="1"/>
  </cols>
  <sheetData>
    <row r="1" spans="1:10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36" t="s">
        <v>49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28" t="s">
        <v>64</v>
      </c>
      <c r="B5" s="29" t="s">
        <v>66</v>
      </c>
      <c r="C5" s="1"/>
      <c r="D5" s="1"/>
      <c r="E5" s="1"/>
      <c r="F5" s="1"/>
      <c r="G5" s="1"/>
      <c r="H5" s="1"/>
      <c r="I5" s="1"/>
      <c r="J5" s="1"/>
    </row>
    <row r="6" spans="2:10" ht="12.75">
      <c r="B6" s="37" t="s">
        <v>50</v>
      </c>
      <c r="C6" s="37"/>
      <c r="D6" s="37"/>
      <c r="F6" s="35" t="s">
        <v>51</v>
      </c>
      <c r="G6" s="35"/>
      <c r="H6" s="35"/>
      <c r="J6" s="2" t="s">
        <v>9</v>
      </c>
    </row>
    <row r="7" spans="2:12" ht="12.75">
      <c r="B7" s="6" t="s">
        <v>52</v>
      </c>
      <c r="C7" s="6" t="s">
        <v>53</v>
      </c>
      <c r="D7" s="6" t="s">
        <v>54</v>
      </c>
      <c r="F7" s="6" t="s">
        <v>52</v>
      </c>
      <c r="G7" s="6" t="s">
        <v>53</v>
      </c>
      <c r="H7" s="6" t="s">
        <v>54</v>
      </c>
      <c r="J7" s="7" t="s">
        <v>10</v>
      </c>
      <c r="L7" s="3"/>
    </row>
    <row r="8" spans="2:10" ht="12.75">
      <c r="B8" s="6" t="s">
        <v>55</v>
      </c>
      <c r="C8" s="6" t="s">
        <v>55</v>
      </c>
      <c r="D8" s="6" t="s">
        <v>11</v>
      </c>
      <c r="F8" s="6" t="s">
        <v>56</v>
      </c>
      <c r="G8" s="6" t="s">
        <v>57</v>
      </c>
      <c r="H8" s="6" t="s">
        <v>11</v>
      </c>
      <c r="J8" s="7" t="s">
        <v>12</v>
      </c>
    </row>
    <row r="9" spans="2:10" ht="12.75">
      <c r="B9" s="23">
        <v>38776</v>
      </c>
      <c r="C9" s="23">
        <v>38960</v>
      </c>
      <c r="D9" s="23">
        <v>38960</v>
      </c>
      <c r="F9" s="9">
        <v>38352</v>
      </c>
      <c r="G9" s="9">
        <v>38503</v>
      </c>
      <c r="H9" s="9">
        <v>38503</v>
      </c>
      <c r="J9" s="23">
        <v>38960</v>
      </c>
    </row>
    <row r="10" ht="12.75">
      <c r="A10" s="11" t="s">
        <v>13</v>
      </c>
    </row>
    <row r="11" spans="1:10" ht="12.75">
      <c r="A11" s="12" t="s">
        <v>14</v>
      </c>
      <c r="B11" s="13">
        <v>745215411</v>
      </c>
      <c r="C11" s="13">
        <v>727927000</v>
      </c>
      <c r="D11" s="13">
        <f aca="true" t="shared" si="0" ref="D11:D28">B11+C11</f>
        <v>1473142411</v>
      </c>
      <c r="E11" s="14"/>
      <c r="F11" s="15" t="e">
        <f>#REF!</f>
        <v>#REF!</v>
      </c>
      <c r="G11" s="15" t="e">
        <f>#REF!</f>
        <v>#REF!</v>
      </c>
      <c r="H11" s="15" t="e">
        <f>F11+G11</f>
        <v>#REF!</v>
      </c>
      <c r="I11" s="14"/>
      <c r="J11" s="13">
        <f>712726+718995</f>
        <v>1431721</v>
      </c>
    </row>
    <row r="12" spans="1:10" ht="12.75">
      <c r="A12" s="12" t="s">
        <v>15</v>
      </c>
      <c r="B12" s="13">
        <v>491351041</v>
      </c>
      <c r="C12" s="13">
        <v>503592000</v>
      </c>
      <c r="D12" s="13">
        <f t="shared" si="0"/>
        <v>994943041</v>
      </c>
      <c r="E12" s="14"/>
      <c r="F12" s="14"/>
      <c r="G12" s="14"/>
      <c r="H12" s="14"/>
      <c r="I12" s="14"/>
      <c r="J12" s="13">
        <f>71406+71859</f>
        <v>143265</v>
      </c>
    </row>
    <row r="13" spans="1:10" ht="12.75">
      <c r="A13" s="12" t="s">
        <v>16</v>
      </c>
      <c r="B13" s="13">
        <v>17319920</v>
      </c>
      <c r="C13" s="13">
        <v>18251000</v>
      </c>
      <c r="D13" s="13">
        <f t="shared" si="0"/>
        <v>35570920</v>
      </c>
      <c r="E13" s="14"/>
      <c r="F13" s="14"/>
      <c r="G13" s="14"/>
      <c r="H13" s="14"/>
      <c r="I13" s="14"/>
      <c r="J13" s="13">
        <f>708+703</f>
        <v>1411</v>
      </c>
    </row>
    <row r="14" spans="1:10" ht="12.75">
      <c r="A14" s="12" t="s">
        <v>17</v>
      </c>
      <c r="B14" s="13">
        <v>664783</v>
      </c>
      <c r="C14" s="13">
        <v>496000</v>
      </c>
      <c r="D14" s="13">
        <f t="shared" si="0"/>
        <v>1160783</v>
      </c>
      <c r="E14" s="14"/>
      <c r="F14" s="14"/>
      <c r="G14" s="14"/>
      <c r="H14" s="14"/>
      <c r="I14" s="14"/>
      <c r="J14" s="13">
        <f>72+18</f>
        <v>90</v>
      </c>
    </row>
    <row r="15" spans="1:11" ht="12.75">
      <c r="A15" s="12" t="s">
        <v>58</v>
      </c>
      <c r="B15" s="13">
        <v>226059966</v>
      </c>
      <c r="C15" s="13">
        <v>570938000</v>
      </c>
      <c r="D15" s="13">
        <f t="shared" si="0"/>
        <v>796997966</v>
      </c>
      <c r="E15" s="14"/>
      <c r="F15" s="14"/>
      <c r="G15" s="14"/>
      <c r="H15" s="14"/>
      <c r="I15" s="14"/>
      <c r="J15" s="13">
        <f>1036+209+1358</f>
        <v>2603</v>
      </c>
      <c r="K15" t="s">
        <v>19</v>
      </c>
    </row>
    <row r="16" spans="1:11" ht="12.75">
      <c r="A16" s="12" t="s">
        <v>59</v>
      </c>
      <c r="B16" s="13">
        <v>352818073</v>
      </c>
      <c r="C16" s="13"/>
      <c r="D16" s="13">
        <f t="shared" si="0"/>
        <v>352818073</v>
      </c>
      <c r="E16" s="14"/>
      <c r="F16" s="14"/>
      <c r="G16" s="14"/>
      <c r="H16" s="14"/>
      <c r="I16" s="14"/>
      <c r="J16" s="13"/>
      <c r="K16" t="s">
        <v>21</v>
      </c>
    </row>
    <row r="17" spans="1:11" ht="12.75">
      <c r="A17" s="12" t="s">
        <v>60</v>
      </c>
      <c r="B17" s="13">
        <v>14047257</v>
      </c>
      <c r="C17" s="13">
        <v>13826000</v>
      </c>
      <c r="D17" s="13">
        <f t="shared" si="0"/>
        <v>27873257</v>
      </c>
      <c r="E17" s="14"/>
      <c r="F17" s="14"/>
      <c r="G17" s="14"/>
      <c r="H17" s="14"/>
      <c r="I17" s="14"/>
      <c r="J17" s="13">
        <f>41+18+18</f>
        <v>77</v>
      </c>
      <c r="K17" t="s">
        <v>19</v>
      </c>
    </row>
    <row r="18" spans="1:11" ht="12.75">
      <c r="A18" s="12" t="s">
        <v>61</v>
      </c>
      <c r="B18" s="13">
        <v>5081019</v>
      </c>
      <c r="C18" s="13"/>
      <c r="D18" s="13">
        <f t="shared" si="0"/>
        <v>5081019</v>
      </c>
      <c r="E18" s="14"/>
      <c r="F18" s="14"/>
      <c r="G18" s="14"/>
      <c r="H18" s="14"/>
      <c r="I18" s="14"/>
      <c r="J18" s="13"/>
      <c r="K18" t="s">
        <v>21</v>
      </c>
    </row>
    <row r="19" spans="1:10" ht="12.75">
      <c r="A19" s="12" t="s">
        <v>22</v>
      </c>
      <c r="B19" s="13">
        <v>8699068</v>
      </c>
      <c r="C19" s="13">
        <v>4706000</v>
      </c>
      <c r="D19" s="13">
        <f t="shared" si="0"/>
        <v>13405068</v>
      </c>
      <c r="E19" s="14"/>
      <c r="F19" s="15" t="e">
        <f>#REF!+#REF!+#REF!+#REF!</f>
        <v>#REF!</v>
      </c>
      <c r="G19" s="15" t="e">
        <f>#REF!+#REF!+#REF!+#REF!</f>
        <v>#REF!</v>
      </c>
      <c r="H19" s="15" t="e">
        <f>F19+G19</f>
        <v>#REF!</v>
      </c>
      <c r="I19" s="14"/>
      <c r="J19" s="13">
        <f>878+527</f>
        <v>1405</v>
      </c>
    </row>
    <row r="20" spans="1:10" ht="12.75">
      <c r="A20" s="12" t="s">
        <v>23</v>
      </c>
      <c r="B20" s="13">
        <v>177648</v>
      </c>
      <c r="C20" s="13">
        <v>196000</v>
      </c>
      <c r="D20" s="13">
        <f t="shared" si="0"/>
        <v>373648</v>
      </c>
      <c r="E20" s="14"/>
      <c r="F20" s="13" t="e">
        <f>#REF!</f>
        <v>#REF!</v>
      </c>
      <c r="G20" s="13" t="e">
        <f>+#REF!</f>
        <v>#REF!</v>
      </c>
      <c r="H20" s="13" t="e">
        <f>F20+G20</f>
        <v>#REF!</v>
      </c>
      <c r="I20" s="14"/>
      <c r="J20" s="13">
        <f>157+158</f>
        <v>315</v>
      </c>
    </row>
    <row r="21" spans="1:10" ht="12.75">
      <c r="A21" s="12" t="s">
        <v>24</v>
      </c>
      <c r="B21" s="13">
        <v>3068751</v>
      </c>
      <c r="C21" s="13">
        <v>3114000</v>
      </c>
      <c r="D21" s="13">
        <f t="shared" si="0"/>
        <v>6182751</v>
      </c>
      <c r="E21" s="14"/>
      <c r="F21" s="13" t="e">
        <f>#REF!+#REF!+#REF!</f>
        <v>#REF!</v>
      </c>
      <c r="G21" s="13" t="e">
        <f>#REF!+#REF!+#REF!</f>
        <v>#REF!</v>
      </c>
      <c r="H21" s="13" t="e">
        <f>F21+G21</f>
        <v>#REF!</v>
      </c>
      <c r="I21" s="14"/>
      <c r="J21" s="13">
        <f>874+866</f>
        <v>1740</v>
      </c>
    </row>
    <row r="22" spans="1:11" ht="12.75">
      <c r="A22" s="12" t="s">
        <v>25</v>
      </c>
      <c r="B22" s="13">
        <v>15960719</v>
      </c>
      <c r="C22" s="13">
        <v>16320000</v>
      </c>
      <c r="D22" s="13">
        <f t="shared" si="0"/>
        <v>32280719</v>
      </c>
      <c r="E22" s="14"/>
      <c r="F22" s="15" t="e">
        <f>SUM(F19:F21)</f>
        <v>#REF!</v>
      </c>
      <c r="G22" s="15" t="e">
        <f>SUM(G19:G21)</f>
        <v>#REF!</v>
      </c>
      <c r="H22" s="15" t="e">
        <f>F22+G22</f>
        <v>#REF!</v>
      </c>
      <c r="I22" s="14"/>
      <c r="J22" s="13">
        <f>60+58+11</f>
        <v>129</v>
      </c>
      <c r="K22" t="s">
        <v>26</v>
      </c>
    </row>
    <row r="23" spans="1:11" ht="12.75">
      <c r="A23" s="12" t="s">
        <v>62</v>
      </c>
      <c r="B23" s="13">
        <v>2850393</v>
      </c>
      <c r="C23" s="13"/>
      <c r="D23" s="13">
        <f t="shared" si="0"/>
        <v>2850393</v>
      </c>
      <c r="E23" s="14"/>
      <c r="F23" s="15"/>
      <c r="G23" s="15"/>
      <c r="H23" s="15"/>
      <c r="I23" s="14"/>
      <c r="J23" s="13"/>
      <c r="K23" t="s">
        <v>63</v>
      </c>
    </row>
    <row r="24" spans="1:10" ht="12.75">
      <c r="A24" s="12" t="s">
        <v>27</v>
      </c>
      <c r="B24" s="10">
        <v>88603980</v>
      </c>
      <c r="C24" s="10">
        <v>86409000</v>
      </c>
      <c r="D24" s="13">
        <f t="shared" si="0"/>
        <v>175012980</v>
      </c>
      <c r="J24" s="10">
        <f>63+81</f>
        <v>144</v>
      </c>
    </row>
    <row r="25" spans="1:10" ht="12.75">
      <c r="A25" s="12" t="s">
        <v>29</v>
      </c>
      <c r="B25" s="10">
        <v>7606414</v>
      </c>
      <c r="C25" s="10">
        <v>5720000</v>
      </c>
      <c r="D25" s="13">
        <f t="shared" si="0"/>
        <v>13326414</v>
      </c>
      <c r="J25" s="10">
        <f>19+12</f>
        <v>31</v>
      </c>
    </row>
    <row r="26" spans="1:10" ht="12.75">
      <c r="A26" s="12" t="s">
        <v>30</v>
      </c>
      <c r="B26" s="13">
        <f>B32+B33+B35+B36+B38+B39</f>
        <v>3598045</v>
      </c>
      <c r="C26" s="13">
        <f>C32+C33+C35+C36+C38+C39</f>
        <v>3729000</v>
      </c>
      <c r="D26" s="13">
        <f t="shared" si="0"/>
        <v>7327045</v>
      </c>
      <c r="E26" s="14"/>
      <c r="F26" s="14"/>
      <c r="G26" s="14"/>
      <c r="H26" s="14"/>
      <c r="I26" s="14"/>
      <c r="J26" s="13"/>
    </row>
    <row r="27" spans="1:10" ht="12.75">
      <c r="A27" s="12" t="s">
        <v>31</v>
      </c>
      <c r="B27" s="13">
        <f>B34</f>
        <v>2612403</v>
      </c>
      <c r="C27" s="13">
        <f>C34</f>
        <v>2608000</v>
      </c>
      <c r="D27" s="13">
        <f t="shared" si="0"/>
        <v>5220403</v>
      </c>
      <c r="E27" s="14"/>
      <c r="F27" s="15" t="e">
        <f>#REF!</f>
        <v>#REF!</v>
      </c>
      <c r="G27" s="13" t="e">
        <f>#REF!</f>
        <v>#REF!</v>
      </c>
      <c r="H27" s="15" t="e">
        <f>F27+G27</f>
        <v>#REF!</v>
      </c>
      <c r="I27" s="14"/>
      <c r="J27" s="13"/>
    </row>
    <row r="28" spans="1:10" ht="12.75">
      <c r="A28" s="12" t="s">
        <v>32</v>
      </c>
      <c r="B28" s="16">
        <f>B37</f>
        <v>5242099</v>
      </c>
      <c r="C28" s="16">
        <f>C37</f>
        <v>5072000</v>
      </c>
      <c r="D28" s="16">
        <f t="shared" si="0"/>
        <v>10314099</v>
      </c>
      <c r="E28" s="14"/>
      <c r="F28" s="14"/>
      <c r="G28" s="14"/>
      <c r="H28" s="14"/>
      <c r="I28" s="14"/>
      <c r="J28" s="16"/>
    </row>
    <row r="29" spans="1:10" ht="13.5" thickBot="1">
      <c r="A29" s="17" t="s">
        <v>33</v>
      </c>
      <c r="B29" s="18">
        <f>SUM(B11:B28)</f>
        <v>1990976990</v>
      </c>
      <c r="C29" s="18">
        <f>SUM(C11:C28)</f>
        <v>1962904000</v>
      </c>
      <c r="D29" s="18">
        <f>SUM(D11:D28)</f>
        <v>3953880990</v>
      </c>
      <c r="J29" s="18">
        <f>SUM(J11:J28)</f>
        <v>1582931</v>
      </c>
    </row>
    <row r="30" ht="13.5" thickTop="1">
      <c r="A30" s="12"/>
    </row>
    <row r="31" spans="1:10" ht="12.75">
      <c r="A31" s="12" t="s">
        <v>35</v>
      </c>
      <c r="J31" s="19" t="s">
        <v>36</v>
      </c>
    </row>
    <row r="32" spans="1:10" ht="12.75">
      <c r="A32" s="20" t="s">
        <v>37</v>
      </c>
      <c r="B32" s="10">
        <v>207390</v>
      </c>
      <c r="C32" s="10">
        <v>198000</v>
      </c>
      <c r="D32" s="13">
        <f aca="true" t="shared" si="1" ref="D32:D39">B32+C32</f>
        <v>405390</v>
      </c>
      <c r="J32" s="31">
        <v>8030</v>
      </c>
    </row>
    <row r="33" spans="1:10" ht="12.75">
      <c r="A33" s="20" t="s">
        <v>38</v>
      </c>
      <c r="B33" s="13">
        <v>152186</v>
      </c>
      <c r="C33" s="13">
        <v>144000</v>
      </c>
      <c r="D33" s="13">
        <f t="shared" si="1"/>
        <v>296186</v>
      </c>
      <c r="F33" s="24" t="e">
        <f>#REF!+#REF!+#REF!+#REF!</f>
        <v>#REF!</v>
      </c>
      <c r="G33" s="24" t="e">
        <f>#REF!+#REF!+#REF!+#REF!</f>
        <v>#REF!</v>
      </c>
      <c r="H33" s="24" t="e">
        <f>F33+G33</f>
        <v>#REF!</v>
      </c>
      <c r="J33" s="32">
        <v>5255</v>
      </c>
    </row>
    <row r="34" spans="1:10" ht="12.75">
      <c r="A34" s="20" t="s">
        <v>31</v>
      </c>
      <c r="B34" s="13">
        <v>2612403</v>
      </c>
      <c r="C34" s="34">
        <f>2602000+6000</f>
        <v>2608000</v>
      </c>
      <c r="D34" s="13">
        <f t="shared" si="1"/>
        <v>5220403</v>
      </c>
      <c r="F34" s="10" t="e">
        <f>#REF!+#REF!+#REF!</f>
        <v>#REF!</v>
      </c>
      <c r="G34" s="10" t="e">
        <f>#REF!+#REF!+#REF!</f>
        <v>#REF!</v>
      </c>
      <c r="H34" s="10" t="e">
        <f>F34+G34</f>
        <v>#REF!</v>
      </c>
      <c r="J34" s="32">
        <v>51703</v>
      </c>
    </row>
    <row r="35" spans="1:10" ht="12.75">
      <c r="A35" s="20" t="s">
        <v>39</v>
      </c>
      <c r="B35" s="13">
        <v>54162</v>
      </c>
      <c r="C35" s="13">
        <v>49000</v>
      </c>
      <c r="D35" s="13">
        <f t="shared" si="1"/>
        <v>103162</v>
      </c>
      <c r="F35" s="16" t="e">
        <f>#REF!+#REF!</f>
        <v>#REF!</v>
      </c>
      <c r="G35" s="16" t="e">
        <f>#REF!+#REF!</f>
        <v>#REF!</v>
      </c>
      <c r="H35" s="10" t="e">
        <f>F35+G35</f>
        <v>#REF!</v>
      </c>
      <c r="J35" s="32">
        <v>2208</v>
      </c>
    </row>
    <row r="36" spans="1:10" ht="12.75">
      <c r="A36" s="20" t="s">
        <v>40</v>
      </c>
      <c r="B36" s="13">
        <v>637757</v>
      </c>
      <c r="C36" s="13">
        <v>595000</v>
      </c>
      <c r="D36" s="13">
        <f t="shared" si="1"/>
        <v>1232757</v>
      </c>
      <c r="F36" s="25" t="e">
        <f>SUM(F33:F35)</f>
        <v>#REF!</v>
      </c>
      <c r="G36" s="25" t="e">
        <f>SUM(G33:G35)</f>
        <v>#REF!</v>
      </c>
      <c r="H36" s="25" t="e">
        <f>F36+G36</f>
        <v>#REF!</v>
      </c>
      <c r="J36" s="32">
        <v>20889</v>
      </c>
    </row>
    <row r="37" spans="1:10" ht="12.75">
      <c r="A37" s="20" t="s">
        <v>32</v>
      </c>
      <c r="B37" s="13">
        <v>5242099</v>
      </c>
      <c r="C37" s="13">
        <v>5072000</v>
      </c>
      <c r="D37" s="13">
        <f t="shared" si="1"/>
        <v>10314099</v>
      </c>
      <c r="J37" s="32">
        <v>131043</v>
      </c>
    </row>
    <row r="38" spans="1:10" ht="12.75">
      <c r="A38" s="20" t="s">
        <v>41</v>
      </c>
      <c r="B38" s="13">
        <v>2537688</v>
      </c>
      <c r="C38" s="13">
        <v>2737000</v>
      </c>
      <c r="D38" s="13">
        <f t="shared" si="1"/>
        <v>5274688</v>
      </c>
      <c r="F38" s="26" t="e">
        <f>#REF!</f>
        <v>#REF!</v>
      </c>
      <c r="G38" s="16" t="e">
        <f>#REF!</f>
        <v>#REF!</v>
      </c>
      <c r="H38" s="26" t="e">
        <f>F38+G38</f>
        <v>#REF!</v>
      </c>
      <c r="J38" s="32">
        <v>88620</v>
      </c>
    </row>
    <row r="39" spans="1:10" ht="12.75">
      <c r="A39" s="20" t="s">
        <v>42</v>
      </c>
      <c r="B39" s="16">
        <v>8862</v>
      </c>
      <c r="C39" s="16">
        <v>6000</v>
      </c>
      <c r="D39" s="16">
        <f t="shared" si="1"/>
        <v>14862</v>
      </c>
      <c r="J39" s="33">
        <v>121</v>
      </c>
    </row>
    <row r="40" spans="1:10" ht="13.5" thickBot="1">
      <c r="A40" s="12" t="s">
        <v>43</v>
      </c>
      <c r="B40" s="18">
        <f>SUM(B32:B39)</f>
        <v>11452547</v>
      </c>
      <c r="C40" s="18">
        <f>SUM(C32:C39)</f>
        <v>11409000</v>
      </c>
      <c r="D40" s="18">
        <f>SUM(D32:D39)</f>
        <v>22861547</v>
      </c>
      <c r="F40" s="27" t="e">
        <f>F38+F36</f>
        <v>#REF!</v>
      </c>
      <c r="G40" s="27" t="e">
        <f>G38+G36</f>
        <v>#REF!</v>
      </c>
      <c r="H40" s="27" t="e">
        <f>H38+H36</f>
        <v>#REF!</v>
      </c>
      <c r="J40" s="18">
        <f>SUM(J32:J39)</f>
        <v>307869</v>
      </c>
    </row>
    <row r="41" spans="2:10" ht="13.5" thickTop="1">
      <c r="B41" s="13"/>
      <c r="C41" s="13"/>
      <c r="D41" s="13"/>
      <c r="J41" s="13"/>
    </row>
    <row r="42" spans="1:10" ht="12.75">
      <c r="A42" s="12" t="s">
        <v>44</v>
      </c>
      <c r="B42" s="10">
        <v>95920</v>
      </c>
      <c r="C42" s="10">
        <v>80000</v>
      </c>
      <c r="D42" s="13">
        <f>B42+C42</f>
        <v>175920</v>
      </c>
      <c r="J42" s="10">
        <f>66+60</f>
        <v>126</v>
      </c>
    </row>
    <row r="43" spans="1:10" ht="12.75">
      <c r="A43" s="12" t="s">
        <v>45</v>
      </c>
      <c r="B43" s="10">
        <v>1963702</v>
      </c>
      <c r="C43" s="10">
        <v>1002000</v>
      </c>
      <c r="D43" s="13">
        <f>B43+C43</f>
        <v>2965702</v>
      </c>
      <c r="J43" s="10">
        <v>12</v>
      </c>
    </row>
    <row r="44" spans="1:10" ht="12.75">
      <c r="A44" s="12" t="s">
        <v>46</v>
      </c>
      <c r="B44" s="16"/>
      <c r="C44" s="16">
        <v>1032000</v>
      </c>
      <c r="D44" s="16">
        <f>B44+C44</f>
        <v>1032000</v>
      </c>
      <c r="J44" s="10"/>
    </row>
    <row r="45" spans="1:10" ht="13.5" thickBot="1">
      <c r="A45" s="12" t="s">
        <v>47</v>
      </c>
      <c r="B45" s="18">
        <f>B44+B43+B42+B29</f>
        <v>1993036612</v>
      </c>
      <c r="C45" s="18">
        <f>C44+C43+C42+C29</f>
        <v>1965018000</v>
      </c>
      <c r="D45" s="18">
        <f>D44+D43+D42+D29</f>
        <v>3958054612</v>
      </c>
      <c r="J45" s="10"/>
    </row>
    <row r="46" ht="13.5" thickTop="1">
      <c r="J46" s="10"/>
    </row>
    <row r="47" spans="1:10" ht="12.75">
      <c r="A47" t="str">
        <f ca="1">INFO("directory")</f>
        <v>D:\ULH&amp;P Elec Rate Case\</v>
      </c>
      <c r="J47" s="10"/>
    </row>
    <row r="48" ht="12.75">
      <c r="J48" s="10"/>
    </row>
    <row r="49" ht="12.75">
      <c r="J49" s="10"/>
    </row>
    <row r="50" ht="12.75">
      <c r="J50" s="10"/>
    </row>
    <row r="51" ht="12.75">
      <c r="J51" s="10"/>
    </row>
    <row r="52" ht="12.75">
      <c r="J52" s="10"/>
    </row>
    <row r="53" ht="12.75">
      <c r="J53" s="10"/>
    </row>
    <row r="54" ht="12.75">
      <c r="J54" s="10"/>
    </row>
    <row r="55" ht="12.75">
      <c r="J55" s="10"/>
    </row>
    <row r="56" ht="12.75">
      <c r="J56" s="10"/>
    </row>
  </sheetData>
  <mergeCells count="6">
    <mergeCell ref="B6:D6"/>
    <mergeCell ref="F6:H6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t01869</dc:creator>
  <cp:keywords/>
  <dc:description/>
  <cp:lastModifiedBy>Mark E. Musick</cp:lastModifiedBy>
  <cp:lastPrinted>2006-04-20T14:39:35Z</cp:lastPrinted>
  <dcterms:created xsi:type="dcterms:W3CDTF">2006-04-11T13:29:23Z</dcterms:created>
  <dcterms:modified xsi:type="dcterms:W3CDTF">2006-04-20T20:39:48Z</dcterms:modified>
  <cp:category/>
  <cp:version/>
  <cp:contentType/>
  <cp:contentStatus/>
</cp:coreProperties>
</file>