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8165" windowHeight="13425" activeTab="0"/>
  </bookViews>
  <sheets>
    <sheet name="GSFL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<sst xmlns="http://schemas.openxmlformats.org/spreadsheetml/2006/main" count="50" uniqueCount="25">
  <si>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ACCOUNT</t>
  </si>
  <si>
    <t>_FREQ_</t>
  </si>
  <si>
    <t>bkwh</t>
  </si>
  <si>
    <t>fuel</t>
  </si>
  <si>
    <t>totalrev</t>
  </si>
  <si>
    <t>baserev</t>
  </si>
  <si>
    <t>Total</t>
  </si>
  <si>
    <t>GFL1</t>
  </si>
  <si>
    <t>GFL2</t>
  </si>
  <si>
    <t>Adjustments</t>
  </si>
  <si>
    <t>Grand Total</t>
  </si>
  <si>
    <t>Rose Ann Total</t>
  </si>
  <si>
    <t>Difference</t>
  </si>
  <si>
    <t>%</t>
  </si>
  <si>
    <t>freq</t>
  </si>
  <si>
    <t>RATEABBR</t>
  </si>
  <si>
    <t>bkw</t>
  </si>
  <si>
    <t>Minimum</t>
  </si>
  <si>
    <t>Totals</t>
  </si>
  <si>
    <t>Accounts</t>
  </si>
  <si>
    <t>12 Month</t>
  </si>
  <si>
    <t>Forecast</t>
  </si>
  <si>
    <t>Sch M</t>
  </si>
  <si>
    <t>Base</t>
  </si>
  <si>
    <t>Bills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</si>
</sst>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#,##0.0_);\(#,##0.0\)"/>
  </numFmts>
  <fonts count="8">
    <font>
      <sz val="10"/>
      <name val="Arial"/>
      <family val="0"/>
    </font>
    <font>
      <sz val="8"/>
      <name val="Arial"/>
      <family val="0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0" fontId="0" fillId="0" borderId="0" xfId="0" applyNumberFormat="1" applyAlignment="1" quotePrefix="1">
      <alignment/>
    </xf>
    <xf numFmtId="37" fontId="0" fillId="0" borderId="0" xfId="0" applyNumberFormat="1" applyAlignment="1" quotePrefix="1">
      <alignment/>
    </xf>
    <xf numFmtId="39" fontId="0" fillId="0" borderId="0" xfId="0" applyNumberFormat="1" applyAlignment="1" quotePrefix="1">
      <alignment/>
    </xf>
    <xf numFmtId="37" fontId="0" fillId="0" borderId="1" xfId="0" applyNumberFormat="1" applyBorder="1" applyAlignment="1">
      <alignment/>
    </xf>
    <xf numFmtId="39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9" fontId="0" fillId="0" borderId="2" xfId="0" applyNumberFormat="1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165" fontId="0" fillId="0" borderId="0" xfId="0" applyNumberFormat="1" applyAlignment="1" quotePrefix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39" fontId="2" fillId="0" borderId="0" xfId="0" applyNumberFormat="1" applyFont="1" applyAlignment="1">
      <alignment horizontal="center"/>
    </xf>
    <xf numFmtId="10" fontId="0" fillId="0" borderId="1" xfId="0" applyNumberFormat="1" applyFill="1" applyBorder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workbookViewId="0" topLeftCell="A29">
      <selection activeCell="A66" sqref="A66"/>
    </sheetView>
  </sheetViews>
  <sheetFormatPr defaultColWidth="9.140625" defaultRowHeight="12.75"/>
  <cols>
    <col min="2" max="7" width="14.7109375" style="0" customWidth="1"/>
    <col min="12" max="13" width="9.7109375" style="0" bestFit="1" customWidth="1"/>
    <col min="14" max="14" width="9.140625" style="11" customWidth="1"/>
  </cols>
  <sheetData>
    <row r="1" ht="12.75">
      <c r="A1" s="10" t="s">
        <v>7</v>
      </c>
    </row>
    <row r="2" spans="2:7" ht="12.75">
      <c r="B2" s="1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</row>
    <row r="3" spans="2:7" ht="12.75">
      <c r="B3" s="4">
        <v>5602171</v>
      </c>
      <c r="C3" s="5">
        <v>12</v>
      </c>
      <c r="D3" s="5">
        <v>1080</v>
      </c>
      <c r="E3" s="6">
        <v>-2.76</v>
      </c>
      <c r="F3" s="6">
        <v>81.48</v>
      </c>
      <c r="G3" s="6">
        <v>84.24</v>
      </c>
    </row>
    <row r="4" spans="2:7" ht="12.75">
      <c r="B4" s="4">
        <v>9602171</v>
      </c>
      <c r="C4" s="5">
        <v>12</v>
      </c>
      <c r="D4" s="5">
        <v>1584</v>
      </c>
      <c r="E4" s="6">
        <v>-3.96</v>
      </c>
      <c r="F4" s="6">
        <v>119.52</v>
      </c>
      <c r="G4" s="6">
        <v>123.48</v>
      </c>
    </row>
    <row r="5" spans="2:7" ht="12.75">
      <c r="B5" s="4">
        <v>28602171</v>
      </c>
      <c r="C5" s="5">
        <v>12</v>
      </c>
      <c r="D5" s="5">
        <v>1248</v>
      </c>
      <c r="E5" s="6">
        <v>-3.12</v>
      </c>
      <c r="F5" s="6">
        <v>94.2</v>
      </c>
      <c r="G5" s="6">
        <v>97.32</v>
      </c>
    </row>
    <row r="6" spans="2:7" ht="12.75">
      <c r="B6" s="4">
        <v>76602171</v>
      </c>
      <c r="C6" s="5">
        <v>12</v>
      </c>
      <c r="D6" s="5">
        <v>3324</v>
      </c>
      <c r="E6" s="6">
        <v>-8.4</v>
      </c>
      <c r="F6" s="6">
        <v>250.68</v>
      </c>
      <c r="G6" s="6">
        <v>259.08</v>
      </c>
    </row>
    <row r="7" spans="2:7" ht="13.5" thickBot="1">
      <c r="B7" t="s">
        <v>6</v>
      </c>
      <c r="C7" s="7">
        <f>SUM(C3:C6)</f>
        <v>48</v>
      </c>
      <c r="D7" s="7">
        <f>SUM(D3:D6)</f>
        <v>7236</v>
      </c>
      <c r="E7" s="8">
        <f>SUM(E3:E6)</f>
        <v>-18.240000000000002</v>
      </c>
      <c r="F7" s="8">
        <f>SUM(F3:F6)</f>
        <v>545.88</v>
      </c>
      <c r="G7" s="8">
        <f>SUM(G3:G6)</f>
        <v>564.1199999999999</v>
      </c>
    </row>
    <row r="8" ht="13.5" thickTop="1"/>
    <row r="9" ht="12.75">
      <c r="A9" s="10" t="s">
        <v>8</v>
      </c>
    </row>
    <row r="10" spans="2:7" ht="12.75">
      <c r="B10" s="4">
        <v>2602171</v>
      </c>
      <c r="C10" s="5">
        <v>300</v>
      </c>
      <c r="D10" s="5">
        <v>141180</v>
      </c>
      <c r="E10" s="6">
        <v>-356.52</v>
      </c>
      <c r="F10" s="6">
        <v>9184.559999999985</v>
      </c>
      <c r="G10" s="6">
        <v>9541.079999999994</v>
      </c>
    </row>
    <row r="11" spans="2:7" ht="12.75">
      <c r="B11" s="4">
        <v>3602171</v>
      </c>
      <c r="C11" s="5">
        <v>732</v>
      </c>
      <c r="D11" s="5">
        <v>335484</v>
      </c>
      <c r="E11" s="6">
        <v>-847.2000000000011</v>
      </c>
      <c r="F11" s="6">
        <v>21824.759999999944</v>
      </c>
      <c r="G11" s="6">
        <v>22671.96</v>
      </c>
    </row>
    <row r="12" spans="2:7" ht="12.75">
      <c r="B12" s="4">
        <v>14602171</v>
      </c>
      <c r="C12" s="5">
        <v>84</v>
      </c>
      <c r="D12" s="5">
        <v>34704</v>
      </c>
      <c r="E12" s="6">
        <v>-87.48</v>
      </c>
      <c r="F12" s="6">
        <v>2257.92</v>
      </c>
      <c r="G12" s="6">
        <v>2345.4</v>
      </c>
    </row>
    <row r="13" spans="2:7" ht="12.75">
      <c r="B13" s="4">
        <v>16602171</v>
      </c>
      <c r="C13" s="5">
        <v>12</v>
      </c>
      <c r="D13" s="5">
        <v>2496</v>
      </c>
      <c r="E13" s="6">
        <v>-6.36</v>
      </c>
      <c r="F13" s="6">
        <v>162.36</v>
      </c>
      <c r="G13" s="6">
        <v>168.72</v>
      </c>
    </row>
    <row r="14" spans="2:7" ht="12.75">
      <c r="B14" s="4">
        <v>17602171</v>
      </c>
      <c r="C14" s="5">
        <v>12</v>
      </c>
      <c r="D14" s="5">
        <v>1248</v>
      </c>
      <c r="E14" s="6">
        <v>-3.12</v>
      </c>
      <c r="F14" s="6">
        <v>81.24</v>
      </c>
      <c r="G14" s="6">
        <v>84.36</v>
      </c>
    </row>
    <row r="15" spans="2:7" ht="12.75">
      <c r="B15" s="4">
        <v>21602171</v>
      </c>
      <c r="C15" s="5">
        <v>252</v>
      </c>
      <c r="D15" s="5">
        <v>96636</v>
      </c>
      <c r="E15" s="6">
        <v>-244.08</v>
      </c>
      <c r="F15" s="6">
        <v>6286.56</v>
      </c>
      <c r="G15" s="6">
        <v>6530.64</v>
      </c>
    </row>
    <row r="16" spans="2:7" ht="12.75">
      <c r="B16" s="4">
        <v>25602171</v>
      </c>
      <c r="C16" s="5">
        <v>300</v>
      </c>
      <c r="D16" s="5">
        <v>138012</v>
      </c>
      <c r="E16" s="6">
        <v>-348.48</v>
      </c>
      <c r="F16" s="6">
        <v>8978.4</v>
      </c>
      <c r="G16" s="6">
        <v>9326.88</v>
      </c>
    </row>
    <row r="17" spans="2:7" ht="12.75">
      <c r="B17" s="4">
        <v>32602171</v>
      </c>
      <c r="C17" s="5">
        <v>156</v>
      </c>
      <c r="D17" s="5">
        <v>65712</v>
      </c>
      <c r="E17" s="6">
        <v>-165.84</v>
      </c>
      <c r="F17" s="6">
        <v>4275</v>
      </c>
      <c r="G17" s="6">
        <v>4440.84</v>
      </c>
    </row>
    <row r="18" spans="2:7" ht="12.75">
      <c r="B18" s="4">
        <v>39602171</v>
      </c>
      <c r="C18" s="5">
        <v>72</v>
      </c>
      <c r="D18" s="5">
        <v>7488</v>
      </c>
      <c r="E18" s="6">
        <v>-18.72</v>
      </c>
      <c r="F18" s="6">
        <v>487.4399999999995</v>
      </c>
      <c r="G18" s="6">
        <v>506.15999999999906</v>
      </c>
    </row>
    <row r="19" spans="2:7" ht="12.75">
      <c r="B19" s="4">
        <v>40702171</v>
      </c>
      <c r="C19" s="5">
        <v>528</v>
      </c>
      <c r="D19" s="5">
        <v>163632</v>
      </c>
      <c r="E19" s="6">
        <v>-414.0000000000008</v>
      </c>
      <c r="F19" s="6">
        <v>10644.24</v>
      </c>
      <c r="G19" s="6">
        <v>11058.24</v>
      </c>
    </row>
    <row r="20" spans="2:7" ht="12.75">
      <c r="B20" s="4">
        <v>43602171</v>
      </c>
      <c r="C20" s="5">
        <v>72</v>
      </c>
      <c r="D20" s="5">
        <v>32736</v>
      </c>
      <c r="E20" s="6">
        <v>-82.68</v>
      </c>
      <c r="F20" s="6">
        <v>2129.76</v>
      </c>
      <c r="G20" s="6">
        <v>2212.44</v>
      </c>
    </row>
    <row r="21" spans="2:7" ht="12.75">
      <c r="B21" s="4">
        <v>43702218</v>
      </c>
      <c r="C21" s="5">
        <v>12</v>
      </c>
      <c r="D21" s="5">
        <v>4980</v>
      </c>
      <c r="E21" s="6">
        <v>-12.6</v>
      </c>
      <c r="F21" s="6">
        <v>323.88</v>
      </c>
      <c r="G21" s="6">
        <v>336.48</v>
      </c>
    </row>
    <row r="22" spans="2:7" ht="12.75">
      <c r="B22" s="4">
        <v>46602171</v>
      </c>
      <c r="C22" s="5">
        <v>12</v>
      </c>
      <c r="D22" s="5">
        <v>2496</v>
      </c>
      <c r="E22" s="6">
        <v>-6.36</v>
      </c>
      <c r="F22" s="6">
        <v>162.36</v>
      </c>
      <c r="G22" s="6">
        <v>168.72</v>
      </c>
    </row>
    <row r="23" spans="2:7" ht="12.75">
      <c r="B23" s="4">
        <v>54602171</v>
      </c>
      <c r="C23" s="5">
        <v>1680</v>
      </c>
      <c r="D23" s="5">
        <v>734765</v>
      </c>
      <c r="E23" s="6">
        <v>-1855.27</v>
      </c>
      <c r="F23" s="6">
        <v>47800.91</v>
      </c>
      <c r="G23" s="6">
        <v>49656.18</v>
      </c>
    </row>
    <row r="24" spans="2:7" ht="12.75">
      <c r="B24" s="4">
        <v>55602171</v>
      </c>
      <c r="C24" s="5">
        <v>612</v>
      </c>
      <c r="D24" s="5">
        <v>267000</v>
      </c>
      <c r="E24" s="6">
        <v>-674.0399999999993</v>
      </c>
      <c r="F24" s="6">
        <v>17370.24</v>
      </c>
      <c r="G24" s="6">
        <v>18044.28</v>
      </c>
    </row>
    <row r="25" spans="2:7" ht="12.75">
      <c r="B25" s="4">
        <v>57602171</v>
      </c>
      <c r="C25" s="5">
        <v>12</v>
      </c>
      <c r="D25" s="5">
        <v>672</v>
      </c>
      <c r="E25" s="6">
        <v>-1.68</v>
      </c>
      <c r="F25" s="6">
        <v>43.68</v>
      </c>
      <c r="G25" s="6">
        <v>45.36</v>
      </c>
    </row>
    <row r="26" spans="2:7" ht="12.75">
      <c r="B26" s="4">
        <v>58602171</v>
      </c>
      <c r="C26" s="5">
        <v>12</v>
      </c>
      <c r="D26" s="5">
        <v>1044</v>
      </c>
      <c r="E26" s="6">
        <v>-2.64</v>
      </c>
      <c r="F26" s="6">
        <v>67.92</v>
      </c>
      <c r="G26" s="6">
        <v>70.56</v>
      </c>
    </row>
    <row r="27" spans="2:7" ht="12.75">
      <c r="B27" s="4">
        <v>61602171</v>
      </c>
      <c r="C27" s="5">
        <v>12</v>
      </c>
      <c r="D27" s="5">
        <v>516</v>
      </c>
      <c r="E27" s="6">
        <v>-1.32</v>
      </c>
      <c r="F27" s="6">
        <v>33.6</v>
      </c>
      <c r="G27" s="6">
        <v>34.92</v>
      </c>
    </row>
    <row r="28" spans="2:7" ht="12.75">
      <c r="B28" s="4">
        <v>62602171</v>
      </c>
      <c r="C28" s="5">
        <v>156</v>
      </c>
      <c r="D28" s="5">
        <v>65136</v>
      </c>
      <c r="E28" s="6">
        <v>-164.52</v>
      </c>
      <c r="F28" s="6">
        <v>4237.32</v>
      </c>
      <c r="G28" s="6">
        <v>4401.84</v>
      </c>
    </row>
    <row r="29" spans="2:7" ht="12.75">
      <c r="B29" s="4">
        <v>62802225</v>
      </c>
      <c r="C29" s="5">
        <v>636</v>
      </c>
      <c r="D29" s="5">
        <v>2228544</v>
      </c>
      <c r="E29" s="6">
        <v>-5628.600000000033</v>
      </c>
      <c r="F29" s="6">
        <v>144982.56000000113</v>
      </c>
      <c r="G29" s="6">
        <v>150611.15999999893</v>
      </c>
    </row>
    <row r="30" spans="2:7" ht="12.75">
      <c r="B30" s="4">
        <v>63602171</v>
      </c>
      <c r="C30" s="5">
        <v>12</v>
      </c>
      <c r="D30" s="5">
        <v>1044</v>
      </c>
      <c r="E30" s="6">
        <v>-2.64</v>
      </c>
      <c r="F30" s="6">
        <v>67.92</v>
      </c>
      <c r="G30" s="6">
        <v>70.56</v>
      </c>
    </row>
    <row r="31" spans="2:7" ht="12.75">
      <c r="B31" s="4">
        <v>71003577</v>
      </c>
      <c r="C31" s="5">
        <v>10</v>
      </c>
      <c r="D31" s="5">
        <v>518</v>
      </c>
      <c r="E31" s="6">
        <v>-1.3</v>
      </c>
      <c r="F31" s="6">
        <v>33.67</v>
      </c>
      <c r="G31" s="6">
        <v>34.97</v>
      </c>
    </row>
    <row r="32" spans="2:7" ht="12.75">
      <c r="B32" s="4">
        <v>77602171</v>
      </c>
      <c r="C32" s="5">
        <v>12</v>
      </c>
      <c r="D32" s="5">
        <v>2496</v>
      </c>
      <c r="E32" s="6">
        <v>-6.36</v>
      </c>
      <c r="F32" s="6">
        <v>162.36</v>
      </c>
      <c r="G32" s="6">
        <v>168.72</v>
      </c>
    </row>
    <row r="33" spans="2:7" ht="12.75">
      <c r="B33" s="4">
        <v>83602171</v>
      </c>
      <c r="C33" s="5">
        <v>182</v>
      </c>
      <c r="D33" s="5">
        <v>76134</v>
      </c>
      <c r="E33" s="6">
        <v>-192.15</v>
      </c>
      <c r="F33" s="6">
        <v>4952.82</v>
      </c>
      <c r="G33" s="6">
        <v>5144.97</v>
      </c>
    </row>
    <row r="34" spans="2:7" ht="12.75">
      <c r="B34" s="4">
        <v>85602171</v>
      </c>
      <c r="C34" s="5">
        <v>1275</v>
      </c>
      <c r="D34" s="5">
        <v>556858</v>
      </c>
      <c r="E34" s="6">
        <v>-1405.95</v>
      </c>
      <c r="F34" s="6">
        <v>36227.4499999999</v>
      </c>
      <c r="G34" s="6">
        <v>37633.4</v>
      </c>
    </row>
    <row r="35" spans="2:7" ht="12.75">
      <c r="B35" s="4">
        <v>90602171</v>
      </c>
      <c r="C35" s="5">
        <v>384</v>
      </c>
      <c r="D35" s="5">
        <v>169176</v>
      </c>
      <c r="E35" s="6">
        <v>-426.96000000000066</v>
      </c>
      <c r="F35" s="6">
        <v>11006.4</v>
      </c>
      <c r="G35" s="6">
        <v>11433.36</v>
      </c>
    </row>
    <row r="36" spans="2:7" ht="12.75">
      <c r="B36" s="4">
        <v>94602171</v>
      </c>
      <c r="C36" s="5">
        <v>2394</v>
      </c>
      <c r="D36" s="5">
        <v>1003258</v>
      </c>
      <c r="E36" s="6">
        <v>-2532.8799999999906</v>
      </c>
      <c r="F36" s="6">
        <v>65268.760000000075</v>
      </c>
      <c r="G36" s="6">
        <v>67801.6400000001</v>
      </c>
    </row>
    <row r="37" spans="2:7" ht="13.5" thickBot="1">
      <c r="B37" t="s">
        <v>6</v>
      </c>
      <c r="C37" s="7">
        <f>SUM(C10:C36)</f>
        <v>9933</v>
      </c>
      <c r="D37" s="7">
        <f>SUM(D10:D36)</f>
        <v>6133965</v>
      </c>
      <c r="E37" s="8">
        <f>SUM(E10:E36)</f>
        <v>-15489.750000000025</v>
      </c>
      <c r="F37" s="8">
        <f>SUM(F10:F36)</f>
        <v>399054.090000001</v>
      </c>
      <c r="G37" s="8">
        <f>SUM(G10:G36)</f>
        <v>414543.8399999989</v>
      </c>
    </row>
    <row r="38" ht="13.5" thickTop="1"/>
    <row r="41" spans="1:7" ht="12.75">
      <c r="A41" s="9" t="s">
        <v>9</v>
      </c>
      <c r="C41" s="5">
        <v>5</v>
      </c>
      <c r="D41" s="5">
        <v>7</v>
      </c>
      <c r="E41" s="6">
        <v>-0.02</v>
      </c>
      <c r="F41" s="6">
        <v>0.46000000000000085</v>
      </c>
      <c r="G41" s="6">
        <v>0.48</v>
      </c>
    </row>
    <row r="44" spans="1:7" ht="13.5" thickBot="1">
      <c r="A44" s="9" t="s">
        <v>10</v>
      </c>
      <c r="C44" s="7">
        <f>+C7+C37+C41</f>
        <v>9986</v>
      </c>
      <c r="D44" s="7">
        <f>+D7+D37+D41</f>
        <v>6141208</v>
      </c>
      <c r="E44" s="8">
        <f>+E7+E37+E41</f>
        <v>-15508.010000000026</v>
      </c>
      <c r="F44" s="8">
        <f>+F7+F37+F41</f>
        <v>399600.43000000104</v>
      </c>
      <c r="G44" s="8">
        <f>+G7+G37+G41</f>
        <v>415108.4399999989</v>
      </c>
    </row>
    <row r="45" ht="13.5" thickTop="1"/>
    <row r="47" spans="1:6" ht="12.75">
      <c r="A47" t="s">
        <v>11</v>
      </c>
      <c r="B47" s="11"/>
      <c r="D47" s="11">
        <v>6141208</v>
      </c>
      <c r="E47" s="12">
        <v>-15508.01</v>
      </c>
      <c r="F47" s="12">
        <v>400542.93</v>
      </c>
    </row>
    <row r="48" spans="2:6" ht="12.75">
      <c r="B48" s="11"/>
      <c r="D48" s="11"/>
      <c r="E48" s="12"/>
      <c r="F48" s="12"/>
    </row>
    <row r="49" spans="1:6" ht="13.5" thickBot="1">
      <c r="A49" t="s">
        <v>12</v>
      </c>
      <c r="B49" s="11"/>
      <c r="D49" s="13">
        <f>+D44-D47</f>
        <v>0</v>
      </c>
      <c r="E49" s="14">
        <f>+E44-E47</f>
        <v>-2.546585164964199E-11</v>
      </c>
      <c r="F49" s="14">
        <f>+F44-F47</f>
        <v>-942.4999999989523</v>
      </c>
    </row>
    <row r="50" spans="2:6" ht="13.5" thickTop="1">
      <c r="B50" s="11"/>
      <c r="D50" s="11"/>
      <c r="E50" s="12"/>
      <c r="F50" s="12"/>
    </row>
    <row r="51" spans="1:6" ht="12.75">
      <c r="A51" t="s">
        <v>13</v>
      </c>
      <c r="B51" s="11"/>
      <c r="D51" s="15">
        <f>ROUND(D49/D47,9)</f>
        <v>0</v>
      </c>
      <c r="E51" s="15">
        <f>ROUND(E49/E47,9)</f>
        <v>0</v>
      </c>
      <c r="F51" s="15">
        <f>ROUND(F49/F47,9)</f>
        <v>-0.002353056</v>
      </c>
    </row>
    <row r="52" spans="2:6" ht="12.75">
      <c r="B52" s="11"/>
      <c r="C52" s="11"/>
      <c r="D52" s="12"/>
      <c r="E52" s="12"/>
      <c r="F52" s="12"/>
    </row>
    <row r="53" spans="2:14" ht="12.75">
      <c r="B53" s="11"/>
      <c r="C53" s="11"/>
      <c r="D53" s="12"/>
      <c r="E53" s="12"/>
      <c r="F53" s="12"/>
      <c r="L53" s="29" t="s">
        <v>20</v>
      </c>
      <c r="N53" s="30" t="s">
        <v>24</v>
      </c>
    </row>
    <row r="54" spans="1:14" ht="12.75">
      <c r="A54" s="25" t="s">
        <v>18</v>
      </c>
      <c r="C54" s="2" t="s">
        <v>1</v>
      </c>
      <c r="D54" s="2" t="s">
        <v>2</v>
      </c>
      <c r="E54" s="3" t="s">
        <v>3</v>
      </c>
      <c r="F54" s="3" t="s">
        <v>4</v>
      </c>
      <c r="G54" s="3" t="s">
        <v>5</v>
      </c>
      <c r="I54" s="27" t="s">
        <v>19</v>
      </c>
      <c r="J54" s="27" t="s">
        <v>13</v>
      </c>
      <c r="L54" s="25" t="s">
        <v>21</v>
      </c>
      <c r="M54" s="25" t="s">
        <v>22</v>
      </c>
      <c r="N54" s="31" t="s">
        <v>22</v>
      </c>
    </row>
    <row r="55" spans="1:14" ht="12.75">
      <c r="A55" t="s">
        <v>7</v>
      </c>
      <c r="C55" s="16">
        <f>ROUND(C7/C44,4)</f>
        <v>0.0048</v>
      </c>
      <c r="D55" s="16">
        <f>ROUND(D7/D44,4)</f>
        <v>0.0012</v>
      </c>
      <c r="E55" s="16">
        <f>ROUND(E7/E44,4)</f>
        <v>0.0012</v>
      </c>
      <c r="F55" s="16">
        <f>ROUND(F7/F44,4)</f>
        <v>0.0014</v>
      </c>
      <c r="G55" s="16">
        <f>ROUND(G7/G44,4)</f>
        <v>0.0014</v>
      </c>
      <c r="I55">
        <v>4</v>
      </c>
      <c r="J55" s="16">
        <f>ROUND(I55/I57,4)</f>
        <v>0.129</v>
      </c>
      <c r="M55" s="11">
        <f>ROUND(D55*L57,0)</f>
        <v>7462</v>
      </c>
      <c r="N55" s="11">
        <v>48</v>
      </c>
    </row>
    <row r="56" spans="1:14" ht="12.75">
      <c r="A56" t="s">
        <v>8</v>
      </c>
      <c r="C56" s="16">
        <f>+C57-C55</f>
        <v>0.9952</v>
      </c>
      <c r="D56" s="16">
        <f>+D57-D55</f>
        <v>0.9988</v>
      </c>
      <c r="E56" s="16">
        <f>+E57-E55</f>
        <v>0.9988</v>
      </c>
      <c r="F56" s="16">
        <f>+F57-F55</f>
        <v>0.9986</v>
      </c>
      <c r="G56" s="16">
        <f>+G57-G55</f>
        <v>0.9986</v>
      </c>
      <c r="I56">
        <v>27</v>
      </c>
      <c r="J56" s="16">
        <f>+J57-J55</f>
        <v>0.871</v>
      </c>
      <c r="M56" s="11">
        <f>ROUND(D56*L57,0)</f>
        <v>6210538</v>
      </c>
      <c r="N56" s="11">
        <v>9933</v>
      </c>
    </row>
    <row r="57" spans="1:14" ht="13.5" thickBot="1">
      <c r="A57" t="s">
        <v>6</v>
      </c>
      <c r="C57" s="17">
        <v>1</v>
      </c>
      <c r="D57" s="17">
        <v>1</v>
      </c>
      <c r="E57" s="17">
        <v>1</v>
      </c>
      <c r="F57" s="17">
        <v>1</v>
      </c>
      <c r="G57" s="17">
        <v>1</v>
      </c>
      <c r="I57" s="26">
        <f>SUM(I55:I56)</f>
        <v>31</v>
      </c>
      <c r="J57" s="28">
        <v>1</v>
      </c>
      <c r="L57" s="7">
        <v>6218000</v>
      </c>
      <c r="M57" s="7">
        <f>SUM(M55:M56)</f>
        <v>6218000</v>
      </c>
      <c r="N57" s="7">
        <f>SUM(N55:N56)</f>
        <v>9981</v>
      </c>
    </row>
    <row r="58" ht="13.5" thickTop="1"/>
    <row r="59" spans="12:14" ht="12.75">
      <c r="L59" s="29" t="s">
        <v>23</v>
      </c>
      <c r="N59" s="30" t="s">
        <v>24</v>
      </c>
    </row>
    <row r="60" spans="1:14" ht="12.75">
      <c r="A60" s="9" t="s">
        <v>17</v>
      </c>
      <c r="L60" s="25" t="s">
        <v>21</v>
      </c>
      <c r="M60" s="25" t="s">
        <v>22</v>
      </c>
      <c r="N60" s="31" t="s">
        <v>22</v>
      </c>
    </row>
    <row r="61" spans="3:14" ht="12.75">
      <c r="C61" s="11"/>
      <c r="D61" s="11"/>
      <c r="E61" s="18"/>
      <c r="F61" s="12"/>
      <c r="G61" s="19" t="s">
        <v>14</v>
      </c>
      <c r="H61" s="19" t="s">
        <v>4</v>
      </c>
      <c r="M61" s="11">
        <f>ROUND(D55*L63,0)</f>
        <v>7419</v>
      </c>
      <c r="N61" s="11">
        <v>48</v>
      </c>
    </row>
    <row r="62" spans="2:14" ht="12.75">
      <c r="B62" s="1" t="s">
        <v>15</v>
      </c>
      <c r="C62" s="2" t="s">
        <v>1</v>
      </c>
      <c r="D62" s="2" t="s">
        <v>2</v>
      </c>
      <c r="E62" s="20" t="s">
        <v>16</v>
      </c>
      <c r="F62" s="3" t="s">
        <v>4</v>
      </c>
      <c r="G62" s="21" t="s">
        <v>13</v>
      </c>
      <c r="H62" s="21" t="s">
        <v>13</v>
      </c>
      <c r="M62" s="11">
        <f>ROUND(D56*L63,0)</f>
        <v>6175332</v>
      </c>
      <c r="N62" s="11">
        <v>9933</v>
      </c>
    </row>
    <row r="63" spans="2:14" ht="13.5" thickBot="1">
      <c r="B63" s="22" t="s">
        <v>7</v>
      </c>
      <c r="C63" s="11">
        <v>48</v>
      </c>
      <c r="D63" s="5">
        <v>0</v>
      </c>
      <c r="E63" s="23">
        <v>0</v>
      </c>
      <c r="F63" s="6">
        <v>120</v>
      </c>
      <c r="G63" s="16">
        <f>ROUND(C63/C65,4)</f>
        <v>0.1273</v>
      </c>
      <c r="H63" s="16">
        <f>ROUND(F63/F65,4)</f>
        <v>0.1273</v>
      </c>
      <c r="L63" s="7">
        <v>6182751</v>
      </c>
      <c r="M63" s="7">
        <f>SUM(M61:M62)</f>
        <v>6182751</v>
      </c>
      <c r="N63" s="7">
        <f>SUM(N61:N62)</f>
        <v>9981</v>
      </c>
    </row>
    <row r="64" spans="2:8" ht="13.5" thickTop="1">
      <c r="B64" t="s">
        <v>8</v>
      </c>
      <c r="C64" s="11">
        <v>329</v>
      </c>
      <c r="D64" s="5">
        <v>0</v>
      </c>
      <c r="E64" s="23">
        <v>0</v>
      </c>
      <c r="F64" s="6">
        <v>822.5</v>
      </c>
      <c r="G64" s="16">
        <f>+G65-G63</f>
        <v>0.8727</v>
      </c>
      <c r="H64" s="16">
        <f>+H65-H63</f>
        <v>0.8727</v>
      </c>
    </row>
    <row r="65" spans="2:8" ht="13.5" thickBot="1">
      <c r="B65" t="s">
        <v>6</v>
      </c>
      <c r="C65" s="7">
        <v>377</v>
      </c>
      <c r="D65" s="7">
        <v>0</v>
      </c>
      <c r="E65" s="24">
        <v>0</v>
      </c>
      <c r="F65" s="8">
        <v>942.5</v>
      </c>
      <c r="G65" s="17">
        <v>1</v>
      </c>
      <c r="H65" s="17">
        <v>1</v>
      </c>
    </row>
    <row r="66" ht="13.5" thickTop="1">
      <c r="C66" s="31" t="s">
        <v>22</v>
      </c>
    </row>
    <row r="67" ht="13.5" thickBot="1">
      <c r="C67" s="7">
        <f>+C65</f>
        <v>377</v>
      </c>
    </row>
    <row r="68" ht="13.5" thickTop="1"/>
  </sheetData>
  <printOptions/>
  <pageMargins left="0.75" right="0.75" top="1" bottom="1" header="0.5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Beagle</dc:creator>
  <cp:keywords/>
  <dc:description/>
  <cp:lastModifiedBy>Brad Beagle</cp:lastModifiedBy>
  <cp:lastPrinted>2006-05-01T12:27:18Z</cp:lastPrinted>
  <dcterms:created xsi:type="dcterms:W3CDTF">2006-04-25T14:46:29Z</dcterms:created>
  <dcterms:modified xsi:type="dcterms:W3CDTF">2006-05-01T14:24:10Z</dcterms:modified>
  <cp:category/>
  <cp:version/>
  <cp:contentType/>
  <cp:contentStatus/>
</cp:coreProperties>
</file>