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3620" activeTab="0"/>
  </bookViews>
  <sheets>
    <sheet name="dsbkwh" sheetId="1" r:id="rId1"/>
  </sheets>
  <definedNames>
    <definedName name="dsbkwh">'dsbkwh'!$A$1:$J$12</definedName>
  </definedNames>
  <calcPr fullCalcOnLoad="1"/>
</workbook>
</file>

<file path=xl/sharedStrings.xml><?xml version="1.0" encoding="utf-8"?>
<sst xmlns="http://schemas.openxmlformats.org/spreadsheetml/2006/main" count="45" uniqueCount="26">
  <si>
    <t>RATEABBR</t>
  </si>
  <si>
    <t>RATECEIL</t>
  </si>
  <si>
    <t>_FREQ_</t>
  </si>
  <si>
    <t>bkwh</t>
  </si>
  <si>
    <t>bkw</t>
  </si>
  <si>
    <t>totalrev</t>
  </si>
  <si>
    <t>F6000</t>
  </si>
  <si>
    <t>N300HU</t>
  </si>
  <si>
    <t>N300HUkwh</t>
  </si>
  <si>
    <t>ADDkwh</t>
  </si>
  <si>
    <t>DS01</t>
  </si>
  <si>
    <t>N</t>
  </si>
  <si>
    <t>Y</t>
  </si>
  <si>
    <t>DS02</t>
  </si>
  <si>
    <t>DS03</t>
  </si>
  <si>
    <t>DS07</t>
  </si>
  <si>
    <t>DS08</t>
  </si>
  <si>
    <t>DS09</t>
  </si>
  <si>
    <t>Total</t>
  </si>
  <si>
    <t>bkwh tie-out</t>
  </si>
  <si>
    <t>"Cap" Rate</t>
  </si>
  <si>
    <t>Church "Cap" Rate</t>
  </si>
  <si>
    <t>Tie-out</t>
  </si>
  <si>
    <t>12 month Est</t>
  </si>
  <si>
    <t>Sch M</t>
  </si>
  <si>
    <t>Base 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</si>
</sst>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37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164" fontId="6" fillId="0" borderId="0" xfId="0" applyNumberFormat="1" applyFont="1" applyAlignment="1" quotePrefix="1">
      <alignment horizontal="center"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39" fontId="6" fillId="0" borderId="0" xfId="0" applyNumberFormat="1" applyFont="1" applyAlignment="1" quotePrefix="1">
      <alignment horizontal="center"/>
    </xf>
    <xf numFmtId="39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9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1" xfId="0" applyNumberFormat="1" applyBorder="1" applyAlignment="1">
      <alignment/>
    </xf>
    <xf numFmtId="37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I27" sqref="I27"/>
    </sheetView>
  </sheetViews>
  <sheetFormatPr defaultColWidth="9.140625" defaultRowHeight="12.75"/>
  <cols>
    <col min="1" max="2" width="14.7109375" style="0" customWidth="1"/>
    <col min="3" max="4" width="14.7109375" style="6" customWidth="1"/>
    <col min="5" max="5" width="14.7109375" style="9" customWidth="1"/>
    <col min="6" max="6" width="15.421875" style="12" bestFit="1" customWidth="1"/>
    <col min="7" max="10" width="14.7109375" style="6" customWidth="1"/>
    <col min="12" max="12" width="12.8515625" style="0" customWidth="1"/>
    <col min="13" max="13" width="12.7109375" style="0" customWidth="1"/>
  </cols>
  <sheetData>
    <row r="1" spans="1:10" ht="12.75">
      <c r="A1" s="2" t="s">
        <v>0</v>
      </c>
      <c r="B1" s="2" t="s">
        <v>1</v>
      </c>
      <c r="C1" s="4" t="s">
        <v>2</v>
      </c>
      <c r="D1" s="4" t="s">
        <v>3</v>
      </c>
      <c r="E1" s="7" t="s">
        <v>4</v>
      </c>
      <c r="F1" s="10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2.75">
      <c r="A2" s="1" t="s">
        <v>10</v>
      </c>
      <c r="B2" s="3" t="s">
        <v>11</v>
      </c>
      <c r="C2" s="5">
        <v>143195</v>
      </c>
      <c r="D2" s="5">
        <v>976692315</v>
      </c>
      <c r="E2" s="8">
        <v>3442199.499999995</v>
      </c>
      <c r="F2" s="11">
        <v>61821738.299998246</v>
      </c>
      <c r="G2" s="5">
        <v>346428596</v>
      </c>
      <c r="H2" s="5">
        <v>5268044.717790677</v>
      </c>
      <c r="I2" s="5">
        <v>534492844</v>
      </c>
      <c r="J2" s="5">
        <v>95770875</v>
      </c>
    </row>
    <row r="3" spans="1:10" ht="12.75">
      <c r="A3" s="1" t="s">
        <v>10</v>
      </c>
      <c r="B3" s="3" t="s">
        <v>12</v>
      </c>
      <c r="C3" s="5">
        <v>1236</v>
      </c>
      <c r="D3" s="5">
        <v>1028666</v>
      </c>
      <c r="E3" s="8">
        <v>74201.20000000007</v>
      </c>
      <c r="F3" s="11">
        <v>215090.63</v>
      </c>
      <c r="G3" s="5">
        <v>993941</v>
      </c>
      <c r="H3" s="5">
        <v>131.04702307535922</v>
      </c>
      <c r="I3" s="5">
        <v>34725</v>
      </c>
      <c r="J3" s="5">
        <v>0</v>
      </c>
    </row>
    <row r="4" spans="1:10" ht="12.75">
      <c r="A4" s="1" t="s">
        <v>13</v>
      </c>
      <c r="B4" s="3" t="s">
        <v>11</v>
      </c>
      <c r="C4" s="5">
        <v>12</v>
      </c>
      <c r="D4" s="5">
        <v>1554595</v>
      </c>
      <c r="E4" s="8">
        <v>4845.12</v>
      </c>
      <c r="F4" s="11">
        <v>92399.9</v>
      </c>
      <c r="G4" s="5">
        <v>72000</v>
      </c>
      <c r="H4" s="5">
        <v>3274.0793591789115</v>
      </c>
      <c r="I4" s="5">
        <v>1324044</v>
      </c>
      <c r="J4" s="5">
        <v>158551</v>
      </c>
    </row>
    <row r="5" spans="1:10" ht="12.75">
      <c r="A5" s="1" t="s">
        <v>13</v>
      </c>
      <c r="B5" s="3" t="s">
        <v>12</v>
      </c>
      <c r="C5" s="5">
        <v>12</v>
      </c>
      <c r="D5" s="5">
        <v>33687</v>
      </c>
      <c r="E5" s="8">
        <v>1015.8</v>
      </c>
      <c r="F5" s="11">
        <v>6435.58</v>
      </c>
      <c r="G5" s="5">
        <v>33687</v>
      </c>
      <c r="H5" s="5">
        <v>0</v>
      </c>
      <c r="I5" s="5">
        <v>0</v>
      </c>
      <c r="J5" s="5">
        <v>0</v>
      </c>
    </row>
    <row r="6" spans="1:10" ht="12.75">
      <c r="A6" s="1" t="s">
        <v>14</v>
      </c>
      <c r="B6" s="3" t="s">
        <v>11</v>
      </c>
      <c r="C6" s="5">
        <v>12</v>
      </c>
      <c r="D6" s="5">
        <v>1682581</v>
      </c>
      <c r="E6" s="8">
        <v>3817.32</v>
      </c>
      <c r="F6" s="11">
        <v>89723.7</v>
      </c>
      <c r="G6" s="5">
        <v>72000</v>
      </c>
      <c r="H6" s="5">
        <v>3600</v>
      </c>
      <c r="I6" s="5">
        <v>1145196</v>
      </c>
      <c r="J6" s="5">
        <v>465385</v>
      </c>
    </row>
    <row r="7" spans="1:10" ht="12.75">
      <c r="A7" s="1" t="s">
        <v>15</v>
      </c>
      <c r="B7" s="3" t="s">
        <v>11</v>
      </c>
      <c r="C7" s="5">
        <v>651</v>
      </c>
      <c r="D7" s="5">
        <v>23862422</v>
      </c>
      <c r="E7" s="8">
        <v>72287.37</v>
      </c>
      <c r="F7" s="11">
        <v>1428032.03</v>
      </c>
      <c r="G7" s="5">
        <v>3454381</v>
      </c>
      <c r="H7" s="5">
        <v>120227.7247656492</v>
      </c>
      <c r="I7" s="5">
        <v>17269624</v>
      </c>
      <c r="J7" s="5">
        <v>3138417</v>
      </c>
    </row>
    <row r="8" spans="1:10" ht="12.75">
      <c r="A8" s="1" t="s">
        <v>15</v>
      </c>
      <c r="B8" s="3" t="s">
        <v>12</v>
      </c>
      <c r="C8" s="5">
        <v>40</v>
      </c>
      <c r="D8" s="5">
        <v>82140</v>
      </c>
      <c r="E8" s="8">
        <v>3322.91</v>
      </c>
      <c r="F8" s="11">
        <v>15964.35</v>
      </c>
      <c r="G8" s="5">
        <v>51010</v>
      </c>
      <c r="H8" s="5">
        <v>50.33436811735418</v>
      </c>
      <c r="I8" s="5">
        <v>31130</v>
      </c>
      <c r="J8" s="5">
        <v>0</v>
      </c>
    </row>
    <row r="9" spans="1:10" ht="12.75">
      <c r="A9" s="1" t="s">
        <v>16</v>
      </c>
      <c r="B9" s="3" t="s">
        <v>11</v>
      </c>
      <c r="C9" s="5">
        <v>688</v>
      </c>
      <c r="D9" s="5">
        <v>8645983</v>
      </c>
      <c r="E9" s="8">
        <v>48497.06</v>
      </c>
      <c r="F9" s="11">
        <v>684901.64</v>
      </c>
      <c r="G9" s="5">
        <v>3138261</v>
      </c>
      <c r="H9" s="5">
        <v>38957.02138308336</v>
      </c>
      <c r="I9" s="5">
        <v>5476002</v>
      </c>
      <c r="J9" s="5">
        <v>31720</v>
      </c>
    </row>
    <row r="10" spans="1:10" ht="12.75">
      <c r="A10" s="1" t="s">
        <v>16</v>
      </c>
      <c r="B10" s="3" t="s">
        <v>12</v>
      </c>
      <c r="C10" s="5">
        <v>22</v>
      </c>
      <c r="D10" s="5">
        <v>43249</v>
      </c>
      <c r="E10" s="8">
        <v>1783.11</v>
      </c>
      <c r="F10" s="11">
        <v>8446.61</v>
      </c>
      <c r="G10" s="5">
        <v>39489</v>
      </c>
      <c r="H10" s="5">
        <v>7.467132700480598</v>
      </c>
      <c r="I10" s="5">
        <v>3760</v>
      </c>
      <c r="J10" s="5">
        <v>0</v>
      </c>
    </row>
    <row r="11" spans="1:10" ht="12.75">
      <c r="A11" s="1" t="s">
        <v>17</v>
      </c>
      <c r="B11" s="3" t="s">
        <v>11</v>
      </c>
      <c r="C11" s="5">
        <v>2420</v>
      </c>
      <c r="D11" s="5">
        <v>6921669</v>
      </c>
      <c r="E11" s="8">
        <v>46270.4800000001</v>
      </c>
      <c r="F11" s="11">
        <v>555024.37</v>
      </c>
      <c r="G11" s="5">
        <v>4643944</v>
      </c>
      <c r="H11" s="5">
        <v>23325.86945518125</v>
      </c>
      <c r="I11" s="5">
        <v>2277525</v>
      </c>
      <c r="J11" s="5">
        <v>200</v>
      </c>
    </row>
    <row r="12" spans="1:13" ht="12.75">
      <c r="A12" s="1" t="s">
        <v>17</v>
      </c>
      <c r="B12" s="3" t="s">
        <v>12</v>
      </c>
      <c r="C12" s="5">
        <v>455</v>
      </c>
      <c r="D12" s="5">
        <v>1109898</v>
      </c>
      <c r="E12" s="8">
        <v>18451.4</v>
      </c>
      <c r="F12" s="11">
        <v>125802.79</v>
      </c>
      <c r="G12" s="5">
        <v>1098088</v>
      </c>
      <c r="H12" s="5">
        <v>162.16576672271634</v>
      </c>
      <c r="I12" s="5">
        <v>11810</v>
      </c>
      <c r="J12" s="5">
        <v>0</v>
      </c>
      <c r="L12" s="17" t="s">
        <v>19</v>
      </c>
      <c r="M12" s="17"/>
    </row>
    <row r="13" spans="1:13" ht="13.5" thickBot="1">
      <c r="A13" s="13" t="s">
        <v>18</v>
      </c>
      <c r="C13" s="14">
        <f>SUM(C2:C12)</f>
        <v>148743</v>
      </c>
      <c r="D13" s="14">
        <f>SUM(D2:D12)</f>
        <v>1021657205</v>
      </c>
      <c r="E13" s="15">
        <f>SUM(E2:E12)</f>
        <v>3716691.269999995</v>
      </c>
      <c r="F13" s="16">
        <f>SUM(F2:F12)</f>
        <v>65043559.89999825</v>
      </c>
      <c r="G13" s="14">
        <f>SUM(G2:G12)</f>
        <v>360025397</v>
      </c>
      <c r="H13" s="14">
        <f>SUM(H2:H12)</f>
        <v>5457780.427044386</v>
      </c>
      <c r="I13" s="14">
        <f>SUM(I2:I12)</f>
        <v>562066660</v>
      </c>
      <c r="J13" s="14">
        <f>SUM(J2:J12)</f>
        <v>99565148</v>
      </c>
      <c r="L13" s="6">
        <f>+G13+I13+J13</f>
        <v>1021657205</v>
      </c>
      <c r="M13" s="18">
        <f>+D13-L13</f>
        <v>0</v>
      </c>
    </row>
    <row r="14" ht="13.5" thickTop="1"/>
    <row r="18" spans="6:9" ht="12.75">
      <c r="F18" s="22" t="s">
        <v>23</v>
      </c>
      <c r="G18" s="22" t="s">
        <v>24</v>
      </c>
      <c r="H18" s="4" t="s">
        <v>25</v>
      </c>
      <c r="I18" s="22" t="s">
        <v>24</v>
      </c>
    </row>
    <row r="19" ht="12.75">
      <c r="H19" s="12"/>
    </row>
    <row r="20" spans="1:9" ht="12.75">
      <c r="A20" t="s">
        <v>6</v>
      </c>
      <c r="C20"/>
      <c r="D20" s="6">
        <f>+G2+G4+G6+G7+G9+G11</f>
        <v>357809182</v>
      </c>
      <c r="E20" s="19">
        <f>1-SUM(E21:E24)</f>
        <v>0.35009999999999997</v>
      </c>
      <c r="G20" s="6">
        <f>ROUND($E20*F$25,0)</f>
        <v>361839903</v>
      </c>
      <c r="H20" s="12"/>
      <c r="I20" s="6">
        <f>ROUND($E20*H$25,0)</f>
        <v>360782938</v>
      </c>
    </row>
    <row r="21" spans="1:9" ht="12.75">
      <c r="A21" t="s">
        <v>8</v>
      </c>
      <c r="C21"/>
      <c r="D21" s="6">
        <f>+I2+I4+I6+I7+I9+I11</f>
        <v>561985235</v>
      </c>
      <c r="E21" s="19">
        <f>ROUND(D21/D$25,4)</f>
        <v>0.5501</v>
      </c>
      <c r="G21" s="6">
        <f>ROUND($E21*F$25,0)</f>
        <v>568546503</v>
      </c>
      <c r="H21" s="12"/>
      <c r="I21" s="6">
        <f>ROUND($E21*H$25,0)</f>
        <v>566885730</v>
      </c>
    </row>
    <row r="22" spans="1:9" ht="12.75">
      <c r="A22" t="s">
        <v>9</v>
      </c>
      <c r="C22"/>
      <c r="D22" s="6">
        <f>+J2+J4+J6+J7+J9+J11</f>
        <v>99565148</v>
      </c>
      <c r="E22" s="19">
        <f>ROUND(D22/D$25,4)</f>
        <v>0.0975</v>
      </c>
      <c r="G22" s="6">
        <f>ROUND($E22*F$25,0)</f>
        <v>100769468</v>
      </c>
      <c r="H22" s="12"/>
      <c r="I22" s="6">
        <f>ROUND($E22*H$25,0)</f>
        <v>100475111</v>
      </c>
    </row>
    <row r="23" spans="1:9" ht="12.75">
      <c r="A23" s="20" t="s">
        <v>20</v>
      </c>
      <c r="C23"/>
      <c r="D23" s="6">
        <f>+D3+D5+D8+D10</f>
        <v>1187742</v>
      </c>
      <c r="E23" s="19">
        <f>ROUND(D23/D$25,4)</f>
        <v>0.0012</v>
      </c>
      <c r="G23" s="6">
        <f>ROUND($E23*F$25,0)</f>
        <v>1240240</v>
      </c>
      <c r="H23" s="12"/>
      <c r="I23" s="6">
        <f>ROUND($E23*H$25,0)</f>
        <v>1236617</v>
      </c>
    </row>
    <row r="24" spans="1:9" ht="12.75">
      <c r="A24" t="s">
        <v>21</v>
      </c>
      <c r="C24"/>
      <c r="D24" s="6">
        <f>+D12</f>
        <v>1109898</v>
      </c>
      <c r="E24" s="19">
        <f>ROUND(D24/D$25,4)</f>
        <v>0.0011</v>
      </c>
      <c r="G24" s="6">
        <f>ROUND($E24*F$25,0)</f>
        <v>1136886</v>
      </c>
      <c r="H24" s="12"/>
      <c r="I24" s="6">
        <f>ROUND($E24*H$25,0)</f>
        <v>1133565</v>
      </c>
    </row>
    <row r="25" spans="1:9" ht="13.5" thickBot="1">
      <c r="A25" t="s">
        <v>18</v>
      </c>
      <c r="C25"/>
      <c r="D25" s="14">
        <f>SUM(D20:D24)</f>
        <v>1021657205</v>
      </c>
      <c r="E25" s="21">
        <f>SUM(E20:E24)</f>
        <v>1</v>
      </c>
      <c r="F25" s="14">
        <f>997238000+36295000</f>
        <v>1033533000</v>
      </c>
      <c r="G25" s="14">
        <f>SUM(G20:G24)</f>
        <v>1033533000</v>
      </c>
      <c r="H25" s="14">
        <f>994943041+35570920</f>
        <v>1030513961</v>
      </c>
      <c r="I25" s="14">
        <f>SUM(I20:I24)</f>
        <v>1030513961</v>
      </c>
    </row>
    <row r="26" spans="3:8" ht="13.5" thickTop="1">
      <c r="C26"/>
      <c r="D26"/>
      <c r="E26"/>
      <c r="H26" s="12"/>
    </row>
    <row r="27" spans="1:5" ht="13.5" thickBot="1">
      <c r="A27" t="s">
        <v>22</v>
      </c>
      <c r="C27"/>
      <c r="D27" s="14">
        <f>+D13-D25</f>
        <v>0</v>
      </c>
      <c r="E27"/>
    </row>
    <row r="28" ht="13.5" thickTop="1"/>
  </sheetData>
  <mergeCells count="1">
    <mergeCell ref="L12:M1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Beagle</cp:lastModifiedBy>
  <dcterms:modified xsi:type="dcterms:W3CDTF">2006-04-28T21:51:43Z</dcterms:modified>
  <cp:category/>
  <cp:version/>
  <cp:contentType/>
  <cp:contentStatus/>
</cp:coreProperties>
</file>