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Median Data" sheetId="1" r:id="rId1"/>
    <sheet name="ROE-MTB Data" sheetId="2" r:id="rId2"/>
    <sheet name="ROE and MB Data" sheetId="3" r:id="rId3"/>
    <sheet name="Div Yield Graph" sheetId="4" r:id="rId4"/>
    <sheet name="Bond Yields (2)" sheetId="5" r:id="rId5"/>
    <sheet name="JRW-4.3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#REF!</definedName>
    <definedName name="HTML_CodePage" hidden="1">1252</definedName>
    <definedName name="HTML_Control" localSheetId="5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fullCalcOnLoad="1"/>
</workbook>
</file>

<file path=xl/comments3.xml><?xml version="1.0" encoding="utf-8"?>
<comments xmlns="http://schemas.openxmlformats.org/spreadsheetml/2006/main">
  <authors>
    <author>Center for Academic Computing</author>
  </authors>
  <commentList>
    <comment ref="C12" authorId="0">
      <text>
        <r>
          <rPr>
            <b/>
            <sz val="8"/>
            <rFont val="Tahoma"/>
            <family val="0"/>
          </rPr>
          <t>Formed on Oct 20, 2000 upon merger between PECO Energy and Unicom Corp.</t>
        </r>
      </text>
    </comment>
  </commentList>
</comments>
</file>

<file path=xl/comments6.xml><?xml version="1.0" encoding="utf-8"?>
<comments xmlns="http://schemas.openxmlformats.org/spreadsheetml/2006/main">
  <authors>
    <author>Bloomberg L.P.</author>
  </authors>
  <commentList>
    <comment ref="D9" authorId="0">
      <text>
        <r>
          <rPr>
            <b/>
            <sz val="8"/>
            <rFont val="Tahoma"/>
            <family val="0"/>
          </rPr>
          <t>Bloomberg L.P.:</t>
        </r>
        <r>
          <rPr>
            <sz val="8"/>
            <rFont val="Tahoma"/>
            <family val="0"/>
          </rPr>
          <t xml:space="preserve">
US Treasuries with coupons between 6.75% and 10.875%.</t>
        </r>
      </text>
    </comment>
    <comment ref="C9" authorId="0">
      <text>
        <r>
          <rPr>
            <b/>
            <sz val="8"/>
            <rFont val="Tahoma"/>
            <family val="0"/>
          </rPr>
          <t>Bloomberg L.P.:</t>
        </r>
        <r>
          <rPr>
            <sz val="8"/>
            <rFont val="Tahoma"/>
            <family val="0"/>
          </rPr>
          <t xml:space="preserve">
USD Euro A-rated 10yr Corporates</t>
        </r>
      </text>
    </comment>
  </commentList>
</comments>
</file>

<file path=xl/sharedStrings.xml><?xml version="1.0" encoding="utf-8"?>
<sst xmlns="http://schemas.openxmlformats.org/spreadsheetml/2006/main" count="123" uniqueCount="54">
  <si>
    <t>Market to Book Ratio</t>
  </si>
  <si>
    <t>Company</t>
  </si>
  <si>
    <t>Div</t>
  </si>
  <si>
    <t>ROE</t>
  </si>
  <si>
    <t>PE</t>
  </si>
  <si>
    <t>MB</t>
  </si>
  <si>
    <t>AEP</t>
  </si>
  <si>
    <t>AES</t>
  </si>
  <si>
    <t>-</t>
  </si>
  <si>
    <t>Con ED</t>
  </si>
  <si>
    <t>Dominion</t>
  </si>
  <si>
    <t>Duke</t>
  </si>
  <si>
    <t>Edison Int</t>
  </si>
  <si>
    <t>Exelon</t>
  </si>
  <si>
    <t>NISource</t>
  </si>
  <si>
    <t>PGE</t>
  </si>
  <si>
    <t>PS Ent</t>
  </si>
  <si>
    <t>Southern</t>
  </si>
  <si>
    <t>TXU</t>
  </si>
  <si>
    <t>Williams</t>
  </si>
  <si>
    <t>Average</t>
  </si>
  <si>
    <t>* Numbers in bold are Valueline estimates</t>
  </si>
  <si>
    <t>Dow Jones Utilities</t>
  </si>
  <si>
    <t>Year</t>
  </si>
  <si>
    <t>Average Dividend Yield</t>
  </si>
  <si>
    <t xml:space="preserve"> 'A' Rated Public Utility Bond Yields</t>
  </si>
  <si>
    <t>First Energy</t>
  </si>
  <si>
    <t>CenterPoint</t>
  </si>
  <si>
    <t>Median Data</t>
  </si>
  <si>
    <t>ATTACHMENT JRW-4</t>
  </si>
  <si>
    <t>Long-Term Debt Cost Rate</t>
  </si>
  <si>
    <t>Page 4of 6</t>
  </si>
  <si>
    <t>Date</t>
  </si>
  <si>
    <t>U.S. Utilities 
A-rated Yields</t>
  </si>
  <si>
    <t>U.S. Corp.
A-rated Yields</t>
  </si>
  <si>
    <t xml:space="preserve">U.S. Treasury
10yr Bonds </t>
  </si>
  <si>
    <t>Spread -- U.S. Utilities 
A-rated  - U.S. Treasury - 10yr Yields</t>
  </si>
  <si>
    <t>Spread -- U.S. Corporate  
A-rated  - U.S. Treasury - 10yr Yields</t>
  </si>
  <si>
    <t>Median</t>
  </si>
  <si>
    <t>SOURCE: Bloomberg (FMCI function)</t>
  </si>
  <si>
    <t>American Electric Power</t>
  </si>
  <si>
    <t>AES Corp.</t>
  </si>
  <si>
    <t>Consolidated Edison</t>
  </si>
  <si>
    <t>Dominion Resources</t>
  </si>
  <si>
    <t>Duke Energy</t>
  </si>
  <si>
    <t>Edison International</t>
  </si>
  <si>
    <t>Exelton</t>
  </si>
  <si>
    <t>NiSource</t>
  </si>
  <si>
    <t>Public Service Enterprises</t>
  </si>
  <si>
    <t>Southern Co.</t>
  </si>
  <si>
    <t>Williams Company</t>
  </si>
  <si>
    <t>TXU Corp</t>
  </si>
  <si>
    <t>Market-</t>
  </si>
  <si>
    <t>to-Book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</si>
</sst>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%"/>
    <numFmt numFmtId="167" formatCode="0.0000"/>
    <numFmt numFmtId="168" formatCode="0.00000"/>
    <numFmt numFmtId="169" formatCode="0.00_)"/>
    <numFmt numFmtId="170" formatCode="0.0000_)"/>
    <numFmt numFmtId="171" formatCode="0.00000000_)"/>
    <numFmt numFmtId="172" formatCode="dd\-mmm\-yy"/>
    <numFmt numFmtId="173" formatCode="0.0000000000000000%"/>
    <numFmt numFmtId="174" formatCode="0.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000"/>
    <numFmt numFmtId="179" formatCode="0.0000000"/>
    <numFmt numFmtId="180" formatCode="0.000000"/>
    <numFmt numFmtId="181" formatCode="0.0000000000"/>
    <numFmt numFmtId="182" formatCode="0.00000000"/>
    <numFmt numFmtId="183" formatCode="0.000000000000000%"/>
    <numFmt numFmtId="184" formatCode="[$€-2]\ #,##0.00_);[Red]\([$€-2]\ #,##0.00\)"/>
    <numFmt numFmtId="185" formatCode="mm/dd/yy"/>
    <numFmt numFmtId="186" formatCode="m/dd/yy"/>
    <numFmt numFmtId="187" formatCode="m/yy"/>
    <numFmt numFmtId="188" formatCode="yyyy"/>
    <numFmt numFmtId="189" formatCode="0.0000%"/>
    <numFmt numFmtId="190" formatCode="0.00000%"/>
    <numFmt numFmtId="191" formatCode="0_)"/>
    <numFmt numFmtId="192" formatCode="_(* #,##0.0_);_(* \(#,##0.0\);_(* &quot;-&quot;??_);_(@_)"/>
    <numFmt numFmtId="193" formatCode="_(&quot;$&quot;* #,##0_);_(&quot;$&quot;* \(#,##0\);_(&quot;$&quot;* &quot;-&quot;??_);_(@_)"/>
    <numFmt numFmtId="194" formatCode="0.00000_)"/>
    <numFmt numFmtId="195" formatCode="_(* #,##0_);_(* \(#,##0\);_(* &quot;-&quot;??_);_(@_)"/>
    <numFmt numFmtId="196" formatCode="0.000_)"/>
    <numFmt numFmtId="197" formatCode="[$-409]dddd\,\ mmmm\ dd\,\ yyyy"/>
    <numFmt numFmtId="198" formatCode="[$-409]h:mm:ss\ AM/PM"/>
    <numFmt numFmtId="199" formatCode="[$-409]mmm\-yy;@"/>
    <numFmt numFmtId="200" formatCode="[$-409]mmmmm\-yy;@"/>
  </numFmts>
  <fonts count="13">
    <font>
      <sz val="10"/>
      <name val="Arial"/>
      <family val="0"/>
    </font>
    <font>
      <b/>
      <sz val="10"/>
      <name val="Arial"/>
      <family val="0"/>
    </font>
    <font>
      <i/>
      <sz val="8"/>
      <name val="Arial"/>
      <family val="2"/>
    </font>
    <font>
      <b/>
      <sz val="8"/>
      <name val="Tahoma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b/>
      <sz val="14.75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0" fontId="1" fillId="0" borderId="0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10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10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4" xfId="0" applyNumberFormat="1" applyFont="1" applyBorder="1" applyAlignment="1">
      <alignment horizontal="right"/>
    </xf>
    <xf numFmtId="10" fontId="0" fillId="0" borderId="0" xfId="0" applyNumberFormat="1" applyFont="1" applyAlignment="1">
      <alignment horizontal="right"/>
    </xf>
    <xf numFmtId="17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0" fontId="0" fillId="0" borderId="0" xfId="21" applyNumberForma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187" fontId="0" fillId="0" borderId="0" xfId="0" applyNumberFormat="1" applyAlignment="1">
      <alignment horizontal="left"/>
    </xf>
    <xf numFmtId="17" fontId="0" fillId="0" borderId="0" xfId="0" applyNumberFormat="1" applyAlignment="1">
      <alignment horizontal="right"/>
    </xf>
    <xf numFmtId="0" fontId="0" fillId="2" borderId="0" xfId="0" applyFill="1" applyAlignment="1">
      <alignment/>
    </xf>
    <xf numFmtId="10" fontId="0" fillId="2" borderId="0" xfId="0" applyNumberForma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DJU Dividend Yield</a:t>
            </a:r>
          </a:p>
        </c:rich>
      </c:tx>
      <c:layout>
        <c:manualLayout>
          <c:xMode val="factor"/>
          <c:yMode val="factor"/>
          <c:x val="0.22"/>
          <c:y val="0.08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05725"/>
          <c:w val="0.928"/>
          <c:h val="0.94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'Div Yield Graph'!$A$4:$A$18</c:f>
              <c:numCache>
                <c:ptCount val="15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</c:numCache>
            </c:numRef>
          </c:cat>
          <c:val>
            <c:numRef>
              <c:f>'Div Yield Graph'!$B$4:$B$18</c:f>
              <c:numCache>
                <c:ptCount val="15"/>
                <c:pt idx="0">
                  <c:v>0.066</c:v>
                </c:pt>
                <c:pt idx="1">
                  <c:v>0.063</c:v>
                </c:pt>
                <c:pt idx="2">
                  <c:v>0.0555</c:v>
                </c:pt>
                <c:pt idx="3">
                  <c:v>0.073</c:v>
                </c:pt>
                <c:pt idx="4">
                  <c:v>0.069</c:v>
                </c:pt>
                <c:pt idx="5">
                  <c:v>0.0575</c:v>
                </c:pt>
                <c:pt idx="6">
                  <c:v>0.0565</c:v>
                </c:pt>
                <c:pt idx="7">
                  <c:v>0.0475</c:v>
                </c:pt>
                <c:pt idx="8">
                  <c:v>0.05</c:v>
                </c:pt>
                <c:pt idx="9">
                  <c:v>0.051500000000000004</c:v>
                </c:pt>
                <c:pt idx="10">
                  <c:v>0.048</c:v>
                </c:pt>
                <c:pt idx="11">
                  <c:v>0.0485</c:v>
                </c:pt>
                <c:pt idx="12">
                  <c:v>0.0475</c:v>
                </c:pt>
                <c:pt idx="13">
                  <c:v>0.043</c:v>
                </c:pt>
                <c:pt idx="14">
                  <c:v>0.037</c:v>
                </c:pt>
              </c:numCache>
            </c:numRef>
          </c:val>
        </c:ser>
        <c:axId val="54545063"/>
        <c:axId val="21143520"/>
      </c:barChart>
      <c:catAx>
        <c:axId val="5454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1143520"/>
        <c:crosses val="autoZero"/>
        <c:auto val="1"/>
        <c:lblOffset val="100"/>
        <c:noMultiLvlLbl val="0"/>
      </c:catAx>
      <c:valAx>
        <c:axId val="2114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Dividend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54545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'Bond Yields (2)'!$B$2:$B$59</c:f>
              <c:strCache>
                <c:ptCount val="58"/>
                <c:pt idx="0">
                  <c:v>32933</c:v>
                </c:pt>
                <c:pt idx="1">
                  <c:v>33025</c:v>
                </c:pt>
                <c:pt idx="2">
                  <c:v>33117</c:v>
                </c:pt>
                <c:pt idx="3">
                  <c:v>33208</c:v>
                </c:pt>
                <c:pt idx="4">
                  <c:v>33298</c:v>
                </c:pt>
                <c:pt idx="5">
                  <c:v>33390</c:v>
                </c:pt>
                <c:pt idx="6">
                  <c:v>33482</c:v>
                </c:pt>
                <c:pt idx="7">
                  <c:v>33573</c:v>
                </c:pt>
                <c:pt idx="8">
                  <c:v>33664</c:v>
                </c:pt>
                <c:pt idx="9">
                  <c:v>33756</c:v>
                </c:pt>
                <c:pt idx="10">
                  <c:v>33848</c:v>
                </c:pt>
                <c:pt idx="11">
                  <c:v>33939</c:v>
                </c:pt>
                <c:pt idx="12">
                  <c:v>34029</c:v>
                </c:pt>
                <c:pt idx="13">
                  <c:v>34121</c:v>
                </c:pt>
                <c:pt idx="14">
                  <c:v>34213</c:v>
                </c:pt>
                <c:pt idx="15">
                  <c:v>34304</c:v>
                </c:pt>
                <c:pt idx="16">
                  <c:v>34394</c:v>
                </c:pt>
                <c:pt idx="17">
                  <c:v>34486</c:v>
                </c:pt>
                <c:pt idx="18">
                  <c:v>34578</c:v>
                </c:pt>
                <c:pt idx="19">
                  <c:v>34669</c:v>
                </c:pt>
                <c:pt idx="20">
                  <c:v>34759</c:v>
                </c:pt>
                <c:pt idx="21">
                  <c:v>34851</c:v>
                </c:pt>
                <c:pt idx="22">
                  <c:v>34943</c:v>
                </c:pt>
                <c:pt idx="23">
                  <c:v>35034</c:v>
                </c:pt>
                <c:pt idx="24">
                  <c:v>35125</c:v>
                </c:pt>
                <c:pt idx="25">
                  <c:v>35217</c:v>
                </c:pt>
                <c:pt idx="26">
                  <c:v>35309</c:v>
                </c:pt>
                <c:pt idx="27">
                  <c:v>35400</c:v>
                </c:pt>
                <c:pt idx="28">
                  <c:v>35490</c:v>
                </c:pt>
                <c:pt idx="29">
                  <c:v>35582</c:v>
                </c:pt>
                <c:pt idx="30">
                  <c:v>35674</c:v>
                </c:pt>
                <c:pt idx="31">
                  <c:v>35765</c:v>
                </c:pt>
                <c:pt idx="32">
                  <c:v>35855</c:v>
                </c:pt>
                <c:pt idx="33">
                  <c:v>35947</c:v>
                </c:pt>
                <c:pt idx="34">
                  <c:v>36039</c:v>
                </c:pt>
                <c:pt idx="35">
                  <c:v>36130</c:v>
                </c:pt>
                <c:pt idx="36">
                  <c:v>36220</c:v>
                </c:pt>
                <c:pt idx="37">
                  <c:v>36312</c:v>
                </c:pt>
                <c:pt idx="38">
                  <c:v>36404</c:v>
                </c:pt>
                <c:pt idx="39">
                  <c:v>36495</c:v>
                </c:pt>
                <c:pt idx="40">
                  <c:v>36586</c:v>
                </c:pt>
                <c:pt idx="41">
                  <c:v>36678</c:v>
                </c:pt>
                <c:pt idx="42">
                  <c:v>36770</c:v>
                </c:pt>
                <c:pt idx="43">
                  <c:v>36861</c:v>
                </c:pt>
                <c:pt idx="44">
                  <c:v>36951</c:v>
                </c:pt>
                <c:pt idx="45">
                  <c:v>37043</c:v>
                </c:pt>
                <c:pt idx="46">
                  <c:v>37135</c:v>
                </c:pt>
                <c:pt idx="47">
                  <c:v>37226</c:v>
                </c:pt>
                <c:pt idx="48">
                  <c:v>37316</c:v>
                </c:pt>
                <c:pt idx="49">
                  <c:v>37408</c:v>
                </c:pt>
                <c:pt idx="50">
                  <c:v>37500</c:v>
                </c:pt>
                <c:pt idx="51">
                  <c:v>37591</c:v>
                </c:pt>
                <c:pt idx="52">
                  <c:v>37681</c:v>
                </c:pt>
                <c:pt idx="53">
                  <c:v>37773</c:v>
                </c:pt>
                <c:pt idx="54">
                  <c:v>37865</c:v>
                </c:pt>
                <c:pt idx="55">
                  <c:v>37956</c:v>
                </c:pt>
                <c:pt idx="56">
                  <c:v>38047</c:v>
                </c:pt>
                <c:pt idx="57">
                  <c:v>38139</c:v>
                </c:pt>
              </c:strCache>
            </c:strRef>
          </c:cat>
          <c:val>
            <c:numRef>
              <c:f>'Bond Yields (2)'!$C$2:$C$59</c:f>
              <c:numCache>
                <c:ptCount val="58"/>
                <c:pt idx="0">
                  <c:v>0.097</c:v>
                </c:pt>
                <c:pt idx="1">
                  <c:v>0.099</c:v>
                </c:pt>
                <c:pt idx="2">
                  <c:v>0.1</c:v>
                </c:pt>
                <c:pt idx="3">
                  <c:v>0.099</c:v>
                </c:pt>
                <c:pt idx="4">
                  <c:v>0.096</c:v>
                </c:pt>
                <c:pt idx="5">
                  <c:v>0.095</c:v>
                </c:pt>
                <c:pt idx="6">
                  <c:v>0.094</c:v>
                </c:pt>
                <c:pt idx="7">
                  <c:v>0.09</c:v>
                </c:pt>
                <c:pt idx="8">
                  <c:v>0.09</c:v>
                </c:pt>
                <c:pt idx="9">
                  <c:v>0.089</c:v>
                </c:pt>
                <c:pt idx="10">
                  <c:v>0.085</c:v>
                </c:pt>
                <c:pt idx="11">
                  <c:v>0.086</c:v>
                </c:pt>
                <c:pt idx="12">
                  <c:v>0.081</c:v>
                </c:pt>
                <c:pt idx="13">
                  <c:v>0.078</c:v>
                </c:pt>
                <c:pt idx="14">
                  <c:v>0.074</c:v>
                </c:pt>
                <c:pt idx="15">
                  <c:v>0.074</c:v>
                </c:pt>
                <c:pt idx="16">
                  <c:v>0.075</c:v>
                </c:pt>
                <c:pt idx="17">
                  <c:v>0.084</c:v>
                </c:pt>
                <c:pt idx="18">
                  <c:v>0.085</c:v>
                </c:pt>
                <c:pt idx="19">
                  <c:v>0.089</c:v>
                </c:pt>
                <c:pt idx="20">
                  <c:v>0.085</c:v>
                </c:pt>
                <c:pt idx="21">
                  <c:v>0.08</c:v>
                </c:pt>
                <c:pt idx="22">
                  <c:v>0.077</c:v>
                </c:pt>
                <c:pt idx="23">
                  <c:v>0.074</c:v>
                </c:pt>
                <c:pt idx="24">
                  <c:v>0.075</c:v>
                </c:pt>
                <c:pt idx="25">
                  <c:v>0.08</c:v>
                </c:pt>
                <c:pt idx="26">
                  <c:v>0.0797</c:v>
                </c:pt>
                <c:pt idx="27">
                  <c:v>0.0764</c:v>
                </c:pt>
                <c:pt idx="28">
                  <c:v>0.0766</c:v>
                </c:pt>
                <c:pt idx="29">
                  <c:v>0.0772</c:v>
                </c:pt>
                <c:pt idx="30">
                  <c:v>0.0738</c:v>
                </c:pt>
                <c:pt idx="31">
                  <c:v>0.0711</c:v>
                </c:pt>
                <c:pt idx="32">
                  <c:v>0.0713</c:v>
                </c:pt>
                <c:pt idx="33">
                  <c:v>0.0705</c:v>
                </c:pt>
                <c:pt idx="34">
                  <c:v>0.0692</c:v>
                </c:pt>
                <c:pt idx="35">
                  <c:v>0.0689</c:v>
                </c:pt>
                <c:pt idx="36">
                  <c:v>0.0719</c:v>
                </c:pt>
                <c:pt idx="37">
                  <c:v>0.0771</c:v>
                </c:pt>
                <c:pt idx="38">
                  <c:v>0.072</c:v>
                </c:pt>
                <c:pt idx="39">
                  <c:v>0.0762</c:v>
                </c:pt>
                <c:pt idx="40">
                  <c:v>0.0747</c:v>
                </c:pt>
                <c:pt idx="41">
                  <c:v>0.0783</c:v>
                </c:pt>
                <c:pt idx="42">
                  <c:v>0.0762</c:v>
                </c:pt>
                <c:pt idx="43">
                  <c:v>0.0703</c:v>
                </c:pt>
                <c:pt idx="44">
                  <c:v>0.068</c:v>
                </c:pt>
                <c:pt idx="45">
                  <c:v>0.0717</c:v>
                </c:pt>
                <c:pt idx="46">
                  <c:v>0.067</c:v>
                </c:pt>
                <c:pt idx="47">
                  <c:v>0.0677</c:v>
                </c:pt>
                <c:pt idx="48">
                  <c:v>0.07139999999999999</c:v>
                </c:pt>
                <c:pt idx="49">
                  <c:v>0.0647</c:v>
                </c:pt>
                <c:pt idx="50">
                  <c:v>0.054941000000000004</c:v>
                </c:pt>
                <c:pt idx="51">
                  <c:v>0.055143000000000005</c:v>
                </c:pt>
                <c:pt idx="52">
                  <c:v>0.052466</c:v>
                </c:pt>
                <c:pt idx="53">
                  <c:v>0.044994</c:v>
                </c:pt>
                <c:pt idx="54">
                  <c:v>0.04735</c:v>
                </c:pt>
                <c:pt idx="55">
                  <c:v>0.050072</c:v>
                </c:pt>
                <c:pt idx="56">
                  <c:v>0.044649999999999995</c:v>
                </c:pt>
                <c:pt idx="57">
                  <c:v>0.05289</c:v>
                </c:pt>
              </c:numCache>
            </c:numRef>
          </c:val>
        </c:ser>
        <c:axId val="56073953"/>
        <c:axId val="34903530"/>
      </c:barChart>
      <c:dateAx>
        <c:axId val="56073953"/>
        <c:scaling>
          <c:orientation val="minMax"/>
          <c:min val="1082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34903530"/>
        <c:crosses val="autoZero"/>
        <c:auto val="0"/>
        <c:noMultiLvlLbl val="0"/>
      </c:dateAx>
      <c:valAx>
        <c:axId val="349035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75" b="1" i="0" u="none" baseline="0"/>
            </a:pPr>
          </a:p>
        </c:txPr>
        <c:crossAx val="560739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0</xdr:rowOff>
    </xdr:from>
    <xdr:to>
      <xdr:col>10</xdr:col>
      <xdr:colOff>590550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838325" y="647700"/>
        <a:ext cx="48482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9</xdr:row>
      <xdr:rowOff>9525</xdr:rowOff>
    </xdr:from>
    <xdr:to>
      <xdr:col>13</xdr:col>
      <xdr:colOff>104775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2333625" y="1466850"/>
        <a:ext cx="56959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rw\Excel\Stock%20and%20Bond%20Returns\bond%20and%20stock%20returns%20-%20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Lone%20Star%20Pipeline\RRC%20Rebuttal\Risk%20Premiu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Kansas%20Gas%20Services\bhf-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Kansas%20Gas%20Services\CAP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uce%20H.%20Fairchild\Desktop\DEFS\LDC%20Cost%20of%20Equi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ctive%20Jobs\El%20Paso%20Electric\Bundled\Grou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2">
        <row r="8">
          <cell r="A8">
            <v>1926</v>
          </cell>
          <cell r="O8">
            <v>0.07769523946160128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Premium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HF-1"/>
      <sheetName val="BHF-2"/>
      <sheetName val="BHF-3(1)"/>
      <sheetName val="BHF-3(2)"/>
      <sheetName val="BHF-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A-8"/>
      <sheetName val="Sheet1"/>
      <sheetName val="S&amp;P 500 Div Payers"/>
      <sheetName val="S&amp;P 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HF-3(1)"/>
      <sheetName val="BHF-3(2)"/>
      <sheetName val="bxr Growth"/>
      <sheetName val="Risk Measures"/>
      <sheetName val="Ordinal Ratings"/>
      <sheetName val="RRA"/>
      <sheetName val="Realize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rou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AP9"/>
  <sheetViews>
    <sheetView workbookViewId="0" topLeftCell="A1">
      <selection activeCell="B25" sqref="B25"/>
    </sheetView>
  </sheetViews>
  <sheetFormatPr defaultColWidth="9.140625" defaultRowHeight="12.75"/>
  <sheetData>
    <row r="9" spans="2:42" ht="12.75">
      <c r="B9" t="s">
        <v>28</v>
      </c>
      <c r="D9" s="29">
        <v>0.066</v>
      </c>
      <c r="E9" s="29">
        <v>0.118</v>
      </c>
      <c r="F9" s="29">
        <v>1.288</v>
      </c>
      <c r="G9" s="29">
        <v>0.063</v>
      </c>
      <c r="H9" s="29">
        <v>0.11</v>
      </c>
      <c r="I9" s="29">
        <v>1.386</v>
      </c>
      <c r="J9" s="29">
        <v>0.0555</v>
      </c>
      <c r="K9" s="29">
        <v>0.1215</v>
      </c>
      <c r="L9" s="29">
        <v>1.6588000000000003</v>
      </c>
      <c r="M9" s="29">
        <v>0.073</v>
      </c>
      <c r="N9" s="29">
        <v>0.122</v>
      </c>
      <c r="O9" s="29">
        <v>1.2796</v>
      </c>
      <c r="P9" s="29">
        <v>0.069</v>
      </c>
      <c r="Q9" s="29">
        <v>0.122</v>
      </c>
      <c r="R9" s="29">
        <v>1.3648</v>
      </c>
      <c r="S9" s="29">
        <v>0.0575</v>
      </c>
      <c r="T9" s="29">
        <v>0.117</v>
      </c>
      <c r="U9" s="29">
        <v>1.3516</v>
      </c>
      <c r="V9" s="29">
        <v>0.0565</v>
      </c>
      <c r="W9" s="29">
        <v>0.11</v>
      </c>
      <c r="X9" s="29">
        <v>1.375</v>
      </c>
      <c r="Y9" s="29">
        <v>0.0475</v>
      </c>
      <c r="Z9" s="29">
        <v>0.118</v>
      </c>
      <c r="AA9" s="29">
        <v>1.7027999999999999</v>
      </c>
      <c r="AB9" s="29">
        <v>0.05</v>
      </c>
      <c r="AC9" s="29">
        <v>0.12</v>
      </c>
      <c r="AD9" s="29">
        <v>1.7544000000000002</v>
      </c>
      <c r="AE9" s="29">
        <v>0.051500000000000004</v>
      </c>
      <c r="AF9" s="29">
        <v>0.11649999999999999</v>
      </c>
      <c r="AG9" s="29">
        <v>1.418</v>
      </c>
      <c r="AH9" s="29">
        <v>0.048</v>
      </c>
      <c r="AI9" s="29">
        <v>0.1345</v>
      </c>
      <c r="AJ9" s="29">
        <v>1.8300999999999998</v>
      </c>
      <c r="AK9" s="29">
        <v>0.0485</v>
      </c>
      <c r="AL9" s="29">
        <v>0.133</v>
      </c>
      <c r="AM9" s="29">
        <v>1.6016000000000001</v>
      </c>
      <c r="AN9" s="29">
        <v>0.0475</v>
      </c>
      <c r="AO9" s="29">
        <v>0.124</v>
      </c>
      <c r="AP9" s="29">
        <v>1.4147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6:G24"/>
  <sheetViews>
    <sheetView workbookViewId="0" topLeftCell="A1">
      <selection activeCell="I31" sqref="I31"/>
    </sheetView>
  </sheetViews>
  <sheetFormatPr defaultColWidth="9.140625" defaultRowHeight="12.75"/>
  <cols>
    <col min="6" max="6" width="10.28125" style="0" bestFit="1" customWidth="1"/>
  </cols>
  <sheetData>
    <row r="6" spans="3:7" ht="12.75">
      <c r="C6" s="44"/>
      <c r="D6" s="44"/>
      <c r="E6" s="44"/>
      <c r="F6" s="44"/>
      <c r="G6" s="44"/>
    </row>
    <row r="7" spans="3:7" ht="12.75">
      <c r="C7" s="44"/>
      <c r="D7" s="44"/>
      <c r="E7" s="44"/>
      <c r="F7" s="44" t="s">
        <v>52</v>
      </c>
      <c r="G7" s="44"/>
    </row>
    <row r="8" spans="3:7" ht="12.75">
      <c r="C8" s="44"/>
      <c r="D8" s="44"/>
      <c r="E8" s="44" t="s">
        <v>3</v>
      </c>
      <c r="F8" s="44" t="s">
        <v>53</v>
      </c>
      <c r="G8" s="44"/>
    </row>
    <row r="9" spans="2:7" ht="12.75">
      <c r="B9" t="s">
        <v>28</v>
      </c>
      <c r="C9" s="44"/>
      <c r="D9" s="44">
        <v>1991</v>
      </c>
      <c r="E9" s="45">
        <v>0.118</v>
      </c>
      <c r="F9" s="45">
        <v>1.288</v>
      </c>
      <c r="G9" s="44"/>
    </row>
    <row r="10" spans="3:7" ht="12.75">
      <c r="C10" s="44"/>
      <c r="D10" s="44">
        <f>D9+1</f>
        <v>1992</v>
      </c>
      <c r="E10" s="45">
        <v>0.11</v>
      </c>
      <c r="F10" s="45">
        <v>1.386</v>
      </c>
      <c r="G10" s="44"/>
    </row>
    <row r="11" spans="3:7" ht="12.75">
      <c r="C11" s="44"/>
      <c r="D11" s="44">
        <f aca="true" t="shared" si="0" ref="D11:D21">D10+1</f>
        <v>1993</v>
      </c>
      <c r="E11" s="45">
        <v>0.1215</v>
      </c>
      <c r="F11" s="45">
        <v>1.6588000000000003</v>
      </c>
      <c r="G11" s="44"/>
    </row>
    <row r="12" spans="3:7" ht="12.75">
      <c r="C12" s="44"/>
      <c r="D12" s="44">
        <f t="shared" si="0"/>
        <v>1994</v>
      </c>
      <c r="E12" s="45">
        <v>0.122</v>
      </c>
      <c r="F12" s="45">
        <v>1.2796</v>
      </c>
      <c r="G12" s="44"/>
    </row>
    <row r="13" spans="3:7" ht="12.75">
      <c r="C13" s="44"/>
      <c r="D13" s="44">
        <f t="shared" si="0"/>
        <v>1995</v>
      </c>
      <c r="E13" s="45">
        <v>0.122</v>
      </c>
      <c r="F13" s="45">
        <v>1.3648</v>
      </c>
      <c r="G13" s="44"/>
    </row>
    <row r="14" spans="3:7" ht="12.75">
      <c r="C14" s="44"/>
      <c r="D14" s="44">
        <f t="shared" si="0"/>
        <v>1996</v>
      </c>
      <c r="E14" s="45">
        <v>0.117</v>
      </c>
      <c r="F14" s="45">
        <v>1.3516</v>
      </c>
      <c r="G14" s="44"/>
    </row>
    <row r="15" spans="3:7" ht="12.75">
      <c r="C15" s="44"/>
      <c r="D15" s="44">
        <f t="shared" si="0"/>
        <v>1997</v>
      </c>
      <c r="E15" s="45">
        <v>0.11</v>
      </c>
      <c r="F15" s="45">
        <v>1.375</v>
      </c>
      <c r="G15" s="44"/>
    </row>
    <row r="16" spans="3:7" ht="12.75">
      <c r="C16" s="44"/>
      <c r="D16" s="44">
        <f t="shared" si="0"/>
        <v>1998</v>
      </c>
      <c r="E16" s="45">
        <v>0.118</v>
      </c>
      <c r="F16" s="45">
        <v>1.7027999999999999</v>
      </c>
      <c r="G16" s="44"/>
    </row>
    <row r="17" spans="3:7" ht="12.75">
      <c r="C17" s="44"/>
      <c r="D17" s="44">
        <f t="shared" si="0"/>
        <v>1999</v>
      </c>
      <c r="E17" s="45">
        <v>0.12</v>
      </c>
      <c r="F17" s="45">
        <v>1.7544000000000002</v>
      </c>
      <c r="G17" s="44"/>
    </row>
    <row r="18" spans="3:7" ht="12.75">
      <c r="C18" s="44"/>
      <c r="D18" s="44">
        <f t="shared" si="0"/>
        <v>2000</v>
      </c>
      <c r="E18" s="45">
        <v>0.11649999999999999</v>
      </c>
      <c r="F18" s="45">
        <v>1.418</v>
      </c>
      <c r="G18" s="44"/>
    </row>
    <row r="19" spans="3:7" ht="12.75">
      <c r="C19" s="44"/>
      <c r="D19" s="44">
        <f t="shared" si="0"/>
        <v>2001</v>
      </c>
      <c r="E19" s="45">
        <v>0.1345</v>
      </c>
      <c r="F19" s="45">
        <v>1.8300999999999998</v>
      </c>
      <c r="G19" s="44"/>
    </row>
    <row r="20" spans="3:7" ht="12.75">
      <c r="C20" s="44"/>
      <c r="D20" s="44">
        <f t="shared" si="0"/>
        <v>2002</v>
      </c>
      <c r="E20" s="45">
        <v>0.133</v>
      </c>
      <c r="F20" s="45">
        <v>1.6016000000000001</v>
      </c>
      <c r="G20" s="44"/>
    </row>
    <row r="21" spans="3:7" ht="12.75">
      <c r="C21" s="44"/>
      <c r="D21" s="44">
        <f t="shared" si="0"/>
        <v>2003</v>
      </c>
      <c r="E21" s="45">
        <v>0.124</v>
      </c>
      <c r="F21" s="45">
        <v>1.4147</v>
      </c>
      <c r="G21" s="44"/>
    </row>
    <row r="22" spans="3:7" ht="12.75">
      <c r="C22" s="44"/>
      <c r="D22" s="44">
        <v>2004</v>
      </c>
      <c r="E22" s="45">
        <v>0.1075</v>
      </c>
      <c r="F22" s="45">
        <v>1.49</v>
      </c>
      <c r="G22" s="44"/>
    </row>
    <row r="23" spans="3:7" ht="12.75">
      <c r="C23" s="44"/>
      <c r="D23" s="44"/>
      <c r="E23" s="44"/>
      <c r="F23" s="44"/>
      <c r="G23" s="44"/>
    </row>
    <row r="24" spans="3:7" ht="12.75">
      <c r="C24" s="44"/>
      <c r="D24" s="44"/>
      <c r="E24" s="44"/>
      <c r="F24" s="44"/>
      <c r="G24" s="4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35"/>
  <sheetViews>
    <sheetView tabSelected="1" workbookViewId="0" topLeftCell="AZ2">
      <selection activeCell="BL34" sqref="BL34:BN35"/>
    </sheetView>
  </sheetViews>
  <sheetFormatPr defaultColWidth="9.140625" defaultRowHeight="12.75"/>
  <cols>
    <col min="2" max="2" width="25.421875" style="0" customWidth="1"/>
    <col min="3" max="3" width="13.00390625" style="0" customWidth="1"/>
  </cols>
  <sheetData>
    <row r="2" spans="3:10" ht="12.75">
      <c r="C2" s="1" t="s">
        <v>0</v>
      </c>
      <c r="D2" s="2"/>
      <c r="E2" s="2"/>
      <c r="F2" s="2"/>
      <c r="G2" s="2"/>
      <c r="H2" s="2"/>
      <c r="I2" s="2"/>
      <c r="J2" s="2"/>
    </row>
    <row r="3" spans="1:63" ht="12.75">
      <c r="A3" s="44"/>
      <c r="B3" s="44"/>
      <c r="C3" s="3"/>
      <c r="D3" s="4">
        <v>1991</v>
      </c>
      <c r="E3" s="5"/>
      <c r="F3" s="4"/>
      <c r="G3" s="6"/>
      <c r="H3" s="4">
        <v>1992</v>
      </c>
      <c r="I3" s="7"/>
      <c r="J3" s="7"/>
      <c r="K3" s="3"/>
      <c r="L3" s="4">
        <v>1993</v>
      </c>
      <c r="M3" s="5"/>
      <c r="N3" s="4"/>
      <c r="O3" s="6"/>
      <c r="P3" s="4">
        <v>1994</v>
      </c>
      <c r="Q3" s="7"/>
      <c r="R3" s="7"/>
      <c r="S3" s="3"/>
      <c r="T3" s="4">
        <v>1995</v>
      </c>
      <c r="U3" s="5"/>
      <c r="V3" s="4"/>
      <c r="W3" s="6"/>
      <c r="X3" s="4">
        <v>1996</v>
      </c>
      <c r="Y3" s="7"/>
      <c r="Z3" s="7"/>
      <c r="AA3" s="3"/>
      <c r="AB3" s="4">
        <v>1997</v>
      </c>
      <c r="AC3" s="5"/>
      <c r="AD3" s="4"/>
      <c r="AE3" s="6"/>
      <c r="AF3" s="4">
        <v>1998</v>
      </c>
      <c r="AG3" s="7"/>
      <c r="AH3" s="7"/>
      <c r="AI3" s="3"/>
      <c r="AJ3" s="4">
        <v>1999</v>
      </c>
      <c r="AK3" s="5"/>
      <c r="AL3" s="4"/>
      <c r="AM3" s="6"/>
      <c r="AN3" s="4">
        <v>2000</v>
      </c>
      <c r="AO3" s="7"/>
      <c r="AP3" s="7"/>
      <c r="AQ3" s="3"/>
      <c r="AR3" s="4">
        <v>2001</v>
      </c>
      <c r="AS3" s="7"/>
      <c r="AT3" s="7"/>
      <c r="AU3" s="3"/>
      <c r="AV3" s="4">
        <v>2002</v>
      </c>
      <c r="AW3" s="7"/>
      <c r="AX3" s="7"/>
      <c r="AY3" s="3"/>
      <c r="AZ3" s="4">
        <v>2003</v>
      </c>
      <c r="BA3" s="7"/>
      <c r="BB3" s="7"/>
      <c r="BC3" s="3"/>
      <c r="BD3" s="4">
        <v>2004</v>
      </c>
      <c r="BE3" s="7"/>
      <c r="BF3" s="7"/>
      <c r="BG3" s="3"/>
      <c r="BH3" s="4">
        <v>2005</v>
      </c>
      <c r="BI3" s="7"/>
      <c r="BJ3" s="7"/>
      <c r="BK3" s="3"/>
    </row>
    <row r="4" spans="1:63" ht="12.75">
      <c r="A4" s="44"/>
      <c r="C4" s="8" t="s">
        <v>1</v>
      </c>
      <c r="D4" s="9" t="s">
        <v>2</v>
      </c>
      <c r="E4" s="10" t="s">
        <v>3</v>
      </c>
      <c r="F4" s="10" t="s">
        <v>4</v>
      </c>
      <c r="G4" s="11" t="s">
        <v>5</v>
      </c>
      <c r="H4" s="9" t="s">
        <v>2</v>
      </c>
      <c r="I4" s="10" t="s">
        <v>3</v>
      </c>
      <c r="J4" s="10" t="s">
        <v>4</v>
      </c>
      <c r="K4" s="11" t="s">
        <v>5</v>
      </c>
      <c r="L4" s="12" t="s">
        <v>2</v>
      </c>
      <c r="M4" s="10" t="s">
        <v>3</v>
      </c>
      <c r="N4" s="10" t="s">
        <v>4</v>
      </c>
      <c r="O4" s="11" t="s">
        <v>5</v>
      </c>
      <c r="P4" s="9" t="s">
        <v>2</v>
      </c>
      <c r="Q4" s="10" t="s">
        <v>3</v>
      </c>
      <c r="R4" s="10" t="s">
        <v>4</v>
      </c>
      <c r="S4" s="11" t="s">
        <v>5</v>
      </c>
      <c r="T4" s="9" t="s">
        <v>2</v>
      </c>
      <c r="U4" s="10" t="s">
        <v>3</v>
      </c>
      <c r="V4" s="10" t="s">
        <v>4</v>
      </c>
      <c r="W4" s="11" t="s">
        <v>5</v>
      </c>
      <c r="X4" s="12" t="s">
        <v>2</v>
      </c>
      <c r="Y4" s="10" t="s">
        <v>3</v>
      </c>
      <c r="Z4" s="10" t="s">
        <v>4</v>
      </c>
      <c r="AA4" s="11" t="s">
        <v>5</v>
      </c>
      <c r="AB4" s="9" t="s">
        <v>2</v>
      </c>
      <c r="AC4" s="10" t="s">
        <v>3</v>
      </c>
      <c r="AD4" s="10" t="s">
        <v>4</v>
      </c>
      <c r="AE4" s="11" t="s">
        <v>5</v>
      </c>
      <c r="AF4" s="9" t="s">
        <v>2</v>
      </c>
      <c r="AG4" s="10" t="s">
        <v>3</v>
      </c>
      <c r="AH4" s="10" t="s">
        <v>4</v>
      </c>
      <c r="AI4" s="11" t="s">
        <v>5</v>
      </c>
      <c r="AJ4" s="9" t="s">
        <v>2</v>
      </c>
      <c r="AK4" s="10" t="s">
        <v>3</v>
      </c>
      <c r="AL4" s="10" t="s">
        <v>4</v>
      </c>
      <c r="AM4" s="11" t="s">
        <v>5</v>
      </c>
      <c r="AN4" s="9" t="s">
        <v>2</v>
      </c>
      <c r="AO4" s="10" t="s">
        <v>3</v>
      </c>
      <c r="AP4" s="10" t="s">
        <v>4</v>
      </c>
      <c r="AQ4" s="11" t="s">
        <v>5</v>
      </c>
      <c r="AR4" s="9" t="s">
        <v>2</v>
      </c>
      <c r="AS4" s="10" t="s">
        <v>3</v>
      </c>
      <c r="AT4" s="10" t="s">
        <v>4</v>
      </c>
      <c r="AU4" s="11" t="s">
        <v>5</v>
      </c>
      <c r="AV4" s="9" t="s">
        <v>2</v>
      </c>
      <c r="AW4" s="10" t="s">
        <v>3</v>
      </c>
      <c r="AX4" s="10" t="s">
        <v>4</v>
      </c>
      <c r="AY4" s="11" t="s">
        <v>5</v>
      </c>
      <c r="AZ4" s="9" t="s">
        <v>2</v>
      </c>
      <c r="BA4" s="10" t="s">
        <v>3</v>
      </c>
      <c r="BB4" s="10" t="s">
        <v>4</v>
      </c>
      <c r="BC4" s="11" t="s">
        <v>5</v>
      </c>
      <c r="BD4" s="9" t="s">
        <v>2</v>
      </c>
      <c r="BE4" s="10" t="s">
        <v>3</v>
      </c>
      <c r="BF4" s="10" t="s">
        <v>4</v>
      </c>
      <c r="BG4" s="11" t="s">
        <v>5</v>
      </c>
      <c r="BH4" s="9" t="s">
        <v>2</v>
      </c>
      <c r="BI4" s="10" t="s">
        <v>3</v>
      </c>
      <c r="BJ4" s="10" t="s">
        <v>4</v>
      </c>
      <c r="BK4" s="11" t="s">
        <v>5</v>
      </c>
    </row>
    <row r="5" spans="1:79" ht="12.75">
      <c r="A5" s="44"/>
      <c r="B5" s="44" t="s">
        <v>40</v>
      </c>
      <c r="C5" s="13" t="s">
        <v>6</v>
      </c>
      <c r="D5" s="14">
        <v>0.081</v>
      </c>
      <c r="E5" s="15">
        <v>0.118</v>
      </c>
      <c r="F5" s="15">
        <v>11</v>
      </c>
      <c r="G5" s="16">
        <f>E5*F5</f>
        <v>1.298</v>
      </c>
      <c r="H5" s="14">
        <v>0.075</v>
      </c>
      <c r="I5" s="15">
        <v>0.11</v>
      </c>
      <c r="J5" s="15">
        <v>12.6</v>
      </c>
      <c r="K5" s="16">
        <f>I5*J5</f>
        <v>1.386</v>
      </c>
      <c r="L5" s="17">
        <v>0.065</v>
      </c>
      <c r="M5" s="18">
        <v>0.12</v>
      </c>
      <c r="N5" s="18">
        <v>13.6</v>
      </c>
      <c r="O5" s="16">
        <f>M5*N5</f>
        <v>1.632</v>
      </c>
      <c r="P5" s="17">
        <v>0.076</v>
      </c>
      <c r="Q5" s="18">
        <v>0.118</v>
      </c>
      <c r="R5" s="18">
        <v>11.7</v>
      </c>
      <c r="S5" s="16">
        <f>Q5*R5</f>
        <v>1.3805999999999998</v>
      </c>
      <c r="T5" s="17">
        <v>0.069</v>
      </c>
      <c r="U5" s="18">
        <v>0.122</v>
      </c>
      <c r="V5" s="18">
        <v>12.3</v>
      </c>
      <c r="W5" s="16">
        <f>U5*V5</f>
        <v>1.5006000000000002</v>
      </c>
      <c r="X5" s="17">
        <v>0.058</v>
      </c>
      <c r="Y5" s="18">
        <v>0.129</v>
      </c>
      <c r="Z5" s="18">
        <v>13.2</v>
      </c>
      <c r="AA5" s="16">
        <f>Y5*Z5</f>
        <v>1.7027999999999999</v>
      </c>
      <c r="AB5" s="17">
        <v>0.055</v>
      </c>
      <c r="AC5" s="18">
        <v>0.133</v>
      </c>
      <c r="AD5" s="18">
        <v>13.4</v>
      </c>
      <c r="AE5" s="16">
        <f>AC5*AD5</f>
        <v>1.7822000000000002</v>
      </c>
      <c r="AF5" s="17">
        <v>0.05</v>
      </c>
      <c r="AG5" s="18">
        <v>0.111</v>
      </c>
      <c r="AH5" s="18">
        <v>17</v>
      </c>
      <c r="AI5" s="16">
        <f>AG5*AH5</f>
        <v>1.887</v>
      </c>
      <c r="AJ5" s="17">
        <v>0.062</v>
      </c>
      <c r="AK5" s="18">
        <v>0.104</v>
      </c>
      <c r="AL5" s="18">
        <v>14.3</v>
      </c>
      <c r="AM5" s="16">
        <f>AK5*AL5</f>
        <v>1.4872</v>
      </c>
      <c r="AN5" s="17">
        <v>0.067</v>
      </c>
      <c r="AO5" s="18">
        <v>0.037</v>
      </c>
      <c r="AP5" s="18">
        <v>34.3</v>
      </c>
      <c r="AQ5" s="16">
        <f>AO5*AP5</f>
        <v>1.2691</v>
      </c>
      <c r="AR5" s="17">
        <v>0.053</v>
      </c>
      <c r="AS5" s="18">
        <v>0.128</v>
      </c>
      <c r="AT5" s="18">
        <v>13.9</v>
      </c>
      <c r="AU5" s="16">
        <f>AS5*AT5</f>
        <v>1.7792000000000001</v>
      </c>
      <c r="AV5" s="17">
        <v>0.066</v>
      </c>
      <c r="AW5" s="18">
        <v>0.137</v>
      </c>
      <c r="AX5" s="18">
        <v>12.7</v>
      </c>
      <c r="AY5" s="16">
        <f>AW5*AX5</f>
        <v>1.7399</v>
      </c>
      <c r="AZ5" s="17">
        <v>0.061</v>
      </c>
      <c r="BA5" s="18">
        <v>0.124</v>
      </c>
      <c r="BB5" s="18">
        <v>10.7</v>
      </c>
      <c r="BC5" s="16">
        <f>BA5*BB5</f>
        <v>1.3268</v>
      </c>
      <c r="BD5" s="17">
        <v>0.043</v>
      </c>
      <c r="BE5" s="18">
        <v>0.122</v>
      </c>
      <c r="BF5" s="18">
        <v>12.4</v>
      </c>
      <c r="BG5" s="16">
        <f>BE5*BF5</f>
        <v>1.5128</v>
      </c>
      <c r="BH5" s="17">
        <v>0.043</v>
      </c>
      <c r="BI5" s="18">
        <v>0.113</v>
      </c>
      <c r="BJ5" s="18">
        <v>13.7</v>
      </c>
      <c r="BK5" s="16">
        <f>BI5*BJ5</f>
        <v>1.5481</v>
      </c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</row>
    <row r="6" spans="1:79" ht="12.75">
      <c r="A6" s="44"/>
      <c r="B6" s="44" t="s">
        <v>41</v>
      </c>
      <c r="C6" s="13" t="s">
        <v>7</v>
      </c>
      <c r="D6" s="14">
        <v>0.008</v>
      </c>
      <c r="E6" s="15">
        <v>0.303</v>
      </c>
      <c r="F6" s="15">
        <v>24.3</v>
      </c>
      <c r="G6" s="16">
        <f aca="true" t="shared" si="0" ref="G6:G19">E6*F6</f>
        <v>7.3629</v>
      </c>
      <c r="H6" s="21">
        <v>0.027</v>
      </c>
      <c r="I6" s="18">
        <v>0.315</v>
      </c>
      <c r="J6" s="18">
        <v>17.9</v>
      </c>
      <c r="K6" s="16">
        <f aca="true" t="shared" si="1" ref="K6:K19">I6*J6</f>
        <v>5.6385</v>
      </c>
      <c r="L6" s="21">
        <v>0.029</v>
      </c>
      <c r="M6" s="19">
        <v>0.23</v>
      </c>
      <c r="N6" s="19">
        <v>19.8</v>
      </c>
      <c r="O6" s="16">
        <f aca="true" t="shared" si="2" ref="O6:O19">M6*N6</f>
        <v>4.554</v>
      </c>
      <c r="P6" s="21" t="s">
        <v>8</v>
      </c>
      <c r="Q6" s="19">
        <v>0.245</v>
      </c>
      <c r="R6" s="19">
        <v>14.9</v>
      </c>
      <c r="S6" s="16">
        <f aca="true" t="shared" si="3" ref="S6:S19">Q6*R6</f>
        <v>3.6505</v>
      </c>
      <c r="T6" s="21" t="s">
        <v>8</v>
      </c>
      <c r="U6" s="19">
        <v>0.195</v>
      </c>
      <c r="V6" s="19">
        <v>13.3</v>
      </c>
      <c r="W6" s="16">
        <f aca="true" t="shared" si="4" ref="W6:W19">U6*V6</f>
        <v>2.5935</v>
      </c>
      <c r="X6" s="21" t="s">
        <v>8</v>
      </c>
      <c r="Y6" s="19">
        <v>0.173</v>
      </c>
      <c r="Z6" s="19">
        <v>19.9</v>
      </c>
      <c r="AA6" s="16">
        <f aca="true" t="shared" si="5" ref="AA6:AA19">Y6*Z6</f>
        <v>3.4426999999999994</v>
      </c>
      <c r="AB6" s="21" t="s">
        <v>8</v>
      </c>
      <c r="AC6" s="19">
        <v>0.093</v>
      </c>
      <c r="AD6" s="19">
        <v>32.6</v>
      </c>
      <c r="AE6" s="16">
        <f aca="true" t="shared" si="6" ref="AE6:AE19">AC6*AD6</f>
        <v>3.0318</v>
      </c>
      <c r="AF6" s="21" t="s">
        <v>8</v>
      </c>
      <c r="AG6" s="19">
        <v>0.131</v>
      </c>
      <c r="AH6" s="19">
        <v>26.5</v>
      </c>
      <c r="AI6" s="16">
        <f aca="true" t="shared" si="7" ref="AI6:AI19">AG6*AH6</f>
        <v>3.4715000000000003</v>
      </c>
      <c r="AJ6" s="21" t="s">
        <v>8</v>
      </c>
      <c r="AK6" s="19">
        <v>0.095</v>
      </c>
      <c r="AL6" s="19">
        <v>27.2</v>
      </c>
      <c r="AM6" s="16">
        <f aca="true" t="shared" si="8" ref="AM6:AM18">AK6*AL6</f>
        <v>2.584</v>
      </c>
      <c r="AN6" s="21" t="s">
        <v>8</v>
      </c>
      <c r="AO6" s="19">
        <v>0.135</v>
      </c>
      <c r="AP6" s="19">
        <v>33.4</v>
      </c>
      <c r="AQ6" s="16">
        <f aca="true" t="shared" si="9" ref="AQ6:AQ19">AO6*AP6</f>
        <v>4.509</v>
      </c>
      <c r="AR6" s="21"/>
      <c r="AS6" s="19">
        <v>0.133</v>
      </c>
      <c r="AT6" s="19">
        <v>37.1</v>
      </c>
      <c r="AU6" s="16">
        <f aca="true" t="shared" si="10" ref="AU6:AU14">AS6*AT6</f>
        <v>4.9343</v>
      </c>
      <c r="AV6" s="21"/>
      <c r="AW6" s="19">
        <v>0.133</v>
      </c>
      <c r="AX6" s="19">
        <v>7.2</v>
      </c>
      <c r="AY6" s="16">
        <f aca="true" t="shared" si="11" ref="AY6:AY14">AW6*AX6</f>
        <v>0.9576000000000001</v>
      </c>
      <c r="AZ6" s="21"/>
      <c r="BA6" s="19">
        <v>0.521</v>
      </c>
      <c r="BB6" s="19">
        <v>11.2</v>
      </c>
      <c r="BC6" s="16">
        <f>BA6*BB6</f>
        <v>5.8351999999999995</v>
      </c>
      <c r="BD6" s="21"/>
      <c r="BE6" s="19">
        <v>0.27</v>
      </c>
      <c r="BF6" s="19">
        <v>14.5</v>
      </c>
      <c r="BG6" s="16">
        <f>BE6*BF6</f>
        <v>3.915</v>
      </c>
      <c r="BH6" s="21"/>
      <c r="BI6" s="19">
        <v>0.315</v>
      </c>
      <c r="BJ6" s="19">
        <v>18.4</v>
      </c>
      <c r="BK6" s="16">
        <f>BI6*BJ6</f>
        <v>5.795999999999999</v>
      </c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</row>
    <row r="7" spans="1:79" ht="12.75">
      <c r="A7" s="44"/>
      <c r="B7" s="44" t="s">
        <v>27</v>
      </c>
      <c r="C7" s="13" t="s">
        <v>27</v>
      </c>
      <c r="D7" s="14"/>
      <c r="E7" s="15"/>
      <c r="F7" s="15"/>
      <c r="G7" s="16"/>
      <c r="H7" s="21"/>
      <c r="I7" s="18"/>
      <c r="J7" s="18"/>
      <c r="K7" s="16"/>
      <c r="L7" s="21"/>
      <c r="M7" s="19"/>
      <c r="N7" s="19"/>
      <c r="O7" s="16"/>
      <c r="P7" s="21"/>
      <c r="Q7" s="19"/>
      <c r="R7" s="19"/>
      <c r="S7" s="16"/>
      <c r="T7" s="21"/>
      <c r="U7" s="19"/>
      <c r="V7" s="19"/>
      <c r="W7" s="16"/>
      <c r="X7" s="21"/>
      <c r="Y7" s="19"/>
      <c r="Z7" s="19"/>
      <c r="AA7" s="16"/>
      <c r="AB7" s="21"/>
      <c r="AC7" s="19"/>
      <c r="AD7" s="19"/>
      <c r="AE7" s="16"/>
      <c r="AF7" s="21"/>
      <c r="AG7" s="19"/>
      <c r="AH7" s="19"/>
      <c r="AI7" s="16"/>
      <c r="AJ7" s="21"/>
      <c r="AK7" s="19"/>
      <c r="AL7" s="19"/>
      <c r="AM7" s="16"/>
      <c r="AN7" s="21"/>
      <c r="AO7" s="19"/>
      <c r="AP7" s="19"/>
      <c r="AQ7" s="16"/>
      <c r="AR7" s="21"/>
      <c r="AS7" s="19"/>
      <c r="AT7" s="19"/>
      <c r="AU7" s="16"/>
      <c r="AV7" s="17">
        <v>0.148</v>
      </c>
      <c r="AW7" s="18">
        <v>0.272</v>
      </c>
      <c r="AX7" s="18">
        <v>5.6</v>
      </c>
      <c r="AY7" s="16"/>
      <c r="AZ7" s="17">
        <v>0.048</v>
      </c>
      <c r="BA7" s="18">
        <v>0.238</v>
      </c>
      <c r="BB7" s="18">
        <v>6</v>
      </c>
      <c r="BC7" s="16">
        <f>BA7*BB7</f>
        <v>1.428</v>
      </c>
      <c r="BD7" s="17">
        <v>0.037</v>
      </c>
      <c r="BE7" s="18">
        <v>0.186</v>
      </c>
      <c r="BF7" s="18">
        <v>17.8</v>
      </c>
      <c r="BG7" s="16">
        <f>BE7*BF7</f>
        <v>3.3108</v>
      </c>
      <c r="BH7" s="17">
        <v>0.05</v>
      </c>
      <c r="BI7" s="18">
        <v>0.174</v>
      </c>
      <c r="BJ7" s="18">
        <v>19.1</v>
      </c>
      <c r="BK7" s="16">
        <f>BI7*BJ7</f>
        <v>3.3234</v>
      </c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</row>
    <row r="8" spans="1:79" ht="12.75">
      <c r="A8" s="44"/>
      <c r="B8" s="44" t="s">
        <v>42</v>
      </c>
      <c r="C8" s="13" t="s">
        <v>9</v>
      </c>
      <c r="D8" s="14">
        <v>0.075</v>
      </c>
      <c r="E8" s="15">
        <v>0.115</v>
      </c>
      <c r="F8" s="15">
        <v>10.8</v>
      </c>
      <c r="G8" s="16">
        <f t="shared" si="0"/>
        <v>1.2420000000000002</v>
      </c>
      <c r="H8" s="14">
        <v>0.065</v>
      </c>
      <c r="I8" s="15">
        <v>0.116</v>
      </c>
      <c r="J8" s="15">
        <v>11.9</v>
      </c>
      <c r="K8" s="16">
        <f t="shared" si="1"/>
        <v>1.3804</v>
      </c>
      <c r="L8" s="17">
        <v>0.056</v>
      </c>
      <c r="M8" s="18">
        <v>0.123</v>
      </c>
      <c r="N8" s="18">
        <v>13.1</v>
      </c>
      <c r="O8" s="16">
        <f t="shared" si="2"/>
        <v>1.6113</v>
      </c>
      <c r="P8" s="17">
        <v>0.072</v>
      </c>
      <c r="Q8" s="18">
        <v>0.132</v>
      </c>
      <c r="R8" s="18">
        <v>9.3</v>
      </c>
      <c r="S8" s="16">
        <f t="shared" si="3"/>
        <v>1.2276000000000002</v>
      </c>
      <c r="T8" s="17">
        <v>0.071</v>
      </c>
      <c r="U8" s="18">
        <v>0.125</v>
      </c>
      <c r="V8" s="18">
        <v>9.8</v>
      </c>
      <c r="W8" s="16">
        <f t="shared" si="4"/>
        <v>1.225</v>
      </c>
      <c r="X8" s="17">
        <v>0.07</v>
      </c>
      <c r="Y8" s="18">
        <v>0.117</v>
      </c>
      <c r="Z8" s="18">
        <v>10.1</v>
      </c>
      <c r="AA8" s="16">
        <f t="shared" si="5"/>
        <v>1.1817</v>
      </c>
      <c r="AB8" s="17">
        <v>0.065</v>
      </c>
      <c r="AC8" s="18">
        <v>0.117</v>
      </c>
      <c r="AD8" s="18">
        <v>10.9</v>
      </c>
      <c r="AE8" s="16">
        <f t="shared" si="6"/>
        <v>1.2753</v>
      </c>
      <c r="AF8" s="17">
        <v>0.046</v>
      </c>
      <c r="AG8" s="18">
        <v>0.118</v>
      </c>
      <c r="AH8" s="18">
        <v>15.3</v>
      </c>
      <c r="AI8" s="16">
        <f t="shared" si="7"/>
        <v>1.8054</v>
      </c>
      <c r="AJ8" s="17">
        <v>0.049</v>
      </c>
      <c r="AK8" s="18">
        <v>0.129</v>
      </c>
      <c r="AL8" s="18">
        <v>14</v>
      </c>
      <c r="AM8" s="16">
        <f t="shared" si="8"/>
        <v>1.806</v>
      </c>
      <c r="AN8" s="17">
        <v>0.066</v>
      </c>
      <c r="AO8" s="18">
        <v>0.107</v>
      </c>
      <c r="AP8" s="18">
        <v>12</v>
      </c>
      <c r="AQ8" s="16">
        <f t="shared" si="9"/>
        <v>1.284</v>
      </c>
      <c r="AR8" s="17">
        <v>0.057</v>
      </c>
      <c r="AS8" s="18">
        <v>0.12</v>
      </c>
      <c r="AT8" s="18">
        <v>12</v>
      </c>
      <c r="AU8" s="16">
        <f t="shared" si="10"/>
        <v>1.44</v>
      </c>
      <c r="AV8" s="17">
        <v>0.053</v>
      </c>
      <c r="AW8" s="18">
        <v>0.113</v>
      </c>
      <c r="AX8" s="18">
        <v>13.3</v>
      </c>
      <c r="AY8" s="16">
        <f>AW7*AX7</f>
        <v>1.5232</v>
      </c>
      <c r="AZ8" s="17">
        <v>0.055</v>
      </c>
      <c r="BA8" s="18">
        <v>0.098</v>
      </c>
      <c r="BB8" s="18">
        <v>14.3</v>
      </c>
      <c r="BC8" s="16">
        <f>BA8*BB8</f>
        <v>1.4014000000000002</v>
      </c>
      <c r="BD8" s="17">
        <v>0.053</v>
      </c>
      <c r="BE8" s="18">
        <v>0.078</v>
      </c>
      <c r="BF8" s="18">
        <v>18.2</v>
      </c>
      <c r="BG8" s="16">
        <f>BE8*BF8</f>
        <v>1.4196</v>
      </c>
      <c r="BH8" s="17">
        <v>0.05</v>
      </c>
      <c r="BI8" s="18">
        <v>0.1</v>
      </c>
      <c r="BJ8" s="18">
        <v>15.1</v>
      </c>
      <c r="BK8" s="16">
        <f>BI8*BJ8</f>
        <v>1.51</v>
      </c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</row>
    <row r="9" spans="1:79" ht="12.75">
      <c r="A9" s="44"/>
      <c r="B9" s="44" t="s">
        <v>43</v>
      </c>
      <c r="C9" s="13" t="s">
        <v>10</v>
      </c>
      <c r="D9" s="14">
        <v>0.07</v>
      </c>
      <c r="E9" s="15">
        <v>0.119</v>
      </c>
      <c r="F9" s="15">
        <v>11.3</v>
      </c>
      <c r="G9" s="16">
        <f t="shared" si="0"/>
        <v>1.3447</v>
      </c>
      <c r="H9" s="14">
        <v>0.063</v>
      </c>
      <c r="I9" s="15">
        <v>0.104</v>
      </c>
      <c r="J9" s="15">
        <v>14.3</v>
      </c>
      <c r="K9" s="16">
        <f t="shared" si="1"/>
        <v>1.4872</v>
      </c>
      <c r="L9" s="21">
        <v>0.056</v>
      </c>
      <c r="M9" s="19">
        <v>0.116</v>
      </c>
      <c r="N9" s="19">
        <v>14.3</v>
      </c>
      <c r="O9" s="16">
        <f t="shared" si="2"/>
        <v>1.6588000000000003</v>
      </c>
      <c r="P9" s="21">
        <v>0.066</v>
      </c>
      <c r="Q9" s="19">
        <v>0.105</v>
      </c>
      <c r="R9" s="19">
        <v>13.8</v>
      </c>
      <c r="S9" s="16">
        <f t="shared" si="3"/>
        <v>1.449</v>
      </c>
      <c r="T9" s="21">
        <v>0.069</v>
      </c>
      <c r="U9" s="19">
        <v>0.09</v>
      </c>
      <c r="V9" s="19">
        <v>15.4</v>
      </c>
      <c r="W9" s="16">
        <f t="shared" si="4"/>
        <v>1.386</v>
      </c>
      <c r="X9" s="21">
        <v>0.066</v>
      </c>
      <c r="Y9" s="19">
        <v>0.096</v>
      </c>
      <c r="Z9" s="19">
        <v>14.8</v>
      </c>
      <c r="AA9" s="16">
        <f t="shared" si="5"/>
        <v>1.4208</v>
      </c>
      <c r="AB9" s="21">
        <v>0.069</v>
      </c>
      <c r="AC9" s="19">
        <v>0.11</v>
      </c>
      <c r="AD9" s="19">
        <v>12.5</v>
      </c>
      <c r="AE9" s="16">
        <f t="shared" si="6"/>
        <v>1.375</v>
      </c>
      <c r="AF9" s="21">
        <v>0.061</v>
      </c>
      <c r="AG9" s="19">
        <v>0.063</v>
      </c>
      <c r="AH9" s="19">
        <v>24.6</v>
      </c>
      <c r="AI9" s="16">
        <f t="shared" si="7"/>
        <v>1.5498</v>
      </c>
      <c r="AJ9" s="21">
        <v>0.059</v>
      </c>
      <c r="AK9" s="19">
        <v>0.12</v>
      </c>
      <c r="AL9" s="19">
        <v>14.5</v>
      </c>
      <c r="AM9" s="16">
        <f t="shared" si="8"/>
        <v>1.74</v>
      </c>
      <c r="AN9" s="21">
        <v>0.053</v>
      </c>
      <c r="AO9" s="30">
        <v>0.08</v>
      </c>
      <c r="AP9" s="30">
        <v>19.4</v>
      </c>
      <c r="AQ9" s="31">
        <f t="shared" si="9"/>
        <v>1.5519999999999998</v>
      </c>
      <c r="AR9" s="32">
        <v>0.041</v>
      </c>
      <c r="AS9" s="30">
        <v>0.09</v>
      </c>
      <c r="AT9" s="30">
        <v>20.9</v>
      </c>
      <c r="AU9" s="31">
        <f t="shared" si="10"/>
        <v>1.8809999999999998</v>
      </c>
      <c r="AV9" s="32">
        <v>0.044</v>
      </c>
      <c r="AW9" s="30">
        <v>0.133</v>
      </c>
      <c r="AX9" s="30">
        <v>12</v>
      </c>
      <c r="AY9" s="31">
        <f t="shared" si="11"/>
        <v>1.596</v>
      </c>
      <c r="AZ9" s="32">
        <v>0.043</v>
      </c>
      <c r="BA9" s="30">
        <v>0.118</v>
      </c>
      <c r="BB9" s="19">
        <v>15.2</v>
      </c>
      <c r="BC9" s="16">
        <f aca="true" t="shared" si="12" ref="BC9:BC14">BA9*BB9</f>
        <v>1.7935999999999999</v>
      </c>
      <c r="BD9" s="32">
        <v>0.04</v>
      </c>
      <c r="BE9" s="30">
        <v>0.123</v>
      </c>
      <c r="BF9" s="19">
        <v>15.1</v>
      </c>
      <c r="BG9" s="16">
        <f aca="true" t="shared" si="13" ref="BG9:BG14">BE9*BF9</f>
        <v>1.8573</v>
      </c>
      <c r="BH9" s="32">
        <v>0.037</v>
      </c>
      <c r="BI9" s="30">
        <v>0.099</v>
      </c>
      <c r="BJ9" s="19">
        <v>24.9</v>
      </c>
      <c r="BK9" s="16">
        <f aca="true" t="shared" si="14" ref="BK9:BK14">BI9*BJ9</f>
        <v>2.4651</v>
      </c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</row>
    <row r="10" spans="1:79" ht="12.75">
      <c r="A10" s="44"/>
      <c r="B10" s="44" t="s">
        <v>44</v>
      </c>
      <c r="C10" s="13" t="s">
        <v>11</v>
      </c>
      <c r="D10" s="14">
        <v>0.057</v>
      </c>
      <c r="E10" s="15">
        <v>0.13</v>
      </c>
      <c r="F10" s="15">
        <v>11.4</v>
      </c>
      <c r="G10" s="16">
        <f t="shared" si="0"/>
        <v>1.4820000000000002</v>
      </c>
      <c r="H10" s="14">
        <v>0.051</v>
      </c>
      <c r="I10" s="15">
        <v>0.109</v>
      </c>
      <c r="J10" s="15">
        <v>15.6</v>
      </c>
      <c r="K10" s="16">
        <f t="shared" si="1"/>
        <v>1.7004</v>
      </c>
      <c r="L10" s="21">
        <v>0.045</v>
      </c>
      <c r="M10" s="19">
        <v>0.132</v>
      </c>
      <c r="N10" s="19">
        <v>14.5</v>
      </c>
      <c r="O10" s="16">
        <f t="shared" si="2"/>
        <v>1.9140000000000001</v>
      </c>
      <c r="P10" s="21">
        <v>0.05</v>
      </c>
      <c r="Q10" s="19">
        <v>0.13</v>
      </c>
      <c r="R10" s="19">
        <v>13.3</v>
      </c>
      <c r="S10" s="16">
        <f t="shared" si="3"/>
        <v>1.729</v>
      </c>
      <c r="T10" s="21">
        <v>0.048</v>
      </c>
      <c r="U10" s="19">
        <v>0.139</v>
      </c>
      <c r="V10" s="19">
        <v>12.8</v>
      </c>
      <c r="W10" s="16">
        <f t="shared" si="4"/>
        <v>1.7792000000000003</v>
      </c>
      <c r="X10" s="21">
        <v>0.043</v>
      </c>
      <c r="Y10" s="19">
        <v>0.14</v>
      </c>
      <c r="Z10" s="19">
        <v>14.3</v>
      </c>
      <c r="AA10" s="16">
        <f t="shared" si="5"/>
        <v>2.0020000000000002</v>
      </c>
      <c r="AB10" s="21">
        <v>0.045</v>
      </c>
      <c r="AC10" s="19">
        <v>0.12</v>
      </c>
      <c r="AD10" s="19">
        <v>19</v>
      </c>
      <c r="AE10" s="16">
        <f t="shared" si="6"/>
        <v>2.28</v>
      </c>
      <c r="AF10" s="21">
        <v>0.037</v>
      </c>
      <c r="AG10" s="19">
        <v>0.152</v>
      </c>
      <c r="AH10" s="19">
        <v>17.4</v>
      </c>
      <c r="AI10" s="16">
        <f t="shared" si="7"/>
        <v>2.6447999999999996</v>
      </c>
      <c r="AJ10" s="21">
        <v>0.039</v>
      </c>
      <c r="AK10" s="19">
        <v>0.146</v>
      </c>
      <c r="AL10" s="19">
        <v>15.5</v>
      </c>
      <c r="AM10" s="16">
        <f t="shared" si="8"/>
        <v>2.263</v>
      </c>
      <c r="AN10" s="21">
        <v>0.033</v>
      </c>
      <c r="AO10" s="30">
        <v>0.147</v>
      </c>
      <c r="AP10" s="30">
        <v>16.5</v>
      </c>
      <c r="AQ10" s="31">
        <f t="shared" si="9"/>
        <v>2.4255</v>
      </c>
      <c r="AR10" s="32">
        <v>0.028</v>
      </c>
      <c r="AS10" s="30">
        <v>0.156</v>
      </c>
      <c r="AT10" s="30">
        <v>15.6</v>
      </c>
      <c r="AU10" s="31">
        <f t="shared" si="10"/>
        <v>2.4335999999999998</v>
      </c>
      <c r="AV10" s="32">
        <v>0.038</v>
      </c>
      <c r="AW10" s="30">
        <v>0.082</v>
      </c>
      <c r="AX10" s="30">
        <v>19.6</v>
      </c>
      <c r="AY10" s="31">
        <f t="shared" si="11"/>
        <v>1.6072000000000002</v>
      </c>
      <c r="AZ10" s="21">
        <v>0.063</v>
      </c>
      <c r="BA10" s="30">
        <v>0.06</v>
      </c>
      <c r="BB10" s="19">
        <v>19</v>
      </c>
      <c r="BC10" s="16">
        <f t="shared" si="12"/>
        <v>1.14</v>
      </c>
      <c r="BD10" s="21">
        <v>0.05</v>
      </c>
      <c r="BE10" s="30">
        <v>0.081</v>
      </c>
      <c r="BF10" s="19">
        <v>16</v>
      </c>
      <c r="BG10" s="16">
        <f t="shared" si="13"/>
        <v>1.296</v>
      </c>
      <c r="BH10" s="21">
        <v>0.044</v>
      </c>
      <c r="BI10" s="30">
        <v>0.098</v>
      </c>
      <c r="BJ10" s="19">
        <v>16.7</v>
      </c>
      <c r="BK10" s="16">
        <f t="shared" si="14"/>
        <v>1.6366</v>
      </c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</row>
    <row r="11" spans="1:79" ht="12.75">
      <c r="A11" s="44"/>
      <c r="B11" s="44" t="s">
        <v>45</v>
      </c>
      <c r="C11" s="13" t="s">
        <v>12</v>
      </c>
      <c r="D11" s="14">
        <v>0.066</v>
      </c>
      <c r="E11" s="15">
        <v>0.14</v>
      </c>
      <c r="F11" s="15">
        <v>11.3</v>
      </c>
      <c r="G11" s="16">
        <f t="shared" si="0"/>
        <v>1.5820000000000003</v>
      </c>
      <c r="H11" s="14">
        <v>0.063</v>
      </c>
      <c r="I11" s="15">
        <v>0.131</v>
      </c>
      <c r="J11" s="15">
        <v>12.6</v>
      </c>
      <c r="K11" s="16">
        <f t="shared" si="1"/>
        <v>1.6506</v>
      </c>
      <c r="L11" s="21">
        <v>0.061</v>
      </c>
      <c r="M11" s="19">
        <v>0.118</v>
      </c>
      <c r="N11" s="19">
        <v>14.8</v>
      </c>
      <c r="O11" s="16">
        <f t="shared" si="2"/>
        <v>1.7464</v>
      </c>
      <c r="P11" s="21">
        <v>0.074</v>
      </c>
      <c r="Q11" s="19">
        <v>0.114</v>
      </c>
      <c r="R11" s="19">
        <v>9.7</v>
      </c>
      <c r="S11" s="16">
        <f t="shared" si="3"/>
        <v>1.1058</v>
      </c>
      <c r="T11" s="21">
        <v>0.06</v>
      </c>
      <c r="U11" s="19">
        <v>0.116</v>
      </c>
      <c r="V11" s="19">
        <v>10</v>
      </c>
      <c r="W11" s="16">
        <f t="shared" si="4"/>
        <v>1.1600000000000001</v>
      </c>
      <c r="X11" s="21">
        <v>0.057</v>
      </c>
      <c r="Y11" s="19">
        <v>0.112</v>
      </c>
      <c r="Z11" s="19">
        <v>10.8</v>
      </c>
      <c r="AA11" s="16">
        <f t="shared" si="5"/>
        <v>1.2096</v>
      </c>
      <c r="AB11" s="21">
        <v>0.042</v>
      </c>
      <c r="AC11" s="19">
        <v>0.127</v>
      </c>
      <c r="AD11" s="19">
        <v>13.7</v>
      </c>
      <c r="AE11" s="16">
        <f t="shared" si="6"/>
        <v>1.7399</v>
      </c>
      <c r="AF11" s="21">
        <v>0.037</v>
      </c>
      <c r="AG11" s="19">
        <v>0.131</v>
      </c>
      <c r="AH11" s="19">
        <v>15.1</v>
      </c>
      <c r="AI11" s="16">
        <f t="shared" si="7"/>
        <v>1.9781</v>
      </c>
      <c r="AJ11" s="21">
        <v>0.041</v>
      </c>
      <c r="AK11" s="19">
        <v>0.136</v>
      </c>
      <c r="AL11" s="19">
        <v>12.9</v>
      </c>
      <c r="AM11" s="16">
        <f t="shared" si="8"/>
        <v>1.7544000000000002</v>
      </c>
      <c r="AN11" s="21">
        <v>0.039</v>
      </c>
      <c r="AO11" s="30"/>
      <c r="AP11" s="30"/>
      <c r="AQ11" s="31">
        <f t="shared" si="9"/>
        <v>0</v>
      </c>
      <c r="AR11" s="32"/>
      <c r="AS11" s="30">
        <v>0.136</v>
      </c>
      <c r="AT11" s="30">
        <v>10</v>
      </c>
      <c r="AU11" s="31">
        <f t="shared" si="10"/>
        <v>1.36</v>
      </c>
      <c r="AV11" s="32"/>
      <c r="AW11" s="30">
        <v>0.119</v>
      </c>
      <c r="AX11" s="30">
        <v>7.6</v>
      </c>
      <c r="AY11" s="31">
        <f t="shared" si="11"/>
        <v>0.9043999999999999</v>
      </c>
      <c r="AZ11" s="32"/>
      <c r="BA11" s="30">
        <v>0.136</v>
      </c>
      <c r="BB11" s="30">
        <v>7</v>
      </c>
      <c r="BC11" s="31">
        <f t="shared" si="12"/>
        <v>0.9520000000000001</v>
      </c>
      <c r="BD11" s="32">
        <v>0.028</v>
      </c>
      <c r="BE11" s="30">
        <v>0.035</v>
      </c>
      <c r="BF11" s="30">
        <v>37.8</v>
      </c>
      <c r="BG11" s="31">
        <f t="shared" si="13"/>
        <v>1.323</v>
      </c>
      <c r="BH11" s="32">
        <v>0.028</v>
      </c>
      <c r="BI11" s="30">
        <v>0.168</v>
      </c>
      <c r="BJ11" s="30">
        <v>11.6</v>
      </c>
      <c r="BK11" s="31">
        <f t="shared" si="14"/>
        <v>1.9488</v>
      </c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</row>
    <row r="12" spans="1:79" ht="12.75">
      <c r="A12" s="44"/>
      <c r="B12" s="44" t="s">
        <v>46</v>
      </c>
      <c r="C12" s="13" t="s">
        <v>13</v>
      </c>
      <c r="L12" s="21"/>
      <c r="M12" s="19"/>
      <c r="N12" s="19"/>
      <c r="O12" s="16">
        <f t="shared" si="2"/>
        <v>0</v>
      </c>
      <c r="P12" s="21"/>
      <c r="Q12" s="19"/>
      <c r="R12" s="19"/>
      <c r="S12" s="16">
        <f t="shared" si="3"/>
        <v>0</v>
      </c>
      <c r="T12" s="21"/>
      <c r="U12" s="19"/>
      <c r="V12" s="19"/>
      <c r="W12" s="16">
        <f t="shared" si="4"/>
        <v>0</v>
      </c>
      <c r="X12" s="21"/>
      <c r="Y12" s="19"/>
      <c r="Z12" s="19"/>
      <c r="AA12" s="16">
        <f t="shared" si="5"/>
        <v>0</v>
      </c>
      <c r="AB12" s="21"/>
      <c r="AC12" s="19"/>
      <c r="AD12" s="19"/>
      <c r="AE12" s="16">
        <f t="shared" si="6"/>
        <v>0</v>
      </c>
      <c r="AF12" s="21"/>
      <c r="AG12" s="19"/>
      <c r="AH12" s="19"/>
      <c r="AI12" s="16">
        <f t="shared" si="7"/>
        <v>0</v>
      </c>
      <c r="AJ12" s="21"/>
      <c r="AK12" s="19"/>
      <c r="AL12" s="19"/>
      <c r="AM12" s="16">
        <f t="shared" si="8"/>
        <v>0</v>
      </c>
      <c r="AN12" s="21" t="s">
        <v>8</v>
      </c>
      <c r="AO12" s="30">
        <v>0.078</v>
      </c>
      <c r="AP12" s="30">
        <v>22.4</v>
      </c>
      <c r="AQ12" s="31">
        <f t="shared" si="9"/>
        <v>1.7471999999999999</v>
      </c>
      <c r="AR12" s="32">
        <v>0.031</v>
      </c>
      <c r="AS12" s="30">
        <v>0.172</v>
      </c>
      <c r="AT12" s="30">
        <v>13.2</v>
      </c>
      <c r="AU12" s="31">
        <f t="shared" si="10"/>
        <v>2.2703999999999995</v>
      </c>
      <c r="AV12" s="32">
        <v>0.035</v>
      </c>
      <c r="AW12" s="30">
        <v>0.201</v>
      </c>
      <c r="AX12" s="30">
        <v>10.5</v>
      </c>
      <c r="AY12" s="31">
        <f t="shared" si="11"/>
        <v>2.1105</v>
      </c>
      <c r="AZ12" s="32">
        <v>0.034</v>
      </c>
      <c r="BA12" s="30">
        <v>0.188</v>
      </c>
      <c r="BB12" s="30">
        <v>11.8</v>
      </c>
      <c r="BC12" s="31">
        <f t="shared" si="12"/>
        <v>2.2184</v>
      </c>
      <c r="BD12" s="32">
        <v>0.035</v>
      </c>
      <c r="BE12" s="30">
        <v>0.195</v>
      </c>
      <c r="BF12" s="30">
        <v>13</v>
      </c>
      <c r="BG12" s="31">
        <f t="shared" si="13"/>
        <v>2.535</v>
      </c>
      <c r="BH12" s="32">
        <v>0.029</v>
      </c>
      <c r="BI12" s="30">
        <v>0.238</v>
      </c>
      <c r="BJ12" s="30">
        <v>15.5</v>
      </c>
      <c r="BK12" s="31">
        <f t="shared" si="14"/>
        <v>3.689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</row>
    <row r="13" spans="1:79" ht="12.75">
      <c r="A13" s="44"/>
      <c r="B13" s="44" t="s">
        <v>26</v>
      </c>
      <c r="C13" s="13" t="s">
        <v>26</v>
      </c>
      <c r="D13" s="14">
        <v>0.06</v>
      </c>
      <c r="E13" s="15">
        <v>0.101</v>
      </c>
      <c r="F13" s="15">
        <v>11.8</v>
      </c>
      <c r="G13" s="16">
        <f>E13*F13</f>
        <v>1.1918000000000002</v>
      </c>
      <c r="H13" s="14">
        <v>0.072</v>
      </c>
      <c r="I13" s="15">
        <v>0.105</v>
      </c>
      <c r="J13" s="15">
        <v>12.3</v>
      </c>
      <c r="K13" s="16">
        <f>I13*J13</f>
        <v>1.2915</v>
      </c>
      <c r="L13" s="21"/>
      <c r="M13" s="19"/>
      <c r="N13" s="19"/>
      <c r="O13" s="16"/>
      <c r="P13" s="21">
        <v>0.079</v>
      </c>
      <c r="Q13" s="19">
        <v>0.122</v>
      </c>
      <c r="R13" s="19">
        <v>9.6</v>
      </c>
      <c r="S13" s="16">
        <f t="shared" si="3"/>
        <v>1.1712</v>
      </c>
      <c r="T13" s="21">
        <v>0.07</v>
      </c>
      <c r="U13" s="19">
        <v>0.122</v>
      </c>
      <c r="V13" s="19">
        <v>10.5</v>
      </c>
      <c r="W13" s="16">
        <f t="shared" si="4"/>
        <v>1.281</v>
      </c>
      <c r="X13" s="21">
        <v>0.069</v>
      </c>
      <c r="Y13" s="19">
        <v>0.121</v>
      </c>
      <c r="Z13" s="19">
        <v>10.4</v>
      </c>
      <c r="AA13" s="16">
        <f t="shared" si="5"/>
        <v>1.2584</v>
      </c>
      <c r="AB13" s="21">
        <v>0.066</v>
      </c>
      <c r="AC13" s="19">
        <v>0.074</v>
      </c>
      <c r="AD13" s="19">
        <v>11.8</v>
      </c>
      <c r="AE13" s="16"/>
      <c r="AF13" s="21">
        <v>0.05</v>
      </c>
      <c r="AG13" s="19">
        <v>0.099</v>
      </c>
      <c r="AH13" s="19">
        <v>15.4</v>
      </c>
      <c r="AI13" s="16">
        <f t="shared" si="7"/>
        <v>1.5246000000000002</v>
      </c>
      <c r="AJ13" s="21">
        <v>0.053</v>
      </c>
      <c r="AK13" s="19">
        <v>0.125</v>
      </c>
      <c r="AL13" s="19">
        <v>11.3</v>
      </c>
      <c r="AM13" s="16">
        <f t="shared" si="8"/>
        <v>1.4125</v>
      </c>
      <c r="AN13" s="21">
        <v>0.061</v>
      </c>
      <c r="AO13" s="30">
        <v>0.129</v>
      </c>
      <c r="AP13" s="30">
        <v>9.2</v>
      </c>
      <c r="AQ13" s="31">
        <f t="shared" si="9"/>
        <v>1.1867999999999999</v>
      </c>
      <c r="AR13" s="32">
        <v>0.048</v>
      </c>
      <c r="AS13" s="30">
        <v>0.089</v>
      </c>
      <c r="AT13" s="30">
        <v>10.9</v>
      </c>
      <c r="AU13" s="31">
        <f t="shared" si="10"/>
        <v>0.9701</v>
      </c>
      <c r="AV13" s="32">
        <v>0.046</v>
      </c>
      <c r="AW13" s="30">
        <v>0.105</v>
      </c>
      <c r="AX13" s="30">
        <v>13</v>
      </c>
      <c r="AY13" s="31">
        <f t="shared" si="11"/>
        <v>1.365</v>
      </c>
      <c r="AZ13" s="32">
        <v>0.045</v>
      </c>
      <c r="BA13" s="30">
        <v>0.054</v>
      </c>
      <c r="BB13" s="30">
        <v>22.5</v>
      </c>
      <c r="BC13" s="31">
        <f t="shared" si="12"/>
        <v>1.215</v>
      </c>
      <c r="BD13" s="32">
        <v>0.049</v>
      </c>
      <c r="BE13" s="30">
        <v>0.106</v>
      </c>
      <c r="BF13" s="30">
        <v>14.1</v>
      </c>
      <c r="BG13" s="31">
        <f t="shared" si="13"/>
        <v>1.4946</v>
      </c>
      <c r="BH13" s="32">
        <v>0.036</v>
      </c>
      <c r="BI13" s="30">
        <v>0.103</v>
      </c>
      <c r="BJ13" s="30">
        <v>16</v>
      </c>
      <c r="BK13" s="31">
        <f t="shared" si="14"/>
        <v>1.648</v>
      </c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</row>
    <row r="14" spans="1:79" ht="12.75">
      <c r="A14" s="44"/>
      <c r="B14" s="44" t="s">
        <v>47</v>
      </c>
      <c r="C14" s="13" t="s">
        <v>14</v>
      </c>
      <c r="D14" s="14">
        <v>0.054</v>
      </c>
      <c r="E14" s="15">
        <v>0.129</v>
      </c>
      <c r="F14" s="15">
        <v>11.3</v>
      </c>
      <c r="G14" s="16">
        <v>0.05</v>
      </c>
      <c r="H14" s="14">
        <v>0.051</v>
      </c>
      <c r="I14" s="15">
        <v>0.129</v>
      </c>
      <c r="J14" s="15">
        <v>12.4</v>
      </c>
      <c r="K14" s="16">
        <v>0.035</v>
      </c>
      <c r="L14" s="21">
        <v>0.043</v>
      </c>
      <c r="M14" s="19">
        <v>0.14</v>
      </c>
      <c r="N14" s="19">
        <v>13.5</v>
      </c>
      <c r="O14" s="16">
        <f t="shared" si="2"/>
        <v>1.8900000000000001</v>
      </c>
      <c r="P14" s="21">
        <v>0.05</v>
      </c>
      <c r="Q14" s="19">
        <v>0.145</v>
      </c>
      <c r="R14" s="19">
        <v>11.9</v>
      </c>
      <c r="S14" s="16">
        <f t="shared" si="3"/>
        <v>1.7255</v>
      </c>
      <c r="T14" s="21">
        <v>0.048</v>
      </c>
      <c r="U14" s="19">
        <v>0.154</v>
      </c>
      <c r="V14" s="19">
        <v>12.3</v>
      </c>
      <c r="W14" s="16">
        <f t="shared" si="4"/>
        <v>1.8942</v>
      </c>
      <c r="X14" s="21">
        <v>0.045</v>
      </c>
      <c r="Y14" s="19">
        <v>0.16</v>
      </c>
      <c r="Z14" s="19">
        <v>13.1</v>
      </c>
      <c r="AA14" s="16">
        <f t="shared" si="5"/>
        <v>2.096</v>
      </c>
      <c r="AB14" s="21">
        <v>0.044</v>
      </c>
      <c r="AC14" s="19">
        <v>0.151</v>
      </c>
      <c r="AD14" s="19">
        <v>13.6</v>
      </c>
      <c r="AE14" s="16">
        <f t="shared" si="6"/>
        <v>2.0536</v>
      </c>
      <c r="AF14" s="21">
        <v>0.035</v>
      </c>
      <c r="AG14" s="19">
        <v>0.169</v>
      </c>
      <c r="AH14" s="19">
        <v>17.7</v>
      </c>
      <c r="AI14" s="16">
        <f t="shared" si="7"/>
        <v>2.9913000000000003</v>
      </c>
      <c r="AJ14" s="21">
        <v>0.042</v>
      </c>
      <c r="AK14" s="19">
        <v>0.119</v>
      </c>
      <c r="AL14" s="19">
        <v>19.6</v>
      </c>
      <c r="AM14" s="16">
        <f t="shared" si="8"/>
        <v>2.3324000000000003</v>
      </c>
      <c r="AN14" s="21">
        <v>0.039</v>
      </c>
      <c r="AO14" s="30">
        <v>0.055</v>
      </c>
      <c r="AP14" s="30">
        <v>14.9</v>
      </c>
      <c r="AQ14" s="31">
        <f t="shared" si="9"/>
        <v>0.8195</v>
      </c>
      <c r="AR14" s="32">
        <v>0.044</v>
      </c>
      <c r="AS14" s="30">
        <v>0.068</v>
      </c>
      <c r="AT14" s="30">
        <v>23.4</v>
      </c>
      <c r="AU14" s="31">
        <f t="shared" si="10"/>
        <v>1.5912</v>
      </c>
      <c r="AV14" s="32">
        <v>0.056</v>
      </c>
      <c r="AW14" s="30">
        <v>0.097</v>
      </c>
      <c r="AX14" s="30">
        <v>10.8</v>
      </c>
      <c r="AY14" s="31">
        <f t="shared" si="11"/>
        <v>1.0476</v>
      </c>
      <c r="AZ14" s="32">
        <v>0.057</v>
      </c>
      <c r="BA14" s="30">
        <v>0.094</v>
      </c>
      <c r="BB14" s="30">
        <v>12.2</v>
      </c>
      <c r="BC14" s="31">
        <f t="shared" si="12"/>
        <v>1.1468</v>
      </c>
      <c r="BD14" s="32">
        <v>0.044</v>
      </c>
      <c r="BE14" s="30">
        <v>0.09</v>
      </c>
      <c r="BF14" s="30">
        <v>13</v>
      </c>
      <c r="BG14" s="31">
        <f t="shared" si="13"/>
        <v>1.17</v>
      </c>
      <c r="BH14" s="32">
        <v>0.044</v>
      </c>
      <c r="BI14" s="30">
        <v>0.06</v>
      </c>
      <c r="BJ14" s="30">
        <v>21.4</v>
      </c>
      <c r="BK14" s="31">
        <f t="shared" si="14"/>
        <v>1.2839999999999998</v>
      </c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spans="1:79" ht="12.75">
      <c r="A15" s="44"/>
      <c r="B15" s="44" t="s">
        <v>15</v>
      </c>
      <c r="C15" s="13" t="s">
        <v>15</v>
      </c>
      <c r="D15" s="14">
        <v>0.06</v>
      </c>
      <c r="E15" s="15">
        <v>0.122</v>
      </c>
      <c r="F15" s="15">
        <v>12.1</v>
      </c>
      <c r="G15" s="16">
        <f t="shared" si="0"/>
        <v>1.4762</v>
      </c>
      <c r="H15" s="14">
        <v>0.056</v>
      </c>
      <c r="I15" s="15">
        <v>0.132</v>
      </c>
      <c r="J15" s="15">
        <v>12.3</v>
      </c>
      <c r="K15" s="16">
        <f t="shared" si="1"/>
        <v>1.6236000000000002</v>
      </c>
      <c r="L15" s="21">
        <v>0.055</v>
      </c>
      <c r="M15" s="19">
        <v>0.119</v>
      </c>
      <c r="N15" s="19">
        <v>14.8</v>
      </c>
      <c r="O15" s="16">
        <f t="shared" si="2"/>
        <v>1.7612</v>
      </c>
      <c r="P15" s="21">
        <v>0.075</v>
      </c>
      <c r="Q15" s="19">
        <v>0.136</v>
      </c>
      <c r="R15" s="19">
        <v>9.5</v>
      </c>
      <c r="S15" s="16">
        <f t="shared" si="3"/>
        <v>1.292</v>
      </c>
      <c r="T15" s="21">
        <v>0.071</v>
      </c>
      <c r="U15" s="19">
        <v>0.146</v>
      </c>
      <c r="V15" s="19">
        <v>9.4</v>
      </c>
      <c r="W15" s="16">
        <f t="shared" si="4"/>
        <v>1.3724</v>
      </c>
      <c r="X15" s="21">
        <v>0.075</v>
      </c>
      <c r="Y15" s="19">
        <v>0.107</v>
      </c>
      <c r="Z15" s="19">
        <v>10.9</v>
      </c>
      <c r="AA15" s="16">
        <f t="shared" si="5"/>
        <v>1.1663000000000001</v>
      </c>
      <c r="AB15" s="21">
        <v>0.049</v>
      </c>
      <c r="AC15" s="19">
        <v>0.068</v>
      </c>
      <c r="AD15" s="19">
        <v>15.5</v>
      </c>
      <c r="AE15" s="16">
        <f t="shared" si="6"/>
        <v>1.054</v>
      </c>
      <c r="AF15" s="21">
        <v>0.038</v>
      </c>
      <c r="AG15" s="19">
        <v>0.089</v>
      </c>
      <c r="AH15" s="19">
        <v>16.8</v>
      </c>
      <c r="AI15" s="16">
        <f t="shared" si="7"/>
        <v>1.4952</v>
      </c>
      <c r="AJ15" s="21">
        <v>0.041</v>
      </c>
      <c r="AK15" s="19">
        <v>0.116</v>
      </c>
      <c r="AL15" s="19">
        <v>13.1</v>
      </c>
      <c r="AM15" s="16">
        <f t="shared" si="8"/>
        <v>1.5196</v>
      </c>
      <c r="AN15" s="21">
        <v>0.048</v>
      </c>
      <c r="AO15" s="30"/>
      <c r="AP15" s="30"/>
      <c r="AQ15" s="31">
        <f t="shared" si="9"/>
        <v>0</v>
      </c>
      <c r="AR15" s="32"/>
      <c r="AS15" s="30">
        <v>0.229</v>
      </c>
      <c r="AT15" s="30">
        <v>4.8</v>
      </c>
      <c r="AU15" s="31">
        <f>AS15*AT15</f>
        <v>1.0992</v>
      </c>
      <c r="AV15" s="32"/>
      <c r="AW15" s="30"/>
      <c r="AX15" s="30"/>
      <c r="AY15" s="31"/>
      <c r="AZ15" s="32"/>
      <c r="BA15" s="30">
        <v>0.185</v>
      </c>
      <c r="BB15" s="30">
        <v>9.5</v>
      </c>
      <c r="BC15" s="16">
        <f>BA15*BB15</f>
        <v>1.7575</v>
      </c>
      <c r="BD15" s="32"/>
      <c r="BE15" s="30">
        <v>0.103</v>
      </c>
      <c r="BF15" s="30">
        <v>13.8</v>
      </c>
      <c r="BG15" s="16">
        <f>BE15*BF15</f>
        <v>1.4214</v>
      </c>
      <c r="BH15" s="32">
        <v>0.034</v>
      </c>
      <c r="BI15" s="30">
        <v>0.123</v>
      </c>
      <c r="BJ15" s="30">
        <v>15.4</v>
      </c>
      <c r="BK15" s="16">
        <f>BI15*BJ15</f>
        <v>1.8942</v>
      </c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</row>
    <row r="16" spans="1:79" ht="12.75">
      <c r="A16" s="44"/>
      <c r="B16" s="44" t="s">
        <v>48</v>
      </c>
      <c r="C16" s="13" t="s">
        <v>16</v>
      </c>
      <c r="D16" s="14">
        <v>0.078</v>
      </c>
      <c r="E16" s="15">
        <v>0.114</v>
      </c>
      <c r="F16" s="15">
        <v>11.2</v>
      </c>
      <c r="G16" s="16">
        <f t="shared" si="0"/>
        <v>1.2768</v>
      </c>
      <c r="H16" s="14">
        <v>0.078</v>
      </c>
      <c r="I16" s="15">
        <v>0.096</v>
      </c>
      <c r="J16" s="15">
        <v>14.1</v>
      </c>
      <c r="K16" s="16">
        <f t="shared" si="1"/>
        <v>1.3536</v>
      </c>
      <c r="L16" s="21">
        <v>0.065</v>
      </c>
      <c r="M16" s="19">
        <v>0.127</v>
      </c>
      <c r="N16" s="19">
        <v>12.3</v>
      </c>
      <c r="O16" s="16">
        <f t="shared" si="2"/>
        <v>1.5621</v>
      </c>
      <c r="P16" s="21">
        <v>0.079</v>
      </c>
      <c r="Q16" s="19">
        <v>0.128</v>
      </c>
      <c r="R16" s="19">
        <v>9.9</v>
      </c>
      <c r="S16" s="16">
        <f t="shared" si="3"/>
        <v>1.2672</v>
      </c>
      <c r="T16" s="21">
        <v>0.076</v>
      </c>
      <c r="U16" s="19">
        <v>0.122</v>
      </c>
      <c r="V16" s="19">
        <v>10.4</v>
      </c>
      <c r="W16" s="16">
        <f t="shared" si="4"/>
        <v>1.2688</v>
      </c>
      <c r="X16" s="21">
        <v>0.078</v>
      </c>
      <c r="Y16" s="19">
        <v>0.115</v>
      </c>
      <c r="Z16" s="19">
        <v>11.2</v>
      </c>
      <c r="AA16" s="16">
        <f t="shared" si="5"/>
        <v>1.288</v>
      </c>
      <c r="AB16" s="21">
        <v>0.082</v>
      </c>
      <c r="AC16" s="19">
        <v>0.107</v>
      </c>
      <c r="AD16" s="19">
        <v>10.9</v>
      </c>
      <c r="AE16" s="16">
        <f t="shared" si="6"/>
        <v>1.1663000000000001</v>
      </c>
      <c r="AF16" s="21">
        <v>0.061</v>
      </c>
      <c r="AG16" s="19">
        <v>0.126</v>
      </c>
      <c r="AH16" s="19">
        <v>12.7</v>
      </c>
      <c r="AI16" s="16">
        <f t="shared" si="7"/>
        <v>1.6001999999999998</v>
      </c>
      <c r="AJ16" s="21">
        <v>0.055</v>
      </c>
      <c r="AK16" s="19">
        <v>0.172</v>
      </c>
      <c r="AL16" s="19">
        <v>12.5</v>
      </c>
      <c r="AM16" s="16">
        <f t="shared" si="8"/>
        <v>2.15</v>
      </c>
      <c r="AN16" s="21">
        <v>0.059</v>
      </c>
      <c r="AO16" s="30">
        <v>0.191</v>
      </c>
      <c r="AP16" s="30">
        <v>10.3</v>
      </c>
      <c r="AQ16" s="31">
        <f t="shared" si="9"/>
        <v>1.9673000000000003</v>
      </c>
      <c r="AR16" s="32">
        <v>0.049</v>
      </c>
      <c r="AS16" s="30">
        <v>0.186</v>
      </c>
      <c r="AT16" s="30">
        <v>12</v>
      </c>
      <c r="AU16" s="31">
        <f>AS16*AT16</f>
        <v>2.232</v>
      </c>
      <c r="AV16" s="32">
        <v>0.057</v>
      </c>
      <c r="AW16" s="30">
        <v>0.197</v>
      </c>
      <c r="AX16" s="30">
        <v>10</v>
      </c>
      <c r="AY16" s="31">
        <f>AW16*AX16</f>
        <v>1.9700000000000002</v>
      </c>
      <c r="AZ16" s="32">
        <v>0.054</v>
      </c>
      <c r="BA16" s="30">
        <v>0.154</v>
      </c>
      <c r="BB16" s="30">
        <v>10.6</v>
      </c>
      <c r="BC16" s="16">
        <f>BA16*BB16</f>
        <v>1.6323999999999999</v>
      </c>
      <c r="BD16" s="32">
        <v>0.051</v>
      </c>
      <c r="BE16" s="30">
        <v>0.126</v>
      </c>
      <c r="BF16" s="30">
        <v>14.3</v>
      </c>
      <c r="BG16" s="16">
        <f>BE16*BF16</f>
        <v>1.8018</v>
      </c>
      <c r="BH16" s="32">
        <v>0.033</v>
      </c>
      <c r="BI16" s="30">
        <v>0.125</v>
      </c>
      <c r="BJ16" s="30">
        <v>16.8</v>
      </c>
      <c r="BK16" s="16">
        <f>BI16*BJ16</f>
        <v>2.1</v>
      </c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</row>
    <row r="17" spans="1:79" ht="12.75">
      <c r="A17" s="44"/>
      <c r="B17" s="44" t="s">
        <v>49</v>
      </c>
      <c r="C17" s="13" t="s">
        <v>17</v>
      </c>
      <c r="D17" s="14">
        <v>0.075</v>
      </c>
      <c r="E17" s="15">
        <v>0.112</v>
      </c>
      <c r="F17" s="15">
        <v>11.5</v>
      </c>
      <c r="G17" s="16">
        <f t="shared" si="0"/>
        <v>1.288</v>
      </c>
      <c r="H17" s="14">
        <v>0.063</v>
      </c>
      <c r="I17" s="15">
        <v>0.132</v>
      </c>
      <c r="J17" s="15">
        <v>11.5</v>
      </c>
      <c r="K17" s="16">
        <f t="shared" si="1"/>
        <v>1.518</v>
      </c>
      <c r="L17" s="21">
        <v>0.054</v>
      </c>
      <c r="M17" s="19">
        <v>0.13</v>
      </c>
      <c r="N17" s="19">
        <v>13.5</v>
      </c>
      <c r="O17" s="16">
        <f t="shared" si="2"/>
        <v>1.7550000000000001</v>
      </c>
      <c r="P17" s="21">
        <v>0.06</v>
      </c>
      <c r="Q17" s="19">
        <v>0.121</v>
      </c>
      <c r="R17" s="19">
        <v>12.9</v>
      </c>
      <c r="S17" s="16">
        <f t="shared" si="3"/>
        <v>1.5609</v>
      </c>
      <c r="T17" s="21">
        <v>0.056</v>
      </c>
      <c r="U17" s="19">
        <v>0.126</v>
      </c>
      <c r="V17" s="19">
        <v>13.2</v>
      </c>
      <c r="W17" s="16">
        <f t="shared" si="4"/>
        <v>1.6632</v>
      </c>
      <c r="X17" s="21">
        <v>0.055</v>
      </c>
      <c r="Y17" s="19">
        <v>0.122</v>
      </c>
      <c r="Z17" s="19">
        <v>13.8</v>
      </c>
      <c r="AA17" s="16">
        <f t="shared" si="5"/>
        <v>1.6836</v>
      </c>
      <c r="AB17" s="21">
        <v>0.059</v>
      </c>
      <c r="AC17" s="19">
        <v>0.112</v>
      </c>
      <c r="AD17" s="19">
        <v>14</v>
      </c>
      <c r="AE17" s="16">
        <f t="shared" si="6"/>
        <v>1.568</v>
      </c>
      <c r="AF17" s="21">
        <v>0.049</v>
      </c>
      <c r="AG17" s="19">
        <v>0.122</v>
      </c>
      <c r="AH17" s="19">
        <v>15.7</v>
      </c>
      <c r="AI17" s="16">
        <f t="shared" si="7"/>
        <v>1.9153999999999998</v>
      </c>
      <c r="AJ17" s="21">
        <v>0.051</v>
      </c>
      <c r="AK17" s="19">
        <v>0.136</v>
      </c>
      <c r="AL17" s="19">
        <v>14.3</v>
      </c>
      <c r="AM17" s="16">
        <f t="shared" si="8"/>
        <v>1.9448000000000003</v>
      </c>
      <c r="AN17" s="21">
        <v>0.05</v>
      </c>
      <c r="AO17" s="30">
        <v>0.123</v>
      </c>
      <c r="AP17" s="30">
        <v>13.2</v>
      </c>
      <c r="AQ17" s="31">
        <f t="shared" si="9"/>
        <v>1.6236</v>
      </c>
      <c r="AR17" s="32">
        <v>0.057</v>
      </c>
      <c r="AS17" s="30">
        <v>0.14</v>
      </c>
      <c r="AT17" s="30">
        <v>14.6</v>
      </c>
      <c r="AU17" s="31">
        <f>AS17*AT17</f>
        <v>2.044</v>
      </c>
      <c r="AV17" s="32">
        <v>0.05</v>
      </c>
      <c r="AW17" s="30">
        <v>0.151</v>
      </c>
      <c r="AX17" s="30">
        <v>14.6</v>
      </c>
      <c r="AY17" s="31">
        <f>AW17*AX17</f>
        <v>2.2045999999999997</v>
      </c>
      <c r="AZ17" s="32">
        <v>0.047</v>
      </c>
      <c r="BA17" s="30">
        <v>0.149</v>
      </c>
      <c r="BB17" s="30">
        <v>14.8</v>
      </c>
      <c r="BC17" s="16">
        <f>BA17*BB17</f>
        <v>2.2052</v>
      </c>
      <c r="BD17" s="32">
        <v>0.047</v>
      </c>
      <c r="BE17" s="30">
        <v>0.149</v>
      </c>
      <c r="BF17" s="30">
        <v>14.7</v>
      </c>
      <c r="BG17" s="16">
        <f>BE17*BF17</f>
        <v>2.1902999999999997</v>
      </c>
      <c r="BH17" s="32">
        <v>0.045</v>
      </c>
      <c r="BI17" s="30">
        <v>0.15</v>
      </c>
      <c r="BJ17" s="30">
        <v>15.8</v>
      </c>
      <c r="BK17" s="16">
        <f>BI17*BJ17</f>
        <v>2.37</v>
      </c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</row>
    <row r="18" spans="1:79" ht="12.75">
      <c r="A18" s="44"/>
      <c r="B18" s="44" t="s">
        <v>51</v>
      </c>
      <c r="C18" s="13" t="s">
        <v>18</v>
      </c>
      <c r="D18" s="14">
        <v>0.08</v>
      </c>
      <c r="E18" s="15">
        <v>0.102</v>
      </c>
      <c r="F18" s="15">
        <v>12.2</v>
      </c>
      <c r="G18" s="16">
        <f t="shared" si="0"/>
        <v>1.2444</v>
      </c>
      <c r="H18" s="14">
        <v>0.075</v>
      </c>
      <c r="I18" s="15">
        <v>0.094</v>
      </c>
      <c r="J18" s="15">
        <v>14.1</v>
      </c>
      <c r="K18" s="16">
        <f t="shared" si="1"/>
        <v>1.3254</v>
      </c>
      <c r="L18" s="21">
        <v>0.068</v>
      </c>
      <c r="M18" s="19">
        <v>0.108</v>
      </c>
      <c r="N18" s="19">
        <v>14.3</v>
      </c>
      <c r="O18" s="16">
        <f t="shared" si="2"/>
        <v>1.5444</v>
      </c>
      <c r="P18" s="21">
        <v>0.09</v>
      </c>
      <c r="Q18" s="19">
        <v>0.084</v>
      </c>
      <c r="R18" s="19">
        <v>14.2</v>
      </c>
      <c r="S18" s="16">
        <f t="shared" si="3"/>
        <v>1.1928</v>
      </c>
      <c r="T18" s="21">
        <v>0.081</v>
      </c>
      <c r="U18" s="19">
        <v>0.116</v>
      </c>
      <c r="V18" s="19">
        <v>11.7</v>
      </c>
      <c r="W18" s="16">
        <f t="shared" si="4"/>
        <v>1.3572</v>
      </c>
      <c r="X18" s="21">
        <v>0.05</v>
      </c>
      <c r="Y18" s="19">
        <v>0.116</v>
      </c>
      <c r="Z18" s="19">
        <v>12.2</v>
      </c>
      <c r="AA18" s="16">
        <f t="shared" si="5"/>
        <v>1.4152</v>
      </c>
      <c r="AB18" s="21">
        <v>0.058</v>
      </c>
      <c r="AC18" s="19">
        <v>0.097</v>
      </c>
      <c r="AD18" s="19">
        <v>12.8</v>
      </c>
      <c r="AE18" s="16">
        <f t="shared" si="6"/>
        <v>1.2416</v>
      </c>
      <c r="AF18" s="21">
        <v>0.053</v>
      </c>
      <c r="AG18" s="19">
        <v>0.102</v>
      </c>
      <c r="AH18" s="19">
        <v>14.1</v>
      </c>
      <c r="AI18" s="16">
        <f t="shared" si="7"/>
        <v>1.4382</v>
      </c>
      <c r="AJ18" s="21">
        <v>0.057</v>
      </c>
      <c r="AK18" s="19">
        <v>0.107</v>
      </c>
      <c r="AL18" s="19">
        <v>12.7</v>
      </c>
      <c r="AM18" s="16">
        <f t="shared" si="8"/>
        <v>1.3589</v>
      </c>
      <c r="AN18" s="21">
        <v>0.069</v>
      </c>
      <c r="AO18" s="22">
        <v>0.11</v>
      </c>
      <c r="AP18" s="22">
        <v>10.8</v>
      </c>
      <c r="AQ18" s="16">
        <f t="shared" si="9"/>
        <v>1.1880000000000002</v>
      </c>
      <c r="AR18" s="21">
        <v>0.054</v>
      </c>
      <c r="AS18" s="22">
        <v>0.104</v>
      </c>
      <c r="AT18" s="22">
        <v>14.3</v>
      </c>
      <c r="AU18" s="16">
        <f>AS18*AT18</f>
        <v>1.4872</v>
      </c>
      <c r="AV18" s="21">
        <v>0.047</v>
      </c>
      <c r="AW18" s="22">
        <v>0.123</v>
      </c>
      <c r="AX18" s="22">
        <v>18.4</v>
      </c>
      <c r="AY18" s="16">
        <f>AW18*AX18</f>
        <v>2.2632</v>
      </c>
      <c r="AZ18" s="21">
        <v>0.024</v>
      </c>
      <c r="BA18" s="22">
        <v>0.121</v>
      </c>
      <c r="BB18" s="22">
        <v>10</v>
      </c>
      <c r="BC18" s="16">
        <f>BA18*BB18</f>
        <v>1.21</v>
      </c>
      <c r="BD18" s="21">
        <v>0.023</v>
      </c>
      <c r="BE18" s="22"/>
      <c r="BF18" s="22"/>
      <c r="BG18" s="16">
        <f>BE18*BF18</f>
        <v>0</v>
      </c>
      <c r="BH18" s="21">
        <v>0.037</v>
      </c>
      <c r="BI18" s="22"/>
      <c r="BJ18" s="22"/>
      <c r="BK18" s="16">
        <f>BI18*BJ18</f>
        <v>0</v>
      </c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</row>
    <row r="19" spans="1:79" ht="12.75">
      <c r="A19" s="44"/>
      <c r="B19" s="44" t="s">
        <v>50</v>
      </c>
      <c r="C19" s="13" t="s">
        <v>19</v>
      </c>
      <c r="D19" s="14">
        <v>0.043</v>
      </c>
      <c r="E19" s="15">
        <v>0.038</v>
      </c>
      <c r="F19" s="15">
        <v>14</v>
      </c>
      <c r="G19" s="16">
        <f t="shared" si="0"/>
        <v>0.532</v>
      </c>
      <c r="H19" s="14">
        <v>0.044</v>
      </c>
      <c r="I19" s="15">
        <v>0.036</v>
      </c>
      <c r="J19" s="15">
        <v>13.8</v>
      </c>
      <c r="K19" s="16">
        <f t="shared" si="1"/>
        <v>0.49679999999999996</v>
      </c>
      <c r="L19" s="21">
        <v>0.03</v>
      </c>
      <c r="M19" s="19">
        <v>0.049</v>
      </c>
      <c r="N19" s="19">
        <v>16.2</v>
      </c>
      <c r="O19" s="16">
        <f t="shared" si="2"/>
        <v>0.7938</v>
      </c>
      <c r="P19" s="21">
        <v>0.03</v>
      </c>
      <c r="Q19" s="19">
        <v>0.051</v>
      </c>
      <c r="R19" s="19">
        <v>18.3</v>
      </c>
      <c r="S19" s="16">
        <f t="shared" si="3"/>
        <v>0.9333</v>
      </c>
      <c r="T19" s="21">
        <v>0.031</v>
      </c>
      <c r="U19" s="19">
        <v>0.056</v>
      </c>
      <c r="V19" s="19">
        <v>13</v>
      </c>
      <c r="W19" s="16">
        <f t="shared" si="4"/>
        <v>0.728</v>
      </c>
      <c r="X19" s="21">
        <v>0.028</v>
      </c>
      <c r="Y19" s="19">
        <v>0.06</v>
      </c>
      <c r="Z19" s="19">
        <v>15.7</v>
      </c>
      <c r="AA19" s="16">
        <f t="shared" si="5"/>
        <v>0.942</v>
      </c>
      <c r="AB19" s="21">
        <v>0.023</v>
      </c>
      <c r="AC19" s="19">
        <v>0.05</v>
      </c>
      <c r="AD19" s="19">
        <v>21.9</v>
      </c>
      <c r="AE19" s="16">
        <f t="shared" si="6"/>
        <v>1.095</v>
      </c>
      <c r="AF19" s="21">
        <v>0.02</v>
      </c>
      <c r="AG19" s="19">
        <v>0.015</v>
      </c>
      <c r="AH19" s="19">
        <v>40.7</v>
      </c>
      <c r="AI19" s="16">
        <f t="shared" si="7"/>
        <v>0.6105</v>
      </c>
      <c r="AJ19" s="21">
        <v>0.015</v>
      </c>
      <c r="AK19" s="19">
        <v>0.035</v>
      </c>
      <c r="AL19" s="19"/>
      <c r="AM19" s="16"/>
      <c r="AN19" s="21">
        <v>0.015</v>
      </c>
      <c r="AO19" s="22">
        <v>0.123</v>
      </c>
      <c r="AP19" s="19">
        <v>25.1</v>
      </c>
      <c r="AQ19" s="16">
        <f t="shared" si="9"/>
        <v>3.0873</v>
      </c>
      <c r="AR19" s="21">
        <v>0.02</v>
      </c>
      <c r="AS19" s="22">
        <v>0.194</v>
      </c>
      <c r="AT19" s="19">
        <v>14.8</v>
      </c>
      <c r="AU19" s="16">
        <f>AS19*AT19</f>
        <v>2.8712000000000004</v>
      </c>
      <c r="AV19" s="21">
        <v>0.04</v>
      </c>
      <c r="AW19" s="22"/>
      <c r="AX19" s="19"/>
      <c r="AY19" s="16"/>
      <c r="AZ19" s="21">
        <v>0.006</v>
      </c>
      <c r="BA19" s="22">
        <v>0.003</v>
      </c>
      <c r="BB19" s="19"/>
      <c r="BC19" s="16" t="s">
        <v>8</v>
      </c>
      <c r="BD19" s="21">
        <v>0.0007</v>
      </c>
      <c r="BE19" s="22">
        <v>0.053</v>
      </c>
      <c r="BF19" s="19">
        <v>24.2</v>
      </c>
      <c r="BG19" s="16">
        <f>BE19*BF19</f>
        <v>1.2826</v>
      </c>
      <c r="BH19" s="21">
        <v>0.015</v>
      </c>
      <c r="BI19" s="22">
        <v>0.08</v>
      </c>
      <c r="BJ19" s="19">
        <v>27.7</v>
      </c>
      <c r="BK19" s="16">
        <f>BI19*BJ19</f>
        <v>2.216</v>
      </c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</row>
    <row r="20" spans="1:79" ht="12.75">
      <c r="A20" s="44"/>
      <c r="B20" s="44"/>
      <c r="C20" s="23"/>
      <c r="D20" s="14"/>
      <c r="E20" s="15"/>
      <c r="F20" s="15"/>
      <c r="G20" s="16"/>
      <c r="H20" s="14"/>
      <c r="I20" s="15"/>
      <c r="J20" s="15"/>
      <c r="K20" s="16"/>
      <c r="L20" s="21"/>
      <c r="M20" s="19"/>
      <c r="N20" s="19"/>
      <c r="O20" s="16"/>
      <c r="P20" s="21"/>
      <c r="Q20" s="19"/>
      <c r="R20" s="19"/>
      <c r="S20" s="16"/>
      <c r="T20" s="21"/>
      <c r="U20" s="19"/>
      <c r="V20" s="19"/>
      <c r="W20" s="16"/>
      <c r="X20" s="21"/>
      <c r="Y20" s="19"/>
      <c r="Z20" s="19"/>
      <c r="AA20" s="16"/>
      <c r="AB20" s="21"/>
      <c r="AC20" s="19"/>
      <c r="AD20" s="19"/>
      <c r="AE20" s="16"/>
      <c r="AF20" s="21"/>
      <c r="AG20" s="19"/>
      <c r="AH20" s="19"/>
      <c r="AI20" s="16"/>
      <c r="AJ20" s="21"/>
      <c r="AK20" s="19"/>
      <c r="AL20" s="19"/>
      <c r="AM20" s="16"/>
      <c r="AN20" s="21"/>
      <c r="AO20" s="19"/>
      <c r="AP20" s="19"/>
      <c r="AQ20" s="16"/>
      <c r="AR20" s="21"/>
      <c r="AS20" s="19"/>
      <c r="AT20" s="19"/>
      <c r="AU20" s="16"/>
      <c r="AV20" s="21"/>
      <c r="AW20" s="19"/>
      <c r="AX20" s="19"/>
      <c r="AY20" s="16"/>
      <c r="AZ20" s="21"/>
      <c r="BA20" s="19"/>
      <c r="BB20" s="19"/>
      <c r="BC20" s="16"/>
      <c r="BD20" s="21"/>
      <c r="BE20" s="19"/>
      <c r="BF20" s="19"/>
      <c r="BG20" s="16"/>
      <c r="BH20" s="21"/>
      <c r="BI20" s="19"/>
      <c r="BJ20" s="19"/>
      <c r="BK20" s="16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3:79" ht="12.75">
      <c r="C21" s="24" t="s">
        <v>20</v>
      </c>
      <c r="D21" s="25">
        <f>AVERAGE(D5:D19)</f>
        <v>0.062076923076923064</v>
      </c>
      <c r="E21" s="26">
        <f aca="true" t="shared" si="15" ref="E21:AQ21">AVERAGE(E5:E19)</f>
        <v>0.12638461538461543</v>
      </c>
      <c r="F21" s="26">
        <f t="shared" si="15"/>
        <v>12.63076923076923</v>
      </c>
      <c r="G21" s="27">
        <f t="shared" si="15"/>
        <v>1.6439076923076925</v>
      </c>
      <c r="H21" s="25">
        <f t="shared" si="15"/>
        <v>0.06023076923076923</v>
      </c>
      <c r="I21" s="26">
        <f t="shared" si="15"/>
        <v>0.12376923076923078</v>
      </c>
      <c r="J21" s="26">
        <f t="shared" si="15"/>
        <v>13.492307692307692</v>
      </c>
      <c r="K21" s="27">
        <f t="shared" si="15"/>
        <v>1.6066923076923076</v>
      </c>
      <c r="L21" s="25">
        <f t="shared" si="15"/>
        <v>0.05225</v>
      </c>
      <c r="M21" s="26">
        <f t="shared" si="15"/>
        <v>0.126</v>
      </c>
      <c r="N21" s="26">
        <f t="shared" si="15"/>
        <v>14.558333333333332</v>
      </c>
      <c r="O21" s="27">
        <f t="shared" si="15"/>
        <v>1.7248461538461537</v>
      </c>
      <c r="P21" s="25">
        <f t="shared" si="15"/>
        <v>0.06675</v>
      </c>
      <c r="Q21" s="26">
        <f t="shared" si="15"/>
        <v>0.12546153846153846</v>
      </c>
      <c r="R21" s="26">
        <f t="shared" si="15"/>
        <v>12.230769230769234</v>
      </c>
      <c r="S21" s="27">
        <f t="shared" si="15"/>
        <v>1.4061000000000003</v>
      </c>
      <c r="T21" s="25">
        <f t="shared" si="15"/>
        <v>0.0625</v>
      </c>
      <c r="U21" s="26">
        <f t="shared" si="15"/>
        <v>0.12530769230769231</v>
      </c>
      <c r="V21" s="26">
        <f t="shared" si="15"/>
        <v>11.853846153846153</v>
      </c>
      <c r="W21" s="27">
        <f t="shared" si="15"/>
        <v>1.3720785714285717</v>
      </c>
      <c r="X21" s="25">
        <f t="shared" si="15"/>
        <v>0.05783333333333334</v>
      </c>
      <c r="Y21" s="26">
        <f t="shared" si="15"/>
        <v>0.12061538461538462</v>
      </c>
      <c r="Z21" s="26">
        <f t="shared" si="15"/>
        <v>13.107692307692306</v>
      </c>
      <c r="AA21" s="27">
        <f t="shared" si="15"/>
        <v>1.4863642857142856</v>
      </c>
      <c r="AB21" s="25">
        <f t="shared" si="15"/>
        <v>0.05474999999999999</v>
      </c>
      <c r="AC21" s="26">
        <f t="shared" si="15"/>
        <v>0.10453846153846154</v>
      </c>
      <c r="AD21" s="26">
        <f t="shared" si="15"/>
        <v>15.584615384615386</v>
      </c>
      <c r="AE21" s="27">
        <f t="shared" si="15"/>
        <v>1.5125153846153847</v>
      </c>
      <c r="AF21" s="25">
        <f t="shared" si="15"/>
        <v>0.044750000000000005</v>
      </c>
      <c r="AG21" s="26">
        <f t="shared" si="15"/>
        <v>0.10984615384615384</v>
      </c>
      <c r="AH21" s="26">
        <f t="shared" si="15"/>
        <v>19.153846153846153</v>
      </c>
      <c r="AI21" s="27">
        <f t="shared" si="15"/>
        <v>1.7794285714285714</v>
      </c>
      <c r="AJ21" s="25">
        <f t="shared" si="15"/>
        <v>0.04699999999999999</v>
      </c>
      <c r="AK21" s="26">
        <f t="shared" si="15"/>
        <v>0.11846153846153847</v>
      </c>
      <c r="AL21" s="26">
        <f t="shared" si="15"/>
        <v>15.158333333333333</v>
      </c>
      <c r="AM21" s="27">
        <f t="shared" si="15"/>
        <v>1.7194461538461536</v>
      </c>
      <c r="AN21" s="25">
        <f t="shared" si="15"/>
        <v>0.04991666666666667</v>
      </c>
      <c r="AO21" s="26">
        <f t="shared" si="15"/>
        <v>0.10958333333333335</v>
      </c>
      <c r="AP21" s="26">
        <f t="shared" si="15"/>
        <v>18.458333333333332</v>
      </c>
      <c r="AQ21" s="26">
        <f t="shared" si="15"/>
        <v>1.6185214285714284</v>
      </c>
      <c r="AR21" s="25">
        <f aca="true" t="shared" si="16" ref="AR21:AY21">AVERAGE(AR5:AR19)</f>
        <v>0.04381818181818182</v>
      </c>
      <c r="AS21" s="26">
        <f t="shared" si="16"/>
        <v>0.13892857142857146</v>
      </c>
      <c r="AT21" s="26">
        <f t="shared" si="16"/>
        <v>15.535714285714288</v>
      </c>
      <c r="AU21" s="26">
        <f t="shared" si="16"/>
        <v>2.0281000000000002</v>
      </c>
      <c r="AV21" s="25">
        <f t="shared" si="16"/>
        <v>0.05666666666666668</v>
      </c>
      <c r="AW21" s="26">
        <f t="shared" si="16"/>
        <v>0.1433076923076923</v>
      </c>
      <c r="AX21" s="26">
        <f t="shared" si="16"/>
        <v>11.946153846153846</v>
      </c>
      <c r="AY21" s="26">
        <f t="shared" si="16"/>
        <v>1.6074333333333337</v>
      </c>
      <c r="AZ21" s="25">
        <f aca="true" t="shared" si="17" ref="AZ21:BG21">AVERAGE(AZ5:AZ19)</f>
        <v>0.044750000000000005</v>
      </c>
      <c r="BA21" s="26">
        <f t="shared" si="17"/>
        <v>0.14953333333333332</v>
      </c>
      <c r="BB21" s="26">
        <f t="shared" si="17"/>
        <v>12.485714285714286</v>
      </c>
      <c r="BC21" s="26">
        <f t="shared" si="17"/>
        <v>1.8044500000000003</v>
      </c>
      <c r="BD21" s="25">
        <f t="shared" si="17"/>
        <v>0.03851538461538462</v>
      </c>
      <c r="BE21" s="26">
        <f t="shared" si="17"/>
        <v>0.12264285714285715</v>
      </c>
      <c r="BF21" s="26">
        <f t="shared" si="17"/>
        <v>17.064285714285713</v>
      </c>
      <c r="BG21" s="26">
        <f t="shared" si="17"/>
        <v>1.7686799999999998</v>
      </c>
      <c r="BH21" s="25">
        <f>AVERAGE(BH5:BH19)</f>
        <v>0.0375</v>
      </c>
      <c r="BI21" s="26">
        <f>AVERAGE(BI5:BI19)</f>
        <v>0.13899999999999998</v>
      </c>
      <c r="BJ21" s="26">
        <f>AVERAGE(BJ5:BJ19)</f>
        <v>17.72142857142857</v>
      </c>
      <c r="BK21" s="26">
        <f>AVERAGE(BK5:BK19)</f>
        <v>2.2286133333333336</v>
      </c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</row>
    <row r="22" spans="4:16" ht="12.75">
      <c r="D22" s="28" t="s">
        <v>21</v>
      </c>
      <c r="P22" s="29"/>
    </row>
    <row r="23" spans="4:63" ht="12.75">
      <c r="D23" s="29">
        <f>MEDIAN(D5:D19)</f>
        <v>0.066</v>
      </c>
      <c r="E23" s="29">
        <f aca="true" t="shared" si="18" ref="E23:BC23">MEDIAN(E5:E19)</f>
        <v>0.118</v>
      </c>
      <c r="F23" s="29">
        <f t="shared" si="18"/>
        <v>11.4</v>
      </c>
      <c r="G23" s="29">
        <f t="shared" si="18"/>
        <v>1.288</v>
      </c>
      <c r="H23" s="29">
        <f t="shared" si="18"/>
        <v>0.063</v>
      </c>
      <c r="I23" s="29">
        <f t="shared" si="18"/>
        <v>0.11</v>
      </c>
      <c r="J23" s="29">
        <f t="shared" si="18"/>
        <v>12.6</v>
      </c>
      <c r="K23" s="29">
        <f t="shared" si="18"/>
        <v>1.386</v>
      </c>
      <c r="L23" s="29">
        <f t="shared" si="18"/>
        <v>0.0555</v>
      </c>
      <c r="M23" s="29">
        <f t="shared" si="18"/>
        <v>0.1215</v>
      </c>
      <c r="N23" s="29">
        <f t="shared" si="18"/>
        <v>14.3</v>
      </c>
      <c r="O23" s="29">
        <f t="shared" si="18"/>
        <v>1.6588000000000003</v>
      </c>
      <c r="P23" s="29">
        <f t="shared" si="18"/>
        <v>0.073</v>
      </c>
      <c r="Q23" s="29">
        <f t="shared" si="18"/>
        <v>0.122</v>
      </c>
      <c r="R23" s="29">
        <f t="shared" si="18"/>
        <v>11.9</v>
      </c>
      <c r="S23" s="29">
        <f t="shared" si="18"/>
        <v>1.2796</v>
      </c>
      <c r="T23" s="29">
        <f t="shared" si="18"/>
        <v>0.069</v>
      </c>
      <c r="U23" s="29">
        <f t="shared" si="18"/>
        <v>0.122</v>
      </c>
      <c r="V23" s="29">
        <f t="shared" si="18"/>
        <v>12.3</v>
      </c>
      <c r="W23" s="29">
        <f t="shared" si="18"/>
        <v>1.3648</v>
      </c>
      <c r="X23" s="29">
        <f t="shared" si="18"/>
        <v>0.0575</v>
      </c>
      <c r="Y23" s="29">
        <f t="shared" si="18"/>
        <v>0.117</v>
      </c>
      <c r="Z23" s="29">
        <f t="shared" si="18"/>
        <v>13.1</v>
      </c>
      <c r="AA23" s="29">
        <f t="shared" si="18"/>
        <v>1.3516</v>
      </c>
      <c r="AB23" s="29">
        <f t="shared" si="18"/>
        <v>0.0565</v>
      </c>
      <c r="AC23" s="29">
        <f t="shared" si="18"/>
        <v>0.11</v>
      </c>
      <c r="AD23" s="29">
        <f t="shared" si="18"/>
        <v>13.6</v>
      </c>
      <c r="AE23" s="29">
        <f t="shared" si="18"/>
        <v>1.375</v>
      </c>
      <c r="AF23" s="29">
        <f t="shared" si="18"/>
        <v>0.0475</v>
      </c>
      <c r="AG23" s="29">
        <f t="shared" si="18"/>
        <v>0.118</v>
      </c>
      <c r="AH23" s="29">
        <f t="shared" si="18"/>
        <v>16.8</v>
      </c>
      <c r="AI23" s="29">
        <f t="shared" si="18"/>
        <v>1.7027999999999999</v>
      </c>
      <c r="AJ23" s="29">
        <f t="shared" si="18"/>
        <v>0.05</v>
      </c>
      <c r="AK23" s="29">
        <f t="shared" si="18"/>
        <v>0.12</v>
      </c>
      <c r="AL23" s="29">
        <f t="shared" si="18"/>
        <v>14.15</v>
      </c>
      <c r="AM23" s="29">
        <f t="shared" si="18"/>
        <v>1.7544000000000002</v>
      </c>
      <c r="AN23" s="29">
        <f t="shared" si="18"/>
        <v>0.051500000000000004</v>
      </c>
      <c r="AO23" s="29">
        <f t="shared" si="18"/>
        <v>0.11649999999999999</v>
      </c>
      <c r="AP23" s="29">
        <f t="shared" si="18"/>
        <v>15.7</v>
      </c>
      <c r="AQ23" s="29">
        <f t="shared" si="18"/>
        <v>1.418</v>
      </c>
      <c r="AR23" s="29">
        <f t="shared" si="18"/>
        <v>0.048</v>
      </c>
      <c r="AS23" s="29">
        <f t="shared" si="18"/>
        <v>0.1345</v>
      </c>
      <c r="AT23" s="29">
        <f t="shared" si="18"/>
        <v>14.100000000000001</v>
      </c>
      <c r="AU23" s="29">
        <f t="shared" si="18"/>
        <v>1.8300999999999998</v>
      </c>
      <c r="AV23" s="29">
        <f t="shared" si="18"/>
        <v>0.0485</v>
      </c>
      <c r="AW23" s="29">
        <f t="shared" si="18"/>
        <v>0.133</v>
      </c>
      <c r="AX23" s="29">
        <f t="shared" si="18"/>
        <v>12</v>
      </c>
      <c r="AY23" s="29">
        <f t="shared" si="18"/>
        <v>1.6016000000000001</v>
      </c>
      <c r="AZ23" s="29">
        <f t="shared" si="18"/>
        <v>0.0475</v>
      </c>
      <c r="BA23" s="29">
        <f t="shared" si="18"/>
        <v>0.124</v>
      </c>
      <c r="BB23" s="29">
        <f t="shared" si="18"/>
        <v>11.5</v>
      </c>
      <c r="BC23" s="29">
        <f t="shared" si="18"/>
        <v>1.4147</v>
      </c>
      <c r="BD23" s="29">
        <f aca="true" t="shared" si="19" ref="BD23:BK23">MEDIAN(BD5:BD19)</f>
        <v>0.043</v>
      </c>
      <c r="BE23" s="29">
        <f t="shared" si="19"/>
        <v>0.11399999999999999</v>
      </c>
      <c r="BF23" s="41">
        <f t="shared" si="19"/>
        <v>14.6</v>
      </c>
      <c r="BG23" s="41">
        <f t="shared" si="19"/>
        <v>1.4946</v>
      </c>
      <c r="BH23" s="29">
        <f t="shared" si="19"/>
        <v>0.037</v>
      </c>
      <c r="BI23" s="29">
        <f t="shared" si="19"/>
        <v>0.118</v>
      </c>
      <c r="BJ23" s="41">
        <f t="shared" si="19"/>
        <v>16.35</v>
      </c>
      <c r="BK23" s="41">
        <f t="shared" si="19"/>
        <v>1.9488</v>
      </c>
    </row>
    <row r="29" spans="64:66" ht="12.75">
      <c r="BL29">
        <f aca="true" t="shared" si="20" ref="BL29:BL35">BL28+1</f>
        <v>1</v>
      </c>
      <c r="BM29" s="29">
        <v>0.12</v>
      </c>
      <c r="BN29" s="48">
        <v>1.75</v>
      </c>
    </row>
    <row r="30" spans="64:66" ht="12.75">
      <c r="BL30">
        <f t="shared" si="20"/>
        <v>2</v>
      </c>
      <c r="BM30" s="29">
        <v>0.11649999999999999</v>
      </c>
      <c r="BN30" s="48">
        <v>1.42</v>
      </c>
    </row>
    <row r="31" spans="64:66" ht="12.75">
      <c r="BL31">
        <f t="shared" si="20"/>
        <v>3</v>
      </c>
      <c r="BM31" s="29">
        <v>0.1345</v>
      </c>
      <c r="BN31" s="48">
        <v>1.83</v>
      </c>
    </row>
    <row r="32" spans="64:66" ht="12.75">
      <c r="BL32">
        <f t="shared" si="20"/>
        <v>4</v>
      </c>
      <c r="BM32" s="29">
        <v>0.133</v>
      </c>
      <c r="BN32" s="48">
        <v>1.6</v>
      </c>
    </row>
    <row r="33" spans="64:66" ht="12.75">
      <c r="BL33">
        <v>2003</v>
      </c>
      <c r="BM33" s="29">
        <v>0.124</v>
      </c>
      <c r="BN33" s="48">
        <v>1.41</v>
      </c>
    </row>
    <row r="34" spans="64:66" ht="12.75">
      <c r="BL34">
        <v>2004</v>
      </c>
      <c r="BM34" s="29">
        <v>0.114</v>
      </c>
      <c r="BN34" s="48">
        <v>1.49</v>
      </c>
    </row>
    <row r="35" spans="64:66" ht="12.75">
      <c r="BL35">
        <v>2005</v>
      </c>
      <c r="BM35" s="29">
        <v>0.118</v>
      </c>
      <c r="BN35" s="48">
        <v>1.95</v>
      </c>
    </row>
  </sheetData>
  <printOptions/>
  <pageMargins left="0.18" right="0.25" top="1" bottom="1" header="0.5" footer="0.5"/>
  <pageSetup fitToHeight="1" fitToWidth="1" horizontalDpi="600" verticalDpi="600" orientation="landscape" scale="3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H3" sqref="H3"/>
    </sheetView>
  </sheetViews>
  <sheetFormatPr defaultColWidth="9.140625" defaultRowHeight="12.75"/>
  <sheetData>
    <row r="1" ht="12.75">
      <c r="A1" t="s">
        <v>22</v>
      </c>
    </row>
    <row r="3" spans="1:2" ht="12.75">
      <c r="A3" t="s">
        <v>23</v>
      </c>
      <c r="B3" t="s">
        <v>24</v>
      </c>
    </row>
    <row r="4" spans="1:2" ht="12.75">
      <c r="A4">
        <v>1991</v>
      </c>
      <c r="B4" s="29">
        <v>0.066</v>
      </c>
    </row>
    <row r="5" spans="1:2" ht="12.75">
      <c r="A5">
        <v>1992</v>
      </c>
      <c r="B5" s="29">
        <v>0.063</v>
      </c>
    </row>
    <row r="6" spans="1:2" ht="12.75">
      <c r="A6">
        <v>1993</v>
      </c>
      <c r="B6" s="29">
        <v>0.0555</v>
      </c>
    </row>
    <row r="7" spans="1:2" ht="12.75">
      <c r="A7">
        <v>1994</v>
      </c>
      <c r="B7" s="29">
        <v>0.073</v>
      </c>
    </row>
    <row r="8" spans="1:2" ht="12.75">
      <c r="A8">
        <v>1995</v>
      </c>
      <c r="B8" s="29">
        <v>0.069</v>
      </c>
    </row>
    <row r="9" spans="1:2" ht="12.75">
      <c r="A9">
        <v>1996</v>
      </c>
      <c r="B9" s="29">
        <v>0.0575</v>
      </c>
    </row>
    <row r="10" spans="1:2" ht="12.75">
      <c r="A10">
        <v>1997</v>
      </c>
      <c r="B10" s="29">
        <v>0.0565</v>
      </c>
    </row>
    <row r="11" spans="1:2" ht="12.75">
      <c r="A11">
        <v>1998</v>
      </c>
      <c r="B11" s="29">
        <v>0.0475</v>
      </c>
    </row>
    <row r="12" spans="1:2" ht="12.75">
      <c r="A12">
        <v>1999</v>
      </c>
      <c r="B12" s="29">
        <v>0.05</v>
      </c>
    </row>
    <row r="13" spans="1:2" ht="12.75">
      <c r="A13">
        <v>2000</v>
      </c>
      <c r="B13" s="29">
        <v>0.051500000000000004</v>
      </c>
    </row>
    <row r="14" spans="1:2" ht="12.75">
      <c r="A14">
        <v>2001</v>
      </c>
      <c r="B14" s="29">
        <v>0.048</v>
      </c>
    </row>
    <row r="15" spans="1:2" ht="12.75">
      <c r="A15">
        <v>2002</v>
      </c>
      <c r="B15" s="29">
        <v>0.0485</v>
      </c>
    </row>
    <row r="16" spans="1:2" ht="12.75">
      <c r="A16">
        <v>2003</v>
      </c>
      <c r="B16" s="29">
        <v>0.0475</v>
      </c>
    </row>
    <row r="17" spans="1:2" ht="12.75">
      <c r="A17">
        <v>2004</v>
      </c>
      <c r="B17" s="29">
        <v>0.043</v>
      </c>
    </row>
    <row r="18" spans="1:2" ht="12.75">
      <c r="A18">
        <v>2005</v>
      </c>
      <c r="B18" s="29">
        <v>0.037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2">
      <selection activeCell="O26" sqref="O26"/>
    </sheetView>
  </sheetViews>
  <sheetFormatPr defaultColWidth="9.140625" defaultRowHeight="12.75"/>
  <cols>
    <col min="2" max="4" width="9.140625" style="20" customWidth="1"/>
  </cols>
  <sheetData>
    <row r="1" ht="12.75">
      <c r="A1" t="s">
        <v>25</v>
      </c>
    </row>
    <row r="2" spans="1:4" ht="12.75">
      <c r="A2">
        <v>1990</v>
      </c>
      <c r="B2" s="33">
        <v>32933</v>
      </c>
      <c r="C2" s="21">
        <v>0.097</v>
      </c>
      <c r="D2" s="21"/>
    </row>
    <row r="3" spans="2:4" ht="12.75">
      <c r="B3" s="33">
        <v>33025</v>
      </c>
      <c r="C3" s="21">
        <v>0.099</v>
      </c>
      <c r="D3" s="21"/>
    </row>
    <row r="4" spans="2:4" ht="12.75">
      <c r="B4" s="33">
        <v>33117</v>
      </c>
      <c r="C4" s="21">
        <v>0.1</v>
      </c>
      <c r="D4" s="21"/>
    </row>
    <row r="5" spans="2:5" ht="12.75">
      <c r="B5" s="33">
        <v>33208</v>
      </c>
      <c r="C5" s="21">
        <v>0.099</v>
      </c>
      <c r="D5" s="21"/>
      <c r="E5" s="29">
        <f>AVERAGE(C2:C5)</f>
        <v>0.09875</v>
      </c>
    </row>
    <row r="6" spans="1:4" ht="12.75">
      <c r="A6">
        <v>1991</v>
      </c>
      <c r="B6" s="33">
        <v>33298</v>
      </c>
      <c r="C6" s="21">
        <v>0.096</v>
      </c>
      <c r="D6" s="21"/>
    </row>
    <row r="7" spans="2:4" ht="12.75">
      <c r="B7" s="33">
        <v>33390</v>
      </c>
      <c r="C7" s="21">
        <v>0.095</v>
      </c>
      <c r="D7" s="21"/>
    </row>
    <row r="8" spans="2:4" ht="12.75">
      <c r="B8" s="33">
        <v>33482</v>
      </c>
      <c r="C8" s="21">
        <v>0.094</v>
      </c>
      <c r="D8" s="21"/>
    </row>
    <row r="9" spans="2:5" ht="12.75">
      <c r="B9" s="33">
        <v>33573</v>
      </c>
      <c r="C9" s="21">
        <v>0.09</v>
      </c>
      <c r="D9" s="21"/>
      <c r="E9" s="29">
        <f>AVERAGE(C6:C9)</f>
        <v>0.09375</v>
      </c>
    </row>
    <row r="10" spans="1:4" ht="12.75">
      <c r="A10">
        <v>1992</v>
      </c>
      <c r="B10" s="33">
        <v>33664</v>
      </c>
      <c r="C10" s="21">
        <v>0.09</v>
      </c>
      <c r="D10" s="21"/>
    </row>
    <row r="11" spans="2:4" ht="12.75">
      <c r="B11" s="33">
        <v>33756</v>
      </c>
      <c r="C11" s="21">
        <v>0.089</v>
      </c>
      <c r="D11" s="21"/>
    </row>
    <row r="12" spans="2:4" ht="12.75">
      <c r="B12" s="33">
        <v>33848</v>
      </c>
      <c r="C12" s="21">
        <v>0.085</v>
      </c>
      <c r="D12" s="21"/>
    </row>
    <row r="13" spans="2:5" ht="12.75">
      <c r="B13" s="33">
        <v>33939</v>
      </c>
      <c r="C13" s="21">
        <v>0.086</v>
      </c>
      <c r="D13" s="21"/>
      <c r="E13" s="29">
        <f>AVERAGE(C10:C13)</f>
        <v>0.0875</v>
      </c>
    </row>
    <row r="14" spans="1:4" ht="12.75">
      <c r="A14">
        <v>1993</v>
      </c>
      <c r="B14" s="33">
        <v>34029</v>
      </c>
      <c r="C14" s="21">
        <v>0.081</v>
      </c>
      <c r="D14" s="21"/>
    </row>
    <row r="15" spans="2:4" ht="12.75">
      <c r="B15" s="33">
        <v>34121</v>
      </c>
      <c r="C15" s="21">
        <v>0.078</v>
      </c>
      <c r="D15" s="21"/>
    </row>
    <row r="16" spans="2:4" ht="12.75">
      <c r="B16" s="33">
        <v>34213</v>
      </c>
      <c r="C16" s="21">
        <v>0.074</v>
      </c>
      <c r="D16" s="21"/>
    </row>
    <row r="17" spans="2:5" ht="12.75">
      <c r="B17" s="33">
        <v>34304</v>
      </c>
      <c r="C17" s="21">
        <v>0.074</v>
      </c>
      <c r="D17" s="21"/>
      <c r="E17" s="29">
        <f>AVERAGE(C14:C17)</f>
        <v>0.07675</v>
      </c>
    </row>
    <row r="18" spans="1:4" ht="12.75">
      <c r="A18">
        <v>1994</v>
      </c>
      <c r="B18" s="33">
        <v>34394</v>
      </c>
      <c r="C18" s="21">
        <v>0.075</v>
      </c>
      <c r="D18" s="21"/>
    </row>
    <row r="19" spans="2:4" ht="12.75">
      <c r="B19" s="43">
        <v>34486</v>
      </c>
      <c r="C19" s="21">
        <v>0.084</v>
      </c>
      <c r="D19" s="21"/>
    </row>
    <row r="20" spans="2:4" ht="12.75">
      <c r="B20" s="43">
        <v>34578</v>
      </c>
      <c r="C20" s="21">
        <v>0.085</v>
      </c>
      <c r="D20" s="21"/>
    </row>
    <row r="21" spans="2:5" ht="12.75">
      <c r="B21" s="43">
        <v>34669</v>
      </c>
      <c r="C21" s="21">
        <v>0.089</v>
      </c>
      <c r="D21" s="21"/>
      <c r="E21" s="29">
        <f>AVERAGE(C18:C21)</f>
        <v>0.08324999999999999</v>
      </c>
    </row>
    <row r="22" spans="1:4" ht="12.75">
      <c r="A22">
        <v>1995</v>
      </c>
      <c r="B22" s="43">
        <v>34759</v>
      </c>
      <c r="C22" s="21">
        <v>0.085</v>
      </c>
      <c r="D22" s="21"/>
    </row>
    <row r="23" spans="2:4" ht="12.75">
      <c r="B23" s="43">
        <v>34851</v>
      </c>
      <c r="C23" s="21">
        <v>0.08</v>
      </c>
      <c r="D23" s="21"/>
    </row>
    <row r="24" spans="2:4" ht="12.75">
      <c r="B24" s="43">
        <v>34943</v>
      </c>
      <c r="C24" s="21">
        <v>0.077</v>
      </c>
      <c r="D24" s="21"/>
    </row>
    <row r="25" spans="2:5" ht="12.75">
      <c r="B25" s="43">
        <v>35034</v>
      </c>
      <c r="C25" s="21">
        <v>0.074</v>
      </c>
      <c r="D25" s="21"/>
      <c r="E25" s="29">
        <f>AVERAGE(C22:C25)</f>
        <v>0.079</v>
      </c>
    </row>
    <row r="26" spans="1:4" ht="12.75">
      <c r="A26">
        <v>1996</v>
      </c>
      <c r="B26" s="43">
        <v>35125</v>
      </c>
      <c r="C26" s="21">
        <v>0.075</v>
      </c>
      <c r="D26" s="21"/>
    </row>
    <row r="27" spans="2:4" ht="12.75">
      <c r="B27" s="43">
        <v>35217</v>
      </c>
      <c r="C27" s="21">
        <v>0.08</v>
      </c>
      <c r="D27" s="21"/>
    </row>
    <row r="28" spans="2:4" ht="12.75">
      <c r="B28" s="43">
        <v>35309</v>
      </c>
      <c r="C28" s="21">
        <v>0.0797</v>
      </c>
      <c r="D28" s="21"/>
    </row>
    <row r="29" spans="2:5" ht="12.75">
      <c r="B29" s="43">
        <v>35400</v>
      </c>
      <c r="C29" s="21">
        <v>0.0764</v>
      </c>
      <c r="D29" s="21"/>
      <c r="E29" s="29">
        <f>AVERAGE(C26:C29)</f>
        <v>0.077775</v>
      </c>
    </row>
    <row r="30" spans="1:4" ht="12.75">
      <c r="A30">
        <v>1997</v>
      </c>
      <c r="B30" s="43">
        <v>35490</v>
      </c>
      <c r="C30" s="21">
        <v>0.0766</v>
      </c>
      <c r="D30" s="21"/>
    </row>
    <row r="31" spans="2:4" ht="12.75">
      <c r="B31" s="43">
        <v>35582</v>
      </c>
      <c r="C31" s="21">
        <v>0.0772</v>
      </c>
      <c r="D31" s="21"/>
    </row>
    <row r="32" spans="2:4" ht="12.75">
      <c r="B32" s="43">
        <v>35674</v>
      </c>
      <c r="C32" s="21">
        <v>0.0738</v>
      </c>
      <c r="D32" s="21"/>
    </row>
    <row r="33" spans="2:5" ht="12.75">
      <c r="B33" s="43">
        <v>35765</v>
      </c>
      <c r="C33" s="21">
        <v>0.0711</v>
      </c>
      <c r="D33" s="21"/>
      <c r="E33" s="29">
        <f>AVERAGE(C30:C33)</f>
        <v>0.07467499999999999</v>
      </c>
    </row>
    <row r="34" spans="1:4" ht="12.75">
      <c r="A34">
        <v>1998</v>
      </c>
      <c r="B34" s="43">
        <v>35855</v>
      </c>
      <c r="C34" s="21">
        <v>0.0713</v>
      </c>
      <c r="D34" s="21"/>
    </row>
    <row r="35" spans="2:4" ht="12.75">
      <c r="B35" s="43">
        <v>35947</v>
      </c>
      <c r="C35" s="21">
        <v>0.0705</v>
      </c>
      <c r="D35" s="21"/>
    </row>
    <row r="36" spans="2:4" ht="12.75">
      <c r="B36" s="43">
        <v>36039</v>
      </c>
      <c r="C36" s="21">
        <v>0.0692</v>
      </c>
      <c r="D36" s="21"/>
    </row>
    <row r="37" spans="2:5" ht="12.75">
      <c r="B37" s="43">
        <v>36130</v>
      </c>
      <c r="C37" s="21">
        <v>0.0689</v>
      </c>
      <c r="D37" s="21"/>
      <c r="E37" s="29">
        <f>AVERAGE(C34:C37)</f>
        <v>0.069975</v>
      </c>
    </row>
    <row r="38" spans="1:4" ht="12.75">
      <c r="A38">
        <v>1999</v>
      </c>
      <c r="B38" s="43">
        <v>36220</v>
      </c>
      <c r="C38" s="21">
        <v>0.0719</v>
      </c>
      <c r="D38" s="21"/>
    </row>
    <row r="39" spans="2:4" ht="12.75">
      <c r="B39" s="43">
        <v>36312</v>
      </c>
      <c r="C39" s="21">
        <v>0.0771</v>
      </c>
      <c r="D39" s="21"/>
    </row>
    <row r="40" spans="2:3" ht="12.75">
      <c r="B40" s="43">
        <v>36404</v>
      </c>
      <c r="C40" s="36">
        <v>0.072</v>
      </c>
    </row>
    <row r="41" spans="2:5" ht="12.75">
      <c r="B41" s="43">
        <v>36495</v>
      </c>
      <c r="C41" s="36">
        <v>0.0762</v>
      </c>
      <c r="E41" s="29">
        <f>AVERAGE(C38:C41)</f>
        <v>0.0743</v>
      </c>
    </row>
    <row r="42" spans="2:9" ht="12.75">
      <c r="B42" s="43">
        <v>36586</v>
      </c>
      <c r="C42" s="36">
        <f>I42/100</f>
        <v>0.0747</v>
      </c>
      <c r="D42" s="34"/>
      <c r="H42" s="33">
        <v>36586</v>
      </c>
      <c r="I42" s="34">
        <v>7.47</v>
      </c>
    </row>
    <row r="43" spans="2:9" ht="12.75">
      <c r="B43" s="43">
        <v>36678</v>
      </c>
      <c r="C43" s="36">
        <f aca="true" t="shared" si="0" ref="C43:C59">I43/100</f>
        <v>0.0783</v>
      </c>
      <c r="D43" s="34"/>
      <c r="H43" s="33">
        <v>36678</v>
      </c>
      <c r="I43" s="34">
        <v>7.83</v>
      </c>
    </row>
    <row r="44" spans="2:9" ht="12.75">
      <c r="B44" s="43">
        <v>36770</v>
      </c>
      <c r="C44" s="36">
        <f t="shared" si="0"/>
        <v>0.0762</v>
      </c>
      <c r="D44" s="34"/>
      <c r="H44" s="33">
        <v>36770</v>
      </c>
      <c r="I44" s="34">
        <v>7.62</v>
      </c>
    </row>
    <row r="45" spans="2:9" ht="12.75">
      <c r="B45" s="43">
        <v>36861</v>
      </c>
      <c r="C45" s="36">
        <f t="shared" si="0"/>
        <v>0.0703</v>
      </c>
      <c r="D45" s="34"/>
      <c r="E45" s="35"/>
      <c r="H45" s="33">
        <v>36861</v>
      </c>
      <c r="I45" s="34">
        <v>7.03</v>
      </c>
    </row>
    <row r="46" spans="2:9" ht="12.75">
      <c r="B46" s="43">
        <v>36951</v>
      </c>
      <c r="C46" s="36">
        <f t="shared" si="0"/>
        <v>0.068</v>
      </c>
      <c r="D46" s="34"/>
      <c r="H46" s="33">
        <v>36951</v>
      </c>
      <c r="I46" s="34">
        <v>6.8</v>
      </c>
    </row>
    <row r="47" spans="2:9" ht="12.75">
      <c r="B47" s="43">
        <v>37043</v>
      </c>
      <c r="C47" s="36">
        <f t="shared" si="0"/>
        <v>0.0717</v>
      </c>
      <c r="D47" s="34"/>
      <c r="H47" s="33">
        <v>37043</v>
      </c>
      <c r="I47" s="34">
        <v>7.17</v>
      </c>
    </row>
    <row r="48" spans="2:9" ht="12.75">
      <c r="B48" s="43">
        <v>37135</v>
      </c>
      <c r="C48" s="36">
        <f t="shared" si="0"/>
        <v>0.067</v>
      </c>
      <c r="D48" s="34"/>
      <c r="H48" s="33">
        <v>37135</v>
      </c>
      <c r="I48" s="34">
        <v>6.7</v>
      </c>
    </row>
    <row r="49" spans="2:9" ht="12.75">
      <c r="B49" s="43">
        <v>37226</v>
      </c>
      <c r="C49" s="36">
        <f t="shared" si="0"/>
        <v>0.0677</v>
      </c>
      <c r="D49" s="34"/>
      <c r="E49" s="35"/>
      <c r="H49" s="33">
        <v>37226</v>
      </c>
      <c r="I49" s="34">
        <v>6.77</v>
      </c>
    </row>
    <row r="50" spans="2:9" ht="12.75">
      <c r="B50" s="43">
        <v>37316</v>
      </c>
      <c r="C50" s="36">
        <f t="shared" si="0"/>
        <v>0.07139999999999999</v>
      </c>
      <c r="D50" s="34"/>
      <c r="H50" s="33">
        <v>37316</v>
      </c>
      <c r="I50" s="34">
        <v>7.14</v>
      </c>
    </row>
    <row r="51" spans="2:9" ht="12.75">
      <c r="B51" s="43">
        <v>37408</v>
      </c>
      <c r="C51" s="36">
        <f t="shared" si="0"/>
        <v>0.0647</v>
      </c>
      <c r="D51" s="34"/>
      <c r="H51" s="33">
        <v>37408</v>
      </c>
      <c r="I51" s="34">
        <v>6.47</v>
      </c>
    </row>
    <row r="52" spans="2:9" ht="12.75">
      <c r="B52" s="43">
        <v>37500</v>
      </c>
      <c r="C52" s="36">
        <f t="shared" si="0"/>
        <v>0.054941000000000004</v>
      </c>
      <c r="D52" s="34"/>
      <c r="H52" s="33">
        <v>37500</v>
      </c>
      <c r="I52" s="34">
        <v>5.4941</v>
      </c>
    </row>
    <row r="53" spans="2:9" ht="12.75">
      <c r="B53" s="43">
        <v>37591</v>
      </c>
      <c r="C53" s="36">
        <f t="shared" si="0"/>
        <v>0.055143000000000005</v>
      </c>
      <c r="D53" s="34"/>
      <c r="E53" s="35"/>
      <c r="H53" s="33">
        <v>37591</v>
      </c>
      <c r="I53" s="34">
        <v>5.5143</v>
      </c>
    </row>
    <row r="54" spans="2:9" ht="12.75">
      <c r="B54" s="43">
        <v>37681</v>
      </c>
      <c r="C54" s="36">
        <f t="shared" si="0"/>
        <v>0.052466</v>
      </c>
      <c r="D54" s="34"/>
      <c r="H54" s="33">
        <v>37681</v>
      </c>
      <c r="I54" s="34">
        <v>5.2466</v>
      </c>
    </row>
    <row r="55" spans="2:9" ht="12.75">
      <c r="B55" s="43">
        <v>37773</v>
      </c>
      <c r="C55" s="36">
        <f t="shared" si="0"/>
        <v>0.044994</v>
      </c>
      <c r="D55" s="34"/>
      <c r="H55" s="33">
        <v>37773</v>
      </c>
      <c r="I55" s="34">
        <v>4.4994</v>
      </c>
    </row>
    <row r="56" spans="2:9" ht="12.75">
      <c r="B56" s="43">
        <v>37865</v>
      </c>
      <c r="C56" s="36">
        <f t="shared" si="0"/>
        <v>0.04735</v>
      </c>
      <c r="D56" s="34"/>
      <c r="H56" s="33">
        <v>37865</v>
      </c>
      <c r="I56" s="34">
        <v>4.735</v>
      </c>
    </row>
    <row r="57" spans="2:9" ht="12.75">
      <c r="B57" s="43">
        <v>37956</v>
      </c>
      <c r="C57" s="36">
        <f t="shared" si="0"/>
        <v>0.050072</v>
      </c>
      <c r="D57" s="34"/>
      <c r="E57" s="35"/>
      <c r="H57" s="33">
        <v>37956</v>
      </c>
      <c r="I57" s="34">
        <v>5.0072</v>
      </c>
    </row>
    <row r="58" spans="2:9" ht="12.75">
      <c r="B58" s="43">
        <v>38047</v>
      </c>
      <c r="C58" s="36">
        <f t="shared" si="0"/>
        <v>0.044649999999999995</v>
      </c>
      <c r="D58" s="34"/>
      <c r="H58" s="33">
        <v>38047</v>
      </c>
      <c r="I58" s="34">
        <v>4.465</v>
      </c>
    </row>
    <row r="59" spans="2:9" ht="12.75">
      <c r="B59" s="43">
        <v>38139</v>
      </c>
      <c r="C59" s="36">
        <f t="shared" si="0"/>
        <v>0.05289</v>
      </c>
      <c r="D59" s="34"/>
      <c r="E59" s="35"/>
      <c r="H59" s="33">
        <v>38139</v>
      </c>
      <c r="I59" s="34">
        <v>5.289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F155" sqref="F155"/>
    </sheetView>
  </sheetViews>
  <sheetFormatPr defaultColWidth="9.140625" defaultRowHeight="12.75"/>
  <cols>
    <col min="2" max="4" width="13.7109375" style="0" customWidth="1"/>
    <col min="5" max="5" width="12.421875" style="0" customWidth="1"/>
    <col min="6" max="6" width="11.8515625" style="0" customWidth="1"/>
  </cols>
  <sheetData>
    <row r="1" spans="1:7" ht="15.75">
      <c r="A1" s="37"/>
      <c r="G1" s="38" t="s">
        <v>29</v>
      </c>
    </row>
    <row r="2" spans="1:7" ht="15.75">
      <c r="A2" s="46" t="s">
        <v>30</v>
      </c>
      <c r="B2" s="47"/>
      <c r="C2" s="47"/>
      <c r="D2" s="47"/>
      <c r="G2" s="38" t="s">
        <v>31</v>
      </c>
    </row>
    <row r="9" spans="1:6" ht="114.75">
      <c r="A9" s="39" t="s">
        <v>32</v>
      </c>
      <c r="B9" s="40" t="s">
        <v>33</v>
      </c>
      <c r="C9" s="40" t="s">
        <v>34</v>
      </c>
      <c r="D9" s="40" t="s">
        <v>35</v>
      </c>
      <c r="E9" s="40" t="s">
        <v>36</v>
      </c>
      <c r="F9" s="40" t="s">
        <v>37</v>
      </c>
    </row>
    <row r="10" spans="1:6" ht="12.75">
      <c r="A10" s="33">
        <v>33695</v>
      </c>
      <c r="B10" s="34">
        <v>8.15</v>
      </c>
      <c r="C10" s="34">
        <v>8.84</v>
      </c>
      <c r="D10" s="34">
        <v>7.63</v>
      </c>
      <c r="E10" s="35">
        <f aca="true" t="shared" si="0" ref="E10:E41">B10-D10</f>
        <v>0.5200000000000005</v>
      </c>
      <c r="F10" s="41">
        <f aca="true" t="shared" si="1" ref="F10:F41">C10-D10</f>
        <v>1.21</v>
      </c>
    </row>
    <row r="11" spans="1:6" ht="12.75">
      <c r="A11" s="33">
        <v>33725</v>
      </c>
      <c r="B11" s="34">
        <v>7.87</v>
      </c>
      <c r="C11" s="34">
        <v>8.5</v>
      </c>
      <c r="D11" s="34">
        <v>7.33</v>
      </c>
      <c r="E11" s="35">
        <f t="shared" si="0"/>
        <v>0.54</v>
      </c>
      <c r="F11" s="41">
        <f t="shared" si="1"/>
        <v>1.17</v>
      </c>
    </row>
    <row r="12" spans="1:6" ht="12.75">
      <c r="A12" s="33">
        <v>33756</v>
      </c>
      <c r="B12" s="34">
        <v>7.68</v>
      </c>
      <c r="C12" s="34">
        <v>8.2</v>
      </c>
      <c r="D12" s="34">
        <v>7.15</v>
      </c>
      <c r="E12" s="35">
        <f t="shared" si="0"/>
        <v>0.5299999999999994</v>
      </c>
      <c r="F12" s="41">
        <f t="shared" si="1"/>
        <v>1.049999999999999</v>
      </c>
    </row>
    <row r="13" spans="1:6" ht="12.75">
      <c r="A13" s="33">
        <v>33786</v>
      </c>
      <c r="B13" s="34">
        <v>7.26</v>
      </c>
      <c r="C13" s="34">
        <v>7.64</v>
      </c>
      <c r="D13" s="34">
        <v>6.76</v>
      </c>
      <c r="E13" s="35">
        <f t="shared" si="0"/>
        <v>0.5</v>
      </c>
      <c r="F13" s="41">
        <f t="shared" si="1"/>
        <v>0.8799999999999999</v>
      </c>
    </row>
    <row r="14" spans="1:6" ht="12.75">
      <c r="A14" s="33">
        <v>33817</v>
      </c>
      <c r="B14" s="34">
        <v>7.11</v>
      </c>
      <c r="C14" s="34">
        <v>7.57</v>
      </c>
      <c r="D14" s="34">
        <v>6.67</v>
      </c>
      <c r="E14" s="35">
        <f t="shared" si="0"/>
        <v>0.4400000000000004</v>
      </c>
      <c r="F14" s="41">
        <f t="shared" si="1"/>
        <v>0.9000000000000004</v>
      </c>
    </row>
    <row r="15" spans="1:6" ht="12.75">
      <c r="A15" s="33">
        <v>33848</v>
      </c>
      <c r="B15" s="34">
        <v>7</v>
      </c>
      <c r="C15" s="34">
        <v>7.36</v>
      </c>
      <c r="D15" s="34">
        <v>6.44</v>
      </c>
      <c r="E15" s="35">
        <f t="shared" si="0"/>
        <v>0.5599999999999996</v>
      </c>
      <c r="F15" s="41">
        <f t="shared" si="1"/>
        <v>0.9199999999999999</v>
      </c>
    </row>
    <row r="16" spans="1:6" ht="12.75">
      <c r="A16" s="33">
        <v>33878</v>
      </c>
      <c r="B16" s="34">
        <v>7.49</v>
      </c>
      <c r="C16" s="34">
        <v>7.89</v>
      </c>
      <c r="D16" s="34">
        <v>6.86</v>
      </c>
      <c r="E16" s="35">
        <f t="shared" si="0"/>
        <v>0.6299999999999999</v>
      </c>
      <c r="F16" s="41">
        <f t="shared" si="1"/>
        <v>1.0299999999999994</v>
      </c>
    </row>
    <row r="17" spans="1:6" ht="12.75">
      <c r="A17" s="33">
        <v>33909</v>
      </c>
      <c r="B17" s="34">
        <v>7.66</v>
      </c>
      <c r="C17" s="34">
        <v>8.02</v>
      </c>
      <c r="D17" s="34">
        <v>7</v>
      </c>
      <c r="E17" s="35">
        <f t="shared" si="0"/>
        <v>0.6600000000000001</v>
      </c>
      <c r="F17" s="41">
        <f t="shared" si="1"/>
        <v>1.0199999999999996</v>
      </c>
    </row>
    <row r="18" spans="1:6" ht="12.75">
      <c r="A18" s="33">
        <v>33939</v>
      </c>
      <c r="B18" s="34">
        <v>7.32</v>
      </c>
      <c r="C18" s="34">
        <v>7.78</v>
      </c>
      <c r="D18" s="34">
        <v>6.79</v>
      </c>
      <c r="E18" s="35">
        <f t="shared" si="0"/>
        <v>0.5300000000000002</v>
      </c>
      <c r="F18" s="41">
        <f t="shared" si="1"/>
        <v>0.9900000000000002</v>
      </c>
    </row>
    <row r="19" spans="1:6" ht="12.75">
      <c r="A19" s="33">
        <v>33970</v>
      </c>
      <c r="B19" s="34">
        <v>6.9</v>
      </c>
      <c r="C19" s="34">
        <v>7.47</v>
      </c>
      <c r="D19" s="34">
        <v>6.48</v>
      </c>
      <c r="E19" s="35">
        <f t="shared" si="0"/>
        <v>0.41999999999999993</v>
      </c>
      <c r="F19" s="41">
        <f t="shared" si="1"/>
        <v>0.9899999999999993</v>
      </c>
    </row>
    <row r="20" spans="1:6" ht="12.75">
      <c r="A20" s="33">
        <v>34001</v>
      </c>
      <c r="B20" s="34">
        <v>6.76</v>
      </c>
      <c r="C20" s="34">
        <v>7.22</v>
      </c>
      <c r="D20" s="34">
        <v>6.07</v>
      </c>
      <c r="E20" s="35">
        <f t="shared" si="0"/>
        <v>0.6899999999999995</v>
      </c>
      <c r="F20" s="41">
        <f t="shared" si="1"/>
        <v>1.1499999999999995</v>
      </c>
    </row>
    <row r="21" spans="1:6" ht="12.75">
      <c r="A21" s="33">
        <v>34029</v>
      </c>
      <c r="B21" s="34">
        <v>6.81</v>
      </c>
      <c r="C21" s="34">
        <v>7.27</v>
      </c>
      <c r="D21" s="34">
        <v>6.09</v>
      </c>
      <c r="E21" s="35">
        <f t="shared" si="0"/>
        <v>0.7199999999999998</v>
      </c>
      <c r="F21" s="41">
        <f t="shared" si="1"/>
        <v>1.1799999999999997</v>
      </c>
    </row>
    <row r="22" spans="1:6" ht="12.75">
      <c r="A22" s="33">
        <v>34060</v>
      </c>
      <c r="B22" s="34">
        <v>6.59</v>
      </c>
      <c r="C22" s="34">
        <v>7.33</v>
      </c>
      <c r="D22" s="34">
        <v>6.08</v>
      </c>
      <c r="E22" s="35">
        <f t="shared" si="0"/>
        <v>0.5099999999999998</v>
      </c>
      <c r="F22" s="41">
        <f t="shared" si="1"/>
        <v>1.25</v>
      </c>
    </row>
    <row r="23" spans="1:6" ht="12.75">
      <c r="A23" s="33">
        <v>34090</v>
      </c>
      <c r="B23" s="34">
        <v>6.79</v>
      </c>
      <c r="C23" s="34">
        <v>7.33</v>
      </c>
      <c r="D23" s="34">
        <v>6.18</v>
      </c>
      <c r="E23" s="35">
        <f t="shared" si="0"/>
        <v>0.6100000000000003</v>
      </c>
      <c r="F23" s="41">
        <f t="shared" si="1"/>
        <v>1.1500000000000004</v>
      </c>
    </row>
    <row r="24" spans="1:6" ht="12.75">
      <c r="A24" s="33">
        <v>34121</v>
      </c>
      <c r="B24" s="34">
        <v>6.35</v>
      </c>
      <c r="C24" s="34">
        <v>6.96</v>
      </c>
      <c r="D24" s="34">
        <v>5.84</v>
      </c>
      <c r="E24" s="35">
        <f t="shared" si="0"/>
        <v>0.5099999999999998</v>
      </c>
      <c r="F24" s="41">
        <f t="shared" si="1"/>
        <v>1.12</v>
      </c>
    </row>
    <row r="25" spans="1:6" ht="12.75">
      <c r="A25" s="33">
        <v>34151</v>
      </c>
      <c r="B25" s="34">
        <v>6.31</v>
      </c>
      <c r="C25" s="34">
        <v>7</v>
      </c>
      <c r="D25" s="34">
        <v>5.93</v>
      </c>
      <c r="E25" s="35">
        <f t="shared" si="0"/>
        <v>0.3799999999999999</v>
      </c>
      <c r="F25" s="41">
        <f t="shared" si="1"/>
        <v>1.0700000000000003</v>
      </c>
    </row>
    <row r="26" spans="1:6" ht="12.75">
      <c r="A26" s="33">
        <v>34182</v>
      </c>
      <c r="B26" s="34">
        <v>5.98</v>
      </c>
      <c r="C26" s="34">
        <v>6.58</v>
      </c>
      <c r="D26" s="34">
        <v>5.57</v>
      </c>
      <c r="E26" s="35">
        <f t="shared" si="0"/>
        <v>0.41000000000000014</v>
      </c>
      <c r="F26" s="41">
        <f t="shared" si="1"/>
        <v>1.0099999999999998</v>
      </c>
    </row>
    <row r="27" spans="1:6" ht="12.75">
      <c r="A27" s="33">
        <v>34213</v>
      </c>
      <c r="B27" s="34">
        <v>5.87</v>
      </c>
      <c r="C27" s="34">
        <v>6.41</v>
      </c>
      <c r="D27" s="34">
        <v>5.5</v>
      </c>
      <c r="E27" s="35">
        <f t="shared" si="0"/>
        <v>0.3700000000000001</v>
      </c>
      <c r="F27" s="41">
        <f t="shared" si="1"/>
        <v>0.9100000000000001</v>
      </c>
    </row>
    <row r="28" spans="1:6" ht="12.75">
      <c r="A28" s="33">
        <v>34243</v>
      </c>
      <c r="B28" s="34">
        <v>5.91</v>
      </c>
      <c r="C28" s="34">
        <v>6.47</v>
      </c>
      <c r="D28" s="34">
        <v>5.53</v>
      </c>
      <c r="E28" s="35">
        <f t="shared" si="0"/>
        <v>0.3799999999999999</v>
      </c>
      <c r="F28" s="41">
        <f t="shared" si="1"/>
        <v>0.9399999999999995</v>
      </c>
    </row>
    <row r="29" spans="1:6" ht="12.75">
      <c r="A29" s="33">
        <v>34274</v>
      </c>
      <c r="B29" s="34">
        <v>6.38</v>
      </c>
      <c r="C29" s="34">
        <v>6.77</v>
      </c>
      <c r="D29" s="34">
        <v>5.85</v>
      </c>
      <c r="E29" s="35">
        <f t="shared" si="0"/>
        <v>0.5300000000000002</v>
      </c>
      <c r="F29" s="41">
        <f t="shared" si="1"/>
        <v>0.9199999999999999</v>
      </c>
    </row>
    <row r="30" spans="1:6" ht="12.75">
      <c r="A30" s="33">
        <v>34304</v>
      </c>
      <c r="B30" s="34">
        <v>6.34</v>
      </c>
      <c r="C30" s="34">
        <v>6.74</v>
      </c>
      <c r="D30" s="34">
        <v>5.85</v>
      </c>
      <c r="E30" s="35">
        <f t="shared" si="0"/>
        <v>0.4900000000000002</v>
      </c>
      <c r="F30" s="41">
        <f t="shared" si="1"/>
        <v>0.8900000000000006</v>
      </c>
    </row>
    <row r="31" spans="1:6" ht="12.75">
      <c r="A31" s="33">
        <v>34335</v>
      </c>
      <c r="B31" s="34">
        <v>6.17</v>
      </c>
      <c r="C31" s="34">
        <v>6.45</v>
      </c>
      <c r="D31" s="34">
        <v>5.7</v>
      </c>
      <c r="E31" s="35">
        <f t="shared" si="0"/>
        <v>0.46999999999999975</v>
      </c>
      <c r="F31" s="41">
        <f t="shared" si="1"/>
        <v>0.75</v>
      </c>
    </row>
    <row r="32" spans="1:6" ht="12.75">
      <c r="A32" s="33">
        <v>34366</v>
      </c>
      <c r="B32" s="34">
        <v>6.65</v>
      </c>
      <c r="C32" s="34">
        <v>6.9</v>
      </c>
      <c r="D32" s="34">
        <v>6.14</v>
      </c>
      <c r="E32" s="35">
        <f t="shared" si="0"/>
        <v>0.5100000000000007</v>
      </c>
      <c r="F32" s="41">
        <f t="shared" si="1"/>
        <v>0.7600000000000007</v>
      </c>
    </row>
    <row r="33" spans="1:6" ht="12.75">
      <c r="A33" s="33">
        <v>34394</v>
      </c>
      <c r="B33" s="34">
        <v>7.29</v>
      </c>
      <c r="C33" s="34">
        <v>7.53</v>
      </c>
      <c r="D33" s="34">
        <v>6.76</v>
      </c>
      <c r="E33" s="35">
        <f t="shared" si="0"/>
        <v>0.5300000000000002</v>
      </c>
      <c r="F33" s="41">
        <f t="shared" si="1"/>
        <v>0.7700000000000005</v>
      </c>
    </row>
    <row r="34" spans="1:6" ht="12.75">
      <c r="A34" s="33">
        <v>34425</v>
      </c>
      <c r="B34" s="34">
        <v>7.59</v>
      </c>
      <c r="C34" s="34">
        <v>7.95</v>
      </c>
      <c r="D34" s="34">
        <v>7.08</v>
      </c>
      <c r="E34" s="35">
        <f t="shared" si="0"/>
        <v>0.5099999999999998</v>
      </c>
      <c r="F34" s="41">
        <f t="shared" si="1"/>
        <v>0.8700000000000001</v>
      </c>
    </row>
    <row r="35" spans="1:6" ht="12.75">
      <c r="A35" s="33">
        <v>34455</v>
      </c>
      <c r="B35" s="34">
        <v>7.79</v>
      </c>
      <c r="C35" s="34">
        <v>8.12</v>
      </c>
      <c r="D35" s="34">
        <v>7.18</v>
      </c>
      <c r="E35" s="35">
        <f t="shared" si="0"/>
        <v>0.6100000000000003</v>
      </c>
      <c r="F35" s="41">
        <f t="shared" si="1"/>
        <v>0.9399999999999995</v>
      </c>
    </row>
    <row r="36" spans="1:6" ht="12.75">
      <c r="A36" s="33">
        <v>34486</v>
      </c>
      <c r="B36" s="34">
        <v>7.95</v>
      </c>
      <c r="C36" s="34">
        <v>8.26</v>
      </c>
      <c r="D36" s="34">
        <v>7.37</v>
      </c>
      <c r="E36" s="35">
        <f t="shared" si="0"/>
        <v>0.5800000000000001</v>
      </c>
      <c r="F36" s="41">
        <f t="shared" si="1"/>
        <v>0.8899999999999997</v>
      </c>
    </row>
    <row r="37" spans="1:6" ht="12.75">
      <c r="A37" s="33">
        <v>34516</v>
      </c>
      <c r="B37" s="34">
        <v>7.77</v>
      </c>
      <c r="C37" s="34">
        <v>7.84</v>
      </c>
      <c r="D37" s="34">
        <v>7.16</v>
      </c>
      <c r="E37" s="35">
        <f t="shared" si="0"/>
        <v>0.6099999999999994</v>
      </c>
      <c r="F37" s="41">
        <f t="shared" si="1"/>
        <v>0.6799999999999997</v>
      </c>
    </row>
    <row r="38" spans="1:6" ht="12.75">
      <c r="A38" s="33">
        <v>34547</v>
      </c>
      <c r="B38" s="34">
        <v>7.8</v>
      </c>
      <c r="C38" s="34">
        <v>8.02</v>
      </c>
      <c r="D38" s="34">
        <v>7.21</v>
      </c>
      <c r="E38" s="35">
        <f t="shared" si="0"/>
        <v>0.5899999999999999</v>
      </c>
      <c r="F38" s="41">
        <f t="shared" si="1"/>
        <v>0.8099999999999996</v>
      </c>
    </row>
    <row r="39" spans="1:6" ht="12.75">
      <c r="A39" s="33">
        <v>34578</v>
      </c>
      <c r="B39" s="34">
        <v>8.22</v>
      </c>
      <c r="C39" s="34">
        <v>8.45</v>
      </c>
      <c r="D39" s="34">
        <v>7.64</v>
      </c>
      <c r="E39" s="35">
        <f t="shared" si="0"/>
        <v>0.580000000000001</v>
      </c>
      <c r="F39" s="41">
        <f t="shared" si="1"/>
        <v>0.8099999999999996</v>
      </c>
    </row>
    <row r="40" spans="1:6" ht="12.75">
      <c r="A40" s="33">
        <v>34608</v>
      </c>
      <c r="B40" s="34">
        <v>8.42</v>
      </c>
      <c r="C40" s="34">
        <v>8.74</v>
      </c>
      <c r="D40" s="34">
        <v>7.84</v>
      </c>
      <c r="E40" s="35">
        <f t="shared" si="0"/>
        <v>0.5800000000000001</v>
      </c>
      <c r="F40" s="41">
        <f t="shared" si="1"/>
        <v>0.9000000000000004</v>
      </c>
    </row>
    <row r="41" spans="1:6" ht="12.75">
      <c r="A41" s="33">
        <v>34639</v>
      </c>
      <c r="B41" s="34">
        <v>8.5</v>
      </c>
      <c r="C41" s="34">
        <v>8.85</v>
      </c>
      <c r="D41" s="34">
        <v>7.92</v>
      </c>
      <c r="E41" s="35">
        <f t="shared" si="0"/>
        <v>0.5800000000000001</v>
      </c>
      <c r="F41" s="41">
        <f t="shared" si="1"/>
        <v>0.9299999999999997</v>
      </c>
    </row>
    <row r="42" spans="1:6" ht="12.75">
      <c r="A42" s="33">
        <v>34669</v>
      </c>
      <c r="B42" s="34">
        <v>8.45</v>
      </c>
      <c r="C42" s="34">
        <v>8.65</v>
      </c>
      <c r="D42" s="34">
        <v>7.87</v>
      </c>
      <c r="E42" s="35">
        <f aca="true" t="shared" si="2" ref="E42:E73">B42-D42</f>
        <v>0.5799999999999992</v>
      </c>
      <c r="F42" s="41">
        <f aca="true" t="shared" si="3" ref="F42:F73">C42-D42</f>
        <v>0.7800000000000002</v>
      </c>
    </row>
    <row r="43" spans="1:6" ht="12.75">
      <c r="A43" s="33">
        <v>34700</v>
      </c>
      <c r="B43" s="34">
        <v>8.25</v>
      </c>
      <c r="C43" s="34">
        <v>8.41</v>
      </c>
      <c r="D43" s="34">
        <v>7.64</v>
      </c>
      <c r="E43" s="35">
        <f t="shared" si="2"/>
        <v>0.6100000000000003</v>
      </c>
      <c r="F43" s="41">
        <f t="shared" si="3"/>
        <v>0.7700000000000005</v>
      </c>
    </row>
    <row r="44" spans="1:6" ht="12.75">
      <c r="A44" s="33">
        <v>34731</v>
      </c>
      <c r="B44" s="34">
        <v>7.82</v>
      </c>
      <c r="C44" s="34">
        <v>8.09</v>
      </c>
      <c r="D44" s="34">
        <v>7.24</v>
      </c>
      <c r="E44" s="35">
        <f t="shared" si="2"/>
        <v>0.5800000000000001</v>
      </c>
      <c r="F44" s="41">
        <f t="shared" si="3"/>
        <v>0.8499999999999996</v>
      </c>
    </row>
    <row r="45" spans="1:6" ht="12.75">
      <c r="A45" s="33">
        <v>34759</v>
      </c>
      <c r="B45" s="34">
        <v>7.83</v>
      </c>
      <c r="C45" s="34">
        <v>8.01</v>
      </c>
      <c r="D45" s="34">
        <v>7.24</v>
      </c>
      <c r="E45" s="35">
        <f t="shared" si="2"/>
        <v>0.5899999999999999</v>
      </c>
      <c r="F45" s="41">
        <f t="shared" si="3"/>
        <v>0.7699999999999996</v>
      </c>
    </row>
    <row r="46" spans="1:6" ht="12.75">
      <c r="A46" s="33">
        <v>34790</v>
      </c>
      <c r="B46" s="34">
        <v>7.65</v>
      </c>
      <c r="C46" s="34">
        <v>7.87</v>
      </c>
      <c r="D46" s="34">
        <v>7.19</v>
      </c>
      <c r="E46" s="35">
        <f t="shared" si="2"/>
        <v>0.45999999999999996</v>
      </c>
      <c r="F46" s="41">
        <f t="shared" si="3"/>
        <v>0.6799999999999997</v>
      </c>
    </row>
    <row r="47" spans="1:6" ht="12.75">
      <c r="A47" s="33">
        <v>34820</v>
      </c>
      <c r="B47" s="34">
        <v>6.85</v>
      </c>
      <c r="C47" s="34">
        <v>7.03</v>
      </c>
      <c r="D47" s="34">
        <v>6.34</v>
      </c>
      <c r="E47" s="35">
        <f t="shared" si="2"/>
        <v>0.5099999999999998</v>
      </c>
      <c r="F47" s="41">
        <f t="shared" si="3"/>
        <v>0.6900000000000004</v>
      </c>
    </row>
    <row r="48" spans="1:6" ht="12.75">
      <c r="A48" s="33">
        <v>34851</v>
      </c>
      <c r="B48" s="34">
        <v>6.81</v>
      </c>
      <c r="C48" s="34">
        <v>6.95</v>
      </c>
      <c r="D48" s="34">
        <v>6.32</v>
      </c>
      <c r="E48" s="35">
        <f t="shared" si="2"/>
        <v>0.4899999999999993</v>
      </c>
      <c r="F48" s="41">
        <f t="shared" si="3"/>
        <v>0.6299999999999999</v>
      </c>
    </row>
    <row r="49" spans="1:6" ht="12.75">
      <c r="A49" s="33">
        <v>34881</v>
      </c>
      <c r="B49" s="34">
        <v>6.99</v>
      </c>
      <c r="C49" s="34">
        <v>7.3</v>
      </c>
      <c r="D49" s="34">
        <v>6.54</v>
      </c>
      <c r="E49" s="35">
        <f t="shared" si="2"/>
        <v>0.4500000000000002</v>
      </c>
      <c r="F49" s="41">
        <f t="shared" si="3"/>
        <v>0.7599999999999998</v>
      </c>
    </row>
    <row r="50" spans="1:6" ht="12.75">
      <c r="A50" s="33">
        <v>34912</v>
      </c>
      <c r="B50" s="34">
        <v>6.88</v>
      </c>
      <c r="C50" s="34">
        <v>6.98</v>
      </c>
      <c r="D50" s="34">
        <v>6.42</v>
      </c>
      <c r="E50" s="35">
        <f t="shared" si="2"/>
        <v>0.45999999999999996</v>
      </c>
      <c r="F50" s="41">
        <f t="shared" si="3"/>
        <v>0.5600000000000005</v>
      </c>
    </row>
    <row r="51" spans="1:6" ht="12.75">
      <c r="A51" s="33">
        <v>34943</v>
      </c>
      <c r="B51" s="34">
        <v>6.75</v>
      </c>
      <c r="C51" s="34">
        <v>6.85</v>
      </c>
      <c r="D51" s="34">
        <v>6.31</v>
      </c>
      <c r="E51" s="35">
        <f t="shared" si="2"/>
        <v>0.4400000000000004</v>
      </c>
      <c r="F51" s="41">
        <f t="shared" si="3"/>
        <v>0.54</v>
      </c>
    </row>
    <row r="52" spans="1:6" ht="12.75">
      <c r="A52" s="33">
        <v>34973</v>
      </c>
      <c r="B52" s="34">
        <v>6.64</v>
      </c>
      <c r="C52" s="34">
        <v>6.7</v>
      </c>
      <c r="D52" s="34">
        <v>6.12</v>
      </c>
      <c r="E52" s="35">
        <f t="shared" si="2"/>
        <v>0.5199999999999996</v>
      </c>
      <c r="F52" s="41">
        <f t="shared" si="3"/>
        <v>0.5800000000000001</v>
      </c>
    </row>
    <row r="53" spans="1:6" ht="12.75">
      <c r="A53" s="33">
        <v>35004</v>
      </c>
      <c r="B53" s="34">
        <v>6.31</v>
      </c>
      <c r="C53" s="34">
        <v>6.44</v>
      </c>
      <c r="D53" s="34">
        <v>5.85</v>
      </c>
      <c r="E53" s="35">
        <f t="shared" si="2"/>
        <v>0.45999999999999996</v>
      </c>
      <c r="F53" s="41">
        <f t="shared" si="3"/>
        <v>0.5900000000000007</v>
      </c>
    </row>
    <row r="54" spans="1:6" ht="12.75">
      <c r="A54" s="33">
        <v>35034</v>
      </c>
      <c r="B54" s="34">
        <v>6.12</v>
      </c>
      <c r="C54" s="34">
        <v>6.24</v>
      </c>
      <c r="D54" s="34">
        <v>5.66</v>
      </c>
      <c r="E54" s="35">
        <f t="shared" si="2"/>
        <v>0.45999999999999996</v>
      </c>
      <c r="F54" s="41">
        <f t="shared" si="3"/>
        <v>0.5800000000000001</v>
      </c>
    </row>
    <row r="55" spans="1:6" ht="12.75">
      <c r="A55" s="33">
        <v>35065</v>
      </c>
      <c r="B55" s="34">
        <v>6.2</v>
      </c>
      <c r="C55" s="34">
        <v>6.22</v>
      </c>
      <c r="D55" s="34">
        <v>5.65</v>
      </c>
      <c r="E55" s="35">
        <f t="shared" si="2"/>
        <v>0.5499999999999998</v>
      </c>
      <c r="F55" s="41">
        <f t="shared" si="3"/>
        <v>0.5699999999999994</v>
      </c>
    </row>
    <row r="56" spans="1:6" ht="12.75">
      <c r="A56" s="33">
        <v>35096</v>
      </c>
      <c r="B56" s="34">
        <v>6.74</v>
      </c>
      <c r="C56" s="34">
        <v>6.74</v>
      </c>
      <c r="D56" s="34">
        <v>6.26</v>
      </c>
      <c r="E56" s="35">
        <f t="shared" si="2"/>
        <v>0.4800000000000004</v>
      </c>
      <c r="F56" s="41">
        <f t="shared" si="3"/>
        <v>0.4800000000000004</v>
      </c>
    </row>
    <row r="57" spans="1:6" ht="12.75">
      <c r="A57" s="33">
        <v>35125</v>
      </c>
      <c r="B57" s="34">
        <v>6.91</v>
      </c>
      <c r="C57" s="34">
        <v>6.95</v>
      </c>
      <c r="D57" s="34">
        <v>6.49</v>
      </c>
      <c r="E57" s="35">
        <f t="shared" si="2"/>
        <v>0.41999999999999993</v>
      </c>
      <c r="F57" s="41">
        <f t="shared" si="3"/>
        <v>0.45999999999999996</v>
      </c>
    </row>
    <row r="58" spans="1:6" ht="12.75">
      <c r="A58" s="33">
        <v>35156</v>
      </c>
      <c r="B58" s="34">
        <v>7.24</v>
      </c>
      <c r="C58" s="34">
        <v>7.33</v>
      </c>
      <c r="D58" s="34">
        <v>6.7</v>
      </c>
      <c r="E58" s="35">
        <f t="shared" si="2"/>
        <v>0.54</v>
      </c>
      <c r="F58" s="41">
        <f t="shared" si="3"/>
        <v>0.6299999999999999</v>
      </c>
    </row>
    <row r="59" spans="1:6" ht="12.75">
      <c r="A59" s="33">
        <v>35186</v>
      </c>
      <c r="B59" s="34">
        <v>7.39</v>
      </c>
      <c r="C59" s="34">
        <v>7.47</v>
      </c>
      <c r="D59" s="34">
        <v>6.8</v>
      </c>
      <c r="E59" s="35">
        <f t="shared" si="2"/>
        <v>0.5899999999999999</v>
      </c>
      <c r="F59" s="41">
        <f t="shared" si="3"/>
        <v>0.6699999999999999</v>
      </c>
    </row>
    <row r="60" spans="1:6" ht="12.75">
      <c r="A60" s="33">
        <v>35217</v>
      </c>
      <c r="B60" s="34">
        <v>7.25</v>
      </c>
      <c r="C60" s="34">
        <v>7.41</v>
      </c>
      <c r="D60" s="34">
        <v>6.63</v>
      </c>
      <c r="E60" s="35">
        <f t="shared" si="2"/>
        <v>0.6200000000000001</v>
      </c>
      <c r="F60" s="41">
        <f t="shared" si="3"/>
        <v>0.7800000000000002</v>
      </c>
    </row>
    <row r="61" spans="1:6" ht="12.75">
      <c r="A61" s="33">
        <v>35247</v>
      </c>
      <c r="B61" s="34">
        <v>7.4</v>
      </c>
      <c r="C61" s="34">
        <v>7.49</v>
      </c>
      <c r="D61" s="34">
        <v>6.76</v>
      </c>
      <c r="E61" s="35">
        <f t="shared" si="2"/>
        <v>0.6400000000000006</v>
      </c>
      <c r="F61" s="41">
        <f t="shared" si="3"/>
        <v>0.7300000000000004</v>
      </c>
    </row>
    <row r="62" spans="1:6" ht="12.75">
      <c r="A62" s="33">
        <v>35278</v>
      </c>
      <c r="B62" s="34">
        <v>7.44</v>
      </c>
      <c r="C62" s="34">
        <v>7.6</v>
      </c>
      <c r="D62" s="34">
        <v>6.88</v>
      </c>
      <c r="E62" s="35">
        <f t="shared" si="2"/>
        <v>0.5600000000000005</v>
      </c>
      <c r="F62" s="41">
        <f t="shared" si="3"/>
        <v>0.7199999999999998</v>
      </c>
    </row>
    <row r="63" spans="1:6" ht="12.75">
      <c r="A63" s="33">
        <v>35309</v>
      </c>
      <c r="B63" s="34">
        <v>7.23</v>
      </c>
      <c r="C63" s="34">
        <v>7.15</v>
      </c>
      <c r="D63" s="34">
        <v>6.75</v>
      </c>
      <c r="E63" s="35">
        <f t="shared" si="2"/>
        <v>0.4800000000000004</v>
      </c>
      <c r="F63" s="41">
        <f t="shared" si="3"/>
        <v>0.40000000000000036</v>
      </c>
    </row>
    <row r="64" spans="1:6" ht="12.75">
      <c r="A64" s="33">
        <v>35339</v>
      </c>
      <c r="B64" s="34">
        <v>6.84</v>
      </c>
      <c r="C64" s="34">
        <v>6.83</v>
      </c>
      <c r="D64" s="34">
        <v>6.31</v>
      </c>
      <c r="E64" s="35">
        <f t="shared" si="2"/>
        <v>0.5300000000000002</v>
      </c>
      <c r="F64" s="41">
        <f t="shared" si="3"/>
        <v>0.5200000000000005</v>
      </c>
    </row>
    <row r="65" spans="1:6" ht="12.75">
      <c r="A65" s="33">
        <v>35370</v>
      </c>
      <c r="B65" s="34">
        <v>6.63</v>
      </c>
      <c r="C65" s="34">
        <v>6.53</v>
      </c>
      <c r="D65" s="34">
        <v>6.06</v>
      </c>
      <c r="E65" s="35">
        <f t="shared" si="2"/>
        <v>0.5700000000000003</v>
      </c>
      <c r="F65" s="41">
        <f t="shared" si="3"/>
        <v>0.47000000000000064</v>
      </c>
    </row>
    <row r="66" spans="1:6" ht="12.75">
      <c r="A66" s="33">
        <v>35400</v>
      </c>
      <c r="B66" s="34">
        <v>7</v>
      </c>
      <c r="C66" s="34">
        <v>6.9</v>
      </c>
      <c r="D66" s="34">
        <v>6.46</v>
      </c>
      <c r="E66" s="35">
        <f t="shared" si="2"/>
        <v>0.54</v>
      </c>
      <c r="F66" s="41">
        <f t="shared" si="3"/>
        <v>0.4400000000000004</v>
      </c>
    </row>
    <row r="67" spans="1:6" ht="12.75">
      <c r="A67" s="33">
        <v>35431</v>
      </c>
      <c r="B67" s="34">
        <v>7.06</v>
      </c>
      <c r="C67" s="34">
        <v>6.98</v>
      </c>
      <c r="D67" s="34">
        <v>6.52</v>
      </c>
      <c r="E67" s="35">
        <f t="shared" si="2"/>
        <v>0.54</v>
      </c>
      <c r="F67" s="41">
        <f t="shared" si="3"/>
        <v>0.46000000000000085</v>
      </c>
    </row>
    <row r="68" spans="1:6" ht="12.75">
      <c r="A68" s="33">
        <v>35462</v>
      </c>
      <c r="B68" s="34">
        <v>7.11</v>
      </c>
      <c r="C68" s="34">
        <v>7.05</v>
      </c>
      <c r="D68" s="34">
        <v>6.65</v>
      </c>
      <c r="E68" s="35">
        <f t="shared" si="2"/>
        <v>0.45999999999999996</v>
      </c>
      <c r="F68" s="41">
        <f t="shared" si="3"/>
        <v>0.39999999999999947</v>
      </c>
    </row>
    <row r="69" spans="1:6" ht="12.75">
      <c r="A69" s="33">
        <v>35490</v>
      </c>
      <c r="B69" s="34">
        <v>7.42</v>
      </c>
      <c r="C69" s="34">
        <v>7.35</v>
      </c>
      <c r="D69" s="34">
        <v>6.99</v>
      </c>
      <c r="E69" s="35">
        <f t="shared" si="2"/>
        <v>0.4299999999999997</v>
      </c>
      <c r="F69" s="41">
        <f t="shared" si="3"/>
        <v>0.35999999999999943</v>
      </c>
    </row>
    <row r="70" spans="1:6" ht="12.75">
      <c r="A70" s="33">
        <v>35521</v>
      </c>
      <c r="B70" s="34">
        <v>7.23</v>
      </c>
      <c r="C70" s="34">
        <v>7.25</v>
      </c>
      <c r="D70" s="34">
        <v>6.84</v>
      </c>
      <c r="E70" s="35">
        <f t="shared" si="2"/>
        <v>0.39000000000000057</v>
      </c>
      <c r="F70" s="41">
        <f t="shared" si="3"/>
        <v>0.41000000000000014</v>
      </c>
    </row>
    <row r="71" spans="1:6" ht="12.75">
      <c r="A71" s="33">
        <v>35551</v>
      </c>
      <c r="B71" s="34">
        <v>7.18</v>
      </c>
      <c r="C71" s="34">
        <v>7.2</v>
      </c>
      <c r="D71" s="34">
        <v>6.74</v>
      </c>
      <c r="E71" s="35">
        <f t="shared" si="2"/>
        <v>0.4399999999999995</v>
      </c>
      <c r="F71" s="41">
        <f t="shared" si="3"/>
        <v>0.45999999999999996</v>
      </c>
    </row>
    <row r="72" spans="1:6" ht="12.75">
      <c r="A72" s="33">
        <v>35582</v>
      </c>
      <c r="B72" s="34">
        <v>7</v>
      </c>
      <c r="C72" s="34">
        <v>7.03</v>
      </c>
      <c r="D72" s="34">
        <v>6.58</v>
      </c>
      <c r="E72" s="35">
        <f t="shared" si="2"/>
        <v>0.41999999999999993</v>
      </c>
      <c r="F72" s="41">
        <f t="shared" si="3"/>
        <v>0.4500000000000002</v>
      </c>
    </row>
    <row r="73" spans="1:6" ht="12.75">
      <c r="A73" s="33">
        <v>35612</v>
      </c>
      <c r="B73" s="34">
        <v>6.53</v>
      </c>
      <c r="C73" s="34">
        <v>6.55</v>
      </c>
      <c r="D73" s="34">
        <v>6.12</v>
      </c>
      <c r="E73" s="35">
        <f t="shared" si="2"/>
        <v>0.41000000000000014</v>
      </c>
      <c r="F73" s="41">
        <f t="shared" si="3"/>
        <v>0.4299999999999997</v>
      </c>
    </row>
    <row r="74" spans="1:6" ht="12.75">
      <c r="A74" s="33">
        <v>35643</v>
      </c>
      <c r="B74" s="34">
        <v>6.9</v>
      </c>
      <c r="C74" s="34">
        <v>6.88</v>
      </c>
      <c r="D74" s="34">
        <v>6.48</v>
      </c>
      <c r="E74" s="35">
        <f aca="true" t="shared" si="4" ref="E74:E105">B74-D74</f>
        <v>0.41999999999999993</v>
      </c>
      <c r="F74" s="41">
        <f aca="true" t="shared" si="5" ref="F74:F105">C74-D74</f>
        <v>0.39999999999999947</v>
      </c>
    </row>
    <row r="75" spans="1:6" ht="12.75">
      <c r="A75" s="33">
        <v>35674</v>
      </c>
      <c r="B75" s="34">
        <v>6.67</v>
      </c>
      <c r="C75" s="34">
        <v>6.64</v>
      </c>
      <c r="D75" s="34">
        <v>6.2</v>
      </c>
      <c r="E75" s="35">
        <f t="shared" si="4"/>
        <v>0.46999999999999975</v>
      </c>
      <c r="F75" s="41">
        <f t="shared" si="5"/>
        <v>0.4399999999999995</v>
      </c>
    </row>
    <row r="76" spans="1:6" ht="12.75">
      <c r="A76" s="33">
        <v>35704</v>
      </c>
      <c r="B76" s="34">
        <v>6.43</v>
      </c>
      <c r="C76" s="34">
        <v>6.54</v>
      </c>
      <c r="D76" s="34">
        <v>5.96</v>
      </c>
      <c r="E76" s="35">
        <f t="shared" si="4"/>
        <v>0.46999999999999975</v>
      </c>
      <c r="F76" s="41">
        <f t="shared" si="5"/>
        <v>0.5800000000000001</v>
      </c>
    </row>
    <row r="77" spans="1:6" ht="12.75">
      <c r="A77" s="33">
        <v>35735</v>
      </c>
      <c r="B77" s="34">
        <v>6.48</v>
      </c>
      <c r="C77" s="34">
        <v>6.56</v>
      </c>
      <c r="D77" s="34">
        <v>5.92</v>
      </c>
      <c r="E77" s="35">
        <f t="shared" si="4"/>
        <v>0.5600000000000005</v>
      </c>
      <c r="F77" s="41">
        <f t="shared" si="5"/>
        <v>0.6399999999999997</v>
      </c>
    </row>
    <row r="78" spans="1:6" ht="12.75">
      <c r="A78" s="33">
        <v>35765</v>
      </c>
      <c r="B78" s="34">
        <v>6.37</v>
      </c>
      <c r="C78" s="34">
        <v>6.45</v>
      </c>
      <c r="D78" s="34">
        <v>5.84</v>
      </c>
      <c r="E78" s="35">
        <f t="shared" si="4"/>
        <v>0.5300000000000002</v>
      </c>
      <c r="F78" s="41">
        <f t="shared" si="5"/>
        <v>0.6100000000000003</v>
      </c>
    </row>
    <row r="79" spans="1:6" ht="12.75">
      <c r="A79" s="33">
        <v>35796</v>
      </c>
      <c r="B79" s="34">
        <v>6.17</v>
      </c>
      <c r="C79" s="34">
        <v>6.17</v>
      </c>
      <c r="D79" s="34">
        <v>5.61</v>
      </c>
      <c r="E79" s="35">
        <f t="shared" si="4"/>
        <v>0.5599999999999996</v>
      </c>
      <c r="F79" s="41">
        <f t="shared" si="5"/>
        <v>0.5599999999999996</v>
      </c>
    </row>
    <row r="80" spans="1:6" ht="12.75">
      <c r="A80" s="33">
        <v>35827</v>
      </c>
      <c r="B80" s="34">
        <v>6.3</v>
      </c>
      <c r="C80" s="34">
        <v>6.25</v>
      </c>
      <c r="D80" s="34">
        <v>5.69</v>
      </c>
      <c r="E80" s="35">
        <f t="shared" si="4"/>
        <v>0.6099999999999994</v>
      </c>
      <c r="F80" s="41">
        <f t="shared" si="5"/>
        <v>0.5599999999999996</v>
      </c>
    </row>
    <row r="81" spans="1:6" ht="12.75">
      <c r="A81" s="33">
        <v>35855</v>
      </c>
      <c r="B81" s="34">
        <v>6.35</v>
      </c>
      <c r="C81" s="34">
        <v>6.32</v>
      </c>
      <c r="D81" s="34">
        <v>5.73</v>
      </c>
      <c r="E81" s="35">
        <f t="shared" si="4"/>
        <v>0.6199999999999992</v>
      </c>
      <c r="F81" s="41">
        <f t="shared" si="5"/>
        <v>0.5899999999999999</v>
      </c>
    </row>
    <row r="82" spans="1:6" ht="12.75">
      <c r="A82" s="33">
        <v>35886</v>
      </c>
      <c r="B82" s="34">
        <v>6.37</v>
      </c>
      <c r="C82" s="34">
        <v>6.38</v>
      </c>
      <c r="D82" s="34">
        <v>5.75</v>
      </c>
      <c r="E82" s="35">
        <f t="shared" si="4"/>
        <v>0.6200000000000001</v>
      </c>
      <c r="F82" s="41">
        <f t="shared" si="5"/>
        <v>0.6299999999999999</v>
      </c>
    </row>
    <row r="83" spans="1:6" ht="12.75">
      <c r="A83" s="33">
        <v>35916</v>
      </c>
      <c r="B83" s="34">
        <v>6.23</v>
      </c>
      <c r="C83" s="34">
        <v>6.28</v>
      </c>
      <c r="D83" s="34">
        <v>5.6</v>
      </c>
      <c r="E83" s="35">
        <f t="shared" si="4"/>
        <v>0.6300000000000008</v>
      </c>
      <c r="F83" s="41">
        <f t="shared" si="5"/>
        <v>0.6800000000000006</v>
      </c>
    </row>
    <row r="84" spans="1:6" ht="12.75">
      <c r="A84" s="33">
        <v>35947</v>
      </c>
      <c r="B84" s="34">
        <v>6.21</v>
      </c>
      <c r="C84" s="34">
        <v>6.25</v>
      </c>
      <c r="D84" s="34">
        <v>5.48</v>
      </c>
      <c r="E84" s="35">
        <f t="shared" si="4"/>
        <v>0.7299999999999995</v>
      </c>
      <c r="F84" s="41">
        <f t="shared" si="5"/>
        <v>0.7699999999999996</v>
      </c>
    </row>
    <row r="85" spans="1:6" ht="12.75">
      <c r="A85" s="33">
        <v>35977</v>
      </c>
      <c r="B85" s="34">
        <v>6.26</v>
      </c>
      <c r="C85" s="34">
        <v>6.29</v>
      </c>
      <c r="D85" s="34">
        <v>5.53</v>
      </c>
      <c r="E85" s="35">
        <f t="shared" si="4"/>
        <v>0.7299999999999995</v>
      </c>
      <c r="F85" s="41">
        <f t="shared" si="5"/>
        <v>0.7599999999999998</v>
      </c>
    </row>
    <row r="86" spans="1:6" ht="12.75">
      <c r="A86" s="33">
        <v>36008</v>
      </c>
      <c r="B86" s="34">
        <v>6.05</v>
      </c>
      <c r="C86" s="34">
        <v>5.97</v>
      </c>
      <c r="D86" s="34">
        <v>4.99</v>
      </c>
      <c r="E86" s="35">
        <f t="shared" si="4"/>
        <v>1.0599999999999996</v>
      </c>
      <c r="F86" s="41">
        <f t="shared" si="5"/>
        <v>0.9799999999999995</v>
      </c>
    </row>
    <row r="87" spans="1:6" ht="12.75">
      <c r="A87" s="33">
        <v>36039</v>
      </c>
      <c r="B87" s="34">
        <v>5.54</v>
      </c>
      <c r="C87" s="34">
        <v>5.57</v>
      </c>
      <c r="D87" s="34">
        <v>4.48</v>
      </c>
      <c r="E87" s="35">
        <f t="shared" si="4"/>
        <v>1.0599999999999996</v>
      </c>
      <c r="F87" s="41">
        <f t="shared" si="5"/>
        <v>1.0899999999999999</v>
      </c>
    </row>
    <row r="88" spans="1:6" ht="12.75">
      <c r="A88" s="33">
        <v>36069</v>
      </c>
      <c r="B88" s="34">
        <v>5.63</v>
      </c>
      <c r="C88" s="34">
        <v>5.82</v>
      </c>
      <c r="D88" s="34">
        <v>4.67</v>
      </c>
      <c r="E88" s="35">
        <f t="shared" si="4"/>
        <v>0.96</v>
      </c>
      <c r="F88" s="41">
        <f t="shared" si="5"/>
        <v>1.1500000000000004</v>
      </c>
    </row>
    <row r="89" spans="1:6" ht="12.75">
      <c r="A89" s="33">
        <v>36100</v>
      </c>
      <c r="B89" s="34">
        <v>5.69</v>
      </c>
      <c r="C89" s="34">
        <v>5.87</v>
      </c>
      <c r="D89" s="34">
        <v>4.82</v>
      </c>
      <c r="E89" s="35">
        <f t="shared" si="4"/>
        <v>0.8700000000000001</v>
      </c>
      <c r="F89" s="41">
        <f t="shared" si="5"/>
        <v>1.0499999999999998</v>
      </c>
    </row>
    <row r="90" spans="1:6" ht="12.75">
      <c r="A90" s="33">
        <v>36130</v>
      </c>
      <c r="B90" s="34">
        <v>5.65</v>
      </c>
      <c r="C90" s="34">
        <v>5.83</v>
      </c>
      <c r="D90" s="34">
        <v>4.77</v>
      </c>
      <c r="E90" s="35">
        <f t="shared" si="4"/>
        <v>0.8800000000000008</v>
      </c>
      <c r="F90" s="41">
        <f t="shared" si="5"/>
        <v>1.0600000000000005</v>
      </c>
    </row>
    <row r="91" spans="1:6" ht="12.75">
      <c r="A91" s="33">
        <v>36161</v>
      </c>
      <c r="B91" s="34">
        <v>5.6</v>
      </c>
      <c r="C91" s="34">
        <v>5.89</v>
      </c>
      <c r="D91" s="34">
        <v>4.85</v>
      </c>
      <c r="E91" s="35">
        <f t="shared" si="4"/>
        <v>0.75</v>
      </c>
      <c r="F91" s="41">
        <f t="shared" si="5"/>
        <v>1.04</v>
      </c>
    </row>
    <row r="92" spans="1:6" ht="12.75">
      <c r="A92" s="33">
        <v>36192</v>
      </c>
      <c r="B92" s="34">
        <v>6.12</v>
      </c>
      <c r="C92" s="34">
        <v>6.41</v>
      </c>
      <c r="D92" s="34">
        <v>5.26</v>
      </c>
      <c r="E92" s="35">
        <f t="shared" si="4"/>
        <v>0.8600000000000003</v>
      </c>
      <c r="F92" s="41">
        <f t="shared" si="5"/>
        <v>1.1500000000000004</v>
      </c>
    </row>
    <row r="93" spans="1:6" ht="12.75">
      <c r="A93" s="33">
        <v>36220</v>
      </c>
      <c r="B93" s="34">
        <v>6.12</v>
      </c>
      <c r="C93" s="34">
        <v>6.15</v>
      </c>
      <c r="D93" s="34">
        <v>5.25</v>
      </c>
      <c r="E93" s="35">
        <f t="shared" si="4"/>
        <v>0.8700000000000001</v>
      </c>
      <c r="F93" s="41">
        <f t="shared" si="5"/>
        <v>0.9000000000000004</v>
      </c>
    </row>
    <row r="94" spans="1:6" ht="12.75">
      <c r="A94" s="33">
        <v>36251</v>
      </c>
      <c r="B94" s="34">
        <v>6.25</v>
      </c>
      <c r="C94" s="34">
        <v>6.21</v>
      </c>
      <c r="D94" s="34">
        <v>5.35</v>
      </c>
      <c r="E94" s="35">
        <f t="shared" si="4"/>
        <v>0.9000000000000004</v>
      </c>
      <c r="F94" s="41">
        <f t="shared" si="5"/>
        <v>0.8600000000000003</v>
      </c>
    </row>
    <row r="95" spans="1:6" ht="12.75">
      <c r="A95" s="33">
        <v>36281</v>
      </c>
      <c r="B95" s="34">
        <v>6.6</v>
      </c>
      <c r="C95" s="34">
        <v>6.71</v>
      </c>
      <c r="D95" s="34">
        <v>5.64</v>
      </c>
      <c r="E95" s="35">
        <f t="shared" si="4"/>
        <v>0.96</v>
      </c>
      <c r="F95" s="41">
        <f t="shared" si="5"/>
        <v>1.0700000000000003</v>
      </c>
    </row>
    <row r="96" spans="1:6" ht="12.75">
      <c r="A96" s="33">
        <v>36312</v>
      </c>
      <c r="B96" s="34">
        <v>6.84</v>
      </c>
      <c r="C96" s="34">
        <v>6.91</v>
      </c>
      <c r="D96" s="34">
        <v>5.8</v>
      </c>
      <c r="E96" s="35">
        <f t="shared" si="4"/>
        <v>1.04</v>
      </c>
      <c r="F96" s="41">
        <f t="shared" si="5"/>
        <v>1.1100000000000003</v>
      </c>
    </row>
    <row r="97" spans="1:6" ht="12.75">
      <c r="A97" s="33">
        <v>36342</v>
      </c>
      <c r="B97" s="34">
        <v>7</v>
      </c>
      <c r="C97" s="34">
        <v>7.08</v>
      </c>
      <c r="D97" s="34">
        <v>5.93</v>
      </c>
      <c r="E97" s="35">
        <f t="shared" si="4"/>
        <v>1.0700000000000003</v>
      </c>
      <c r="F97" s="41">
        <f t="shared" si="5"/>
        <v>1.1500000000000004</v>
      </c>
    </row>
    <row r="98" spans="1:6" ht="12.75">
      <c r="A98" s="33">
        <v>36373</v>
      </c>
      <c r="B98" s="34">
        <v>7.23</v>
      </c>
      <c r="C98" s="34">
        <v>7.25</v>
      </c>
      <c r="D98" s="34">
        <v>5.98</v>
      </c>
      <c r="E98" s="35">
        <f t="shared" si="4"/>
        <v>1.25</v>
      </c>
      <c r="F98" s="41">
        <f t="shared" si="5"/>
        <v>1.2699999999999996</v>
      </c>
    </row>
    <row r="99" spans="1:6" ht="12.75">
      <c r="A99" s="33">
        <v>36404</v>
      </c>
      <c r="B99" s="34">
        <v>7.2</v>
      </c>
      <c r="C99" s="34">
        <v>7.19</v>
      </c>
      <c r="D99" s="34">
        <v>5.93</v>
      </c>
      <c r="E99" s="35">
        <f t="shared" si="4"/>
        <v>1.2700000000000005</v>
      </c>
      <c r="F99" s="41">
        <f t="shared" si="5"/>
        <v>1.2600000000000007</v>
      </c>
    </row>
    <row r="100" spans="1:6" ht="12.75">
      <c r="A100" s="33">
        <v>36434</v>
      </c>
      <c r="B100" s="34">
        <v>7.3</v>
      </c>
      <c r="C100" s="34">
        <v>7.34</v>
      </c>
      <c r="D100" s="34">
        <v>6.07</v>
      </c>
      <c r="E100" s="35">
        <f t="shared" si="4"/>
        <v>1.2299999999999995</v>
      </c>
      <c r="F100" s="41">
        <f t="shared" si="5"/>
        <v>1.2699999999999996</v>
      </c>
    </row>
    <row r="101" spans="1:6" ht="12.75">
      <c r="A101" s="33">
        <v>36465</v>
      </c>
      <c r="B101" s="34">
        <v>7.42</v>
      </c>
      <c r="C101" s="34">
        <v>7.41</v>
      </c>
      <c r="D101" s="34">
        <v>6.22</v>
      </c>
      <c r="E101" s="35">
        <f t="shared" si="4"/>
        <v>1.2000000000000002</v>
      </c>
      <c r="F101" s="41">
        <f t="shared" si="5"/>
        <v>1.1900000000000004</v>
      </c>
    </row>
    <row r="102" spans="1:6" ht="12.75">
      <c r="A102" s="33">
        <v>36495</v>
      </c>
      <c r="B102" s="34">
        <v>7.62</v>
      </c>
      <c r="C102" s="34">
        <v>7.5</v>
      </c>
      <c r="D102" s="34">
        <v>6.61</v>
      </c>
      <c r="E102" s="35">
        <f t="shared" si="4"/>
        <v>1.0099999999999998</v>
      </c>
      <c r="F102" s="41">
        <f t="shared" si="5"/>
        <v>0.8899999999999997</v>
      </c>
    </row>
    <row r="103" spans="1:6" ht="12.75">
      <c r="A103" s="33">
        <v>36526</v>
      </c>
      <c r="B103" s="34">
        <v>7.9</v>
      </c>
      <c r="C103" s="34">
        <v>7.85</v>
      </c>
      <c r="D103" s="34">
        <v>6.79</v>
      </c>
      <c r="E103" s="35">
        <f t="shared" si="4"/>
        <v>1.1100000000000003</v>
      </c>
      <c r="F103" s="41">
        <f t="shared" si="5"/>
        <v>1.0599999999999996</v>
      </c>
    </row>
    <row r="104" spans="1:6" ht="12.75">
      <c r="A104" s="33">
        <v>36557</v>
      </c>
      <c r="B104" s="34">
        <v>7.65</v>
      </c>
      <c r="C104" s="34">
        <v>7.75</v>
      </c>
      <c r="D104" s="34">
        <v>6.68</v>
      </c>
      <c r="E104" s="35">
        <f t="shared" si="4"/>
        <v>0.9700000000000006</v>
      </c>
      <c r="F104" s="41">
        <f t="shared" si="5"/>
        <v>1.0700000000000003</v>
      </c>
    </row>
    <row r="105" spans="1:6" ht="12.75">
      <c r="A105" s="33">
        <v>36586</v>
      </c>
      <c r="B105" s="34">
        <v>7.47</v>
      </c>
      <c r="C105" s="34">
        <v>7.56</v>
      </c>
      <c r="D105" s="34">
        <v>6.41</v>
      </c>
      <c r="E105" s="35">
        <f t="shared" si="4"/>
        <v>1.0599999999999996</v>
      </c>
      <c r="F105" s="41">
        <f t="shared" si="5"/>
        <v>1.1499999999999995</v>
      </c>
    </row>
    <row r="106" spans="1:6" ht="12.75">
      <c r="A106" s="33">
        <v>36617</v>
      </c>
      <c r="B106" s="34">
        <v>7.78</v>
      </c>
      <c r="C106" s="34">
        <v>7.92</v>
      </c>
      <c r="D106" s="34">
        <v>6.46</v>
      </c>
      <c r="E106" s="35">
        <f aca="true" t="shared" si="6" ref="E106:E137">B106-D106</f>
        <v>1.3200000000000003</v>
      </c>
      <c r="F106" s="41">
        <f aca="true" t="shared" si="7" ref="F106:F137">C106-D106</f>
        <v>1.46</v>
      </c>
    </row>
    <row r="107" spans="1:6" ht="12.75">
      <c r="A107" s="33">
        <v>36647</v>
      </c>
      <c r="B107" s="34">
        <v>7.94</v>
      </c>
      <c r="C107" s="34">
        <v>8.28</v>
      </c>
      <c r="D107" s="34">
        <v>6.48</v>
      </c>
      <c r="E107" s="35">
        <f t="shared" si="6"/>
        <v>1.46</v>
      </c>
      <c r="F107" s="41">
        <f t="shared" si="7"/>
        <v>1.799999999999999</v>
      </c>
    </row>
    <row r="108" spans="1:6" ht="12.75">
      <c r="A108" s="33">
        <v>36678</v>
      </c>
      <c r="B108" s="34">
        <v>7.83</v>
      </c>
      <c r="C108" s="34">
        <v>7.94</v>
      </c>
      <c r="D108" s="34">
        <v>6.25</v>
      </c>
      <c r="E108" s="35">
        <f t="shared" si="6"/>
        <v>1.58</v>
      </c>
      <c r="F108" s="41">
        <f t="shared" si="7"/>
        <v>1.6900000000000004</v>
      </c>
    </row>
    <row r="109" spans="1:6" ht="12.75">
      <c r="A109" s="33">
        <v>36708</v>
      </c>
      <c r="B109" s="34">
        <v>7.81</v>
      </c>
      <c r="C109" s="34">
        <v>7.86</v>
      </c>
      <c r="D109" s="34">
        <v>6.22</v>
      </c>
      <c r="E109" s="35">
        <f t="shared" si="6"/>
        <v>1.5899999999999999</v>
      </c>
      <c r="F109" s="41">
        <f t="shared" si="7"/>
        <v>1.6400000000000006</v>
      </c>
    </row>
    <row r="110" spans="1:6" ht="12.75">
      <c r="A110" s="33">
        <v>36739</v>
      </c>
      <c r="B110" s="34">
        <v>7.55</v>
      </c>
      <c r="C110" s="34">
        <v>7.65</v>
      </c>
      <c r="D110" s="34">
        <v>5.83</v>
      </c>
      <c r="E110" s="35">
        <f t="shared" si="6"/>
        <v>1.7199999999999998</v>
      </c>
      <c r="F110" s="41">
        <f t="shared" si="7"/>
        <v>1.8200000000000003</v>
      </c>
    </row>
    <row r="111" spans="1:6" ht="12.75">
      <c r="A111" s="33">
        <v>36770</v>
      </c>
      <c r="B111" s="34">
        <v>7.62</v>
      </c>
      <c r="C111" s="34">
        <v>7.67</v>
      </c>
      <c r="D111" s="34">
        <v>5.96</v>
      </c>
      <c r="E111" s="35">
        <f t="shared" si="6"/>
        <v>1.6600000000000001</v>
      </c>
      <c r="F111" s="41">
        <f t="shared" si="7"/>
        <v>1.71</v>
      </c>
    </row>
    <row r="112" spans="1:6" ht="12.75">
      <c r="A112" s="33">
        <v>36800</v>
      </c>
      <c r="B112" s="34">
        <v>7.6</v>
      </c>
      <c r="C112" s="34">
        <v>7.9</v>
      </c>
      <c r="D112" s="34">
        <v>5.9</v>
      </c>
      <c r="E112" s="35">
        <f t="shared" si="6"/>
        <v>1.6999999999999993</v>
      </c>
      <c r="F112" s="41">
        <f t="shared" si="7"/>
        <v>2</v>
      </c>
    </row>
    <row r="113" spans="1:6" ht="12.75">
      <c r="A113" s="33">
        <v>36831</v>
      </c>
      <c r="B113" s="34">
        <v>7.38</v>
      </c>
      <c r="C113" s="34">
        <v>7.64</v>
      </c>
      <c r="D113" s="34">
        <v>5.69</v>
      </c>
      <c r="E113" s="35">
        <f t="shared" si="6"/>
        <v>1.6899999999999995</v>
      </c>
      <c r="F113" s="41">
        <f t="shared" si="7"/>
        <v>1.9499999999999993</v>
      </c>
    </row>
    <row r="114" spans="1:6" ht="12.75">
      <c r="A114" s="33">
        <v>36861</v>
      </c>
      <c r="B114" s="34">
        <v>7.03</v>
      </c>
      <c r="C114" s="34">
        <v>7.36</v>
      </c>
      <c r="D114" s="34">
        <v>5.41</v>
      </c>
      <c r="E114" s="35">
        <f t="shared" si="6"/>
        <v>1.62</v>
      </c>
      <c r="F114" s="41">
        <f t="shared" si="7"/>
        <v>1.9500000000000002</v>
      </c>
    </row>
    <row r="115" spans="1:6" ht="12.75">
      <c r="A115" s="33">
        <v>36892</v>
      </c>
      <c r="B115" s="34">
        <v>6.96</v>
      </c>
      <c r="C115" s="34">
        <v>7.2</v>
      </c>
      <c r="D115" s="34">
        <v>5.51</v>
      </c>
      <c r="E115" s="35">
        <f t="shared" si="6"/>
        <v>1.4500000000000002</v>
      </c>
      <c r="F115" s="41">
        <f t="shared" si="7"/>
        <v>1.6900000000000004</v>
      </c>
    </row>
    <row r="116" spans="1:6" ht="12.75">
      <c r="A116" s="33">
        <v>36923</v>
      </c>
      <c r="B116" s="34">
        <v>6.82</v>
      </c>
      <c r="C116" s="34">
        <v>6.9</v>
      </c>
      <c r="D116" s="34">
        <v>5.13</v>
      </c>
      <c r="E116" s="35">
        <f t="shared" si="6"/>
        <v>1.6900000000000004</v>
      </c>
      <c r="F116" s="41">
        <f t="shared" si="7"/>
        <v>1.7700000000000005</v>
      </c>
    </row>
    <row r="117" spans="1:6" ht="12.75">
      <c r="A117" s="33">
        <v>36951</v>
      </c>
      <c r="B117" s="34">
        <v>6.8</v>
      </c>
      <c r="C117" s="34">
        <v>6.79</v>
      </c>
      <c r="D117" s="34">
        <v>5.21</v>
      </c>
      <c r="E117" s="35">
        <f t="shared" si="6"/>
        <v>1.5899999999999999</v>
      </c>
      <c r="F117" s="41">
        <f t="shared" si="7"/>
        <v>1.58</v>
      </c>
    </row>
    <row r="118" spans="1:6" ht="12.75">
      <c r="A118" s="33">
        <v>36982</v>
      </c>
      <c r="B118" s="34">
        <v>7.23</v>
      </c>
      <c r="C118" s="34">
        <v>7.17</v>
      </c>
      <c r="D118" s="34">
        <v>5.67</v>
      </c>
      <c r="E118" s="35">
        <f t="shared" si="6"/>
        <v>1.5600000000000005</v>
      </c>
      <c r="F118" s="41">
        <f t="shared" si="7"/>
        <v>1.5</v>
      </c>
    </row>
    <row r="119" spans="1:6" ht="12.75">
      <c r="A119" s="33">
        <v>37012</v>
      </c>
      <c r="B119" s="34">
        <v>7.18</v>
      </c>
      <c r="C119" s="34">
        <v>6.93</v>
      </c>
      <c r="D119" s="34">
        <v>5.75</v>
      </c>
      <c r="E119" s="35">
        <f t="shared" si="6"/>
        <v>1.4299999999999997</v>
      </c>
      <c r="F119" s="41">
        <f t="shared" si="7"/>
        <v>1.1799999999999997</v>
      </c>
    </row>
    <row r="120" spans="1:6" ht="12.75">
      <c r="A120" s="33">
        <v>37043</v>
      </c>
      <c r="B120" s="34">
        <v>7.17</v>
      </c>
      <c r="C120" s="34">
        <v>6.97</v>
      </c>
      <c r="D120" s="34">
        <v>5.83</v>
      </c>
      <c r="E120" s="35">
        <f t="shared" si="6"/>
        <v>1.3399999999999999</v>
      </c>
      <c r="F120" s="41">
        <f t="shared" si="7"/>
        <v>1.1399999999999997</v>
      </c>
    </row>
    <row r="121" spans="1:6" ht="12.75">
      <c r="A121" s="33">
        <v>37073</v>
      </c>
      <c r="B121" s="34">
        <v>6.79</v>
      </c>
      <c r="C121" s="34">
        <v>6.56</v>
      </c>
      <c r="D121" s="34">
        <v>5.48</v>
      </c>
      <c r="E121" s="35">
        <f t="shared" si="6"/>
        <v>1.3099999999999996</v>
      </c>
      <c r="F121" s="41">
        <f t="shared" si="7"/>
        <v>1.0799999999999992</v>
      </c>
    </row>
    <row r="122" spans="1:6" ht="12.75">
      <c r="A122" s="33">
        <v>37104</v>
      </c>
      <c r="B122" s="34">
        <v>6.58</v>
      </c>
      <c r="C122" s="34">
        <v>6.48</v>
      </c>
      <c r="D122" s="34">
        <v>5.06</v>
      </c>
      <c r="E122" s="35">
        <f t="shared" si="6"/>
        <v>1.5200000000000005</v>
      </c>
      <c r="F122" s="41">
        <f t="shared" si="7"/>
        <v>1.4200000000000008</v>
      </c>
    </row>
    <row r="123" spans="1:6" ht="12.75">
      <c r="A123" s="33">
        <v>37135</v>
      </c>
      <c r="B123" s="34">
        <v>6.7</v>
      </c>
      <c r="C123" s="34">
        <v>6.45</v>
      </c>
      <c r="D123" s="34">
        <v>4.85</v>
      </c>
      <c r="E123" s="35">
        <f t="shared" si="6"/>
        <v>1.8500000000000005</v>
      </c>
      <c r="F123" s="41">
        <f t="shared" si="7"/>
        <v>1.6000000000000005</v>
      </c>
    </row>
    <row r="124" spans="1:6" ht="12.75">
      <c r="A124" s="33">
        <v>37165</v>
      </c>
      <c r="B124" s="34">
        <v>6.15</v>
      </c>
      <c r="C124" s="34">
        <v>6.12</v>
      </c>
      <c r="D124" s="34">
        <v>4.55</v>
      </c>
      <c r="E124" s="35">
        <f t="shared" si="6"/>
        <v>1.6000000000000005</v>
      </c>
      <c r="F124" s="41">
        <f t="shared" si="7"/>
        <v>1.5700000000000003</v>
      </c>
    </row>
    <row r="125" spans="1:6" ht="12.75">
      <c r="A125" s="33">
        <v>37196</v>
      </c>
      <c r="B125" s="34">
        <v>6.62</v>
      </c>
      <c r="C125" s="34">
        <v>6.36</v>
      </c>
      <c r="D125" s="34">
        <v>5.15</v>
      </c>
      <c r="E125" s="35">
        <f t="shared" si="6"/>
        <v>1.4699999999999998</v>
      </c>
      <c r="F125" s="41">
        <f t="shared" si="7"/>
        <v>1.21</v>
      </c>
    </row>
    <row r="126" spans="1:6" ht="12.75">
      <c r="A126" s="33">
        <v>37226</v>
      </c>
      <c r="B126" s="34">
        <v>6.77</v>
      </c>
      <c r="C126" s="34">
        <v>6.73</v>
      </c>
      <c r="D126" s="34">
        <v>5.45</v>
      </c>
      <c r="E126" s="35">
        <f t="shared" si="6"/>
        <v>1.3199999999999994</v>
      </c>
      <c r="F126" s="41">
        <f t="shared" si="7"/>
        <v>1.2800000000000002</v>
      </c>
    </row>
    <row r="127" spans="1:6" ht="12.75">
      <c r="A127" s="33">
        <v>37257</v>
      </c>
      <c r="B127" s="34">
        <v>6.6</v>
      </c>
      <c r="C127" s="34">
        <v>6.47</v>
      </c>
      <c r="D127" s="34">
        <v>5.46</v>
      </c>
      <c r="E127" s="35">
        <f t="shared" si="6"/>
        <v>1.1399999999999997</v>
      </c>
      <c r="F127" s="41">
        <f t="shared" si="7"/>
        <v>1.0099999999999998</v>
      </c>
    </row>
    <row r="128" spans="1:6" ht="12.75">
      <c r="A128" s="33">
        <v>37288</v>
      </c>
      <c r="B128" s="34">
        <v>6.63</v>
      </c>
      <c r="C128" s="34">
        <v>6.38</v>
      </c>
      <c r="D128" s="34">
        <v>5.3</v>
      </c>
      <c r="E128" s="35">
        <f t="shared" si="6"/>
        <v>1.33</v>
      </c>
      <c r="F128" s="41">
        <f t="shared" si="7"/>
        <v>1.08</v>
      </c>
    </row>
    <row r="129" spans="1:6" ht="12.75">
      <c r="A129" s="33">
        <v>37316</v>
      </c>
      <c r="B129" s="34">
        <v>7.14</v>
      </c>
      <c r="C129" s="34">
        <v>6.85</v>
      </c>
      <c r="D129" s="34">
        <v>5.7</v>
      </c>
      <c r="E129" s="35">
        <f t="shared" si="6"/>
        <v>1.4399999999999995</v>
      </c>
      <c r="F129" s="41">
        <f t="shared" si="7"/>
        <v>1.1499999999999995</v>
      </c>
    </row>
    <row r="130" spans="1:6" ht="12.75">
      <c r="A130" s="33">
        <v>37347</v>
      </c>
      <c r="B130" s="34">
        <v>6.86</v>
      </c>
      <c r="C130" s="34">
        <v>6.69</v>
      </c>
      <c r="D130" s="34">
        <v>5.48</v>
      </c>
      <c r="E130" s="35">
        <f t="shared" si="6"/>
        <v>1.38</v>
      </c>
      <c r="F130" s="41">
        <f t="shared" si="7"/>
        <v>1.21</v>
      </c>
    </row>
    <row r="131" spans="1:6" ht="12.75">
      <c r="A131" s="33">
        <v>37377</v>
      </c>
      <c r="B131" s="34">
        <v>6.58</v>
      </c>
      <c r="C131" s="34">
        <v>6.72</v>
      </c>
      <c r="D131" s="34">
        <v>5.43</v>
      </c>
      <c r="E131" s="35">
        <f t="shared" si="6"/>
        <v>1.1500000000000004</v>
      </c>
      <c r="F131" s="41">
        <f t="shared" si="7"/>
        <v>1.29</v>
      </c>
    </row>
    <row r="132" spans="1:6" ht="12.75">
      <c r="A132" s="33">
        <v>37408</v>
      </c>
      <c r="B132" s="34">
        <v>6.47</v>
      </c>
      <c r="C132" s="34">
        <v>6.31</v>
      </c>
      <c r="D132" s="34">
        <v>5.22</v>
      </c>
      <c r="E132" s="35">
        <f t="shared" si="6"/>
        <v>1.25</v>
      </c>
      <c r="F132" s="41">
        <f t="shared" si="7"/>
        <v>1.0899999999999999</v>
      </c>
    </row>
    <row r="133" spans="1:6" ht="12.75">
      <c r="A133" s="33">
        <v>37438</v>
      </c>
      <c r="B133" s="34">
        <v>6.1491</v>
      </c>
      <c r="C133" s="34">
        <v>6.1609</v>
      </c>
      <c r="D133" s="34">
        <v>4.879</v>
      </c>
      <c r="E133" s="35">
        <f t="shared" si="6"/>
        <v>1.2701000000000002</v>
      </c>
      <c r="F133" s="41">
        <f t="shared" si="7"/>
        <v>1.2819000000000003</v>
      </c>
    </row>
    <row r="134" spans="1:6" ht="12.75">
      <c r="A134" s="33">
        <v>37469</v>
      </c>
      <c r="B134" s="34">
        <v>5.9127</v>
      </c>
      <c r="C134" s="34">
        <v>5.8404</v>
      </c>
      <c r="D134" s="34">
        <v>4.4889</v>
      </c>
      <c r="E134" s="35">
        <f t="shared" si="6"/>
        <v>1.4238</v>
      </c>
      <c r="F134" s="41">
        <f t="shared" si="7"/>
        <v>1.3514999999999997</v>
      </c>
    </row>
    <row r="135" spans="1:6" ht="12.75">
      <c r="A135" s="33">
        <v>37500</v>
      </c>
      <c r="B135" s="34">
        <v>5.4941</v>
      </c>
      <c r="C135" s="34">
        <v>5.4434</v>
      </c>
      <c r="D135" s="34">
        <v>3.897</v>
      </c>
      <c r="E135" s="35">
        <f t="shared" si="6"/>
        <v>1.5971000000000006</v>
      </c>
      <c r="F135" s="41">
        <f t="shared" si="7"/>
        <v>1.5463999999999998</v>
      </c>
    </row>
    <row r="136" spans="1:6" ht="12.75">
      <c r="A136" s="33">
        <v>37530</v>
      </c>
      <c r="B136" s="34">
        <v>5.777</v>
      </c>
      <c r="C136" s="34">
        <v>5.7622</v>
      </c>
      <c r="D136" s="34">
        <v>4.2591</v>
      </c>
      <c r="E136" s="35">
        <f t="shared" si="6"/>
        <v>1.5179</v>
      </c>
      <c r="F136" s="41">
        <f t="shared" si="7"/>
        <v>1.5030999999999999</v>
      </c>
    </row>
    <row r="137" spans="1:6" ht="12.75">
      <c r="A137" s="33">
        <v>37561</v>
      </c>
      <c r="B137" s="34">
        <v>5.8075</v>
      </c>
      <c r="C137" s="34">
        <v>6.1598</v>
      </c>
      <c r="D137" s="34">
        <v>4.5168</v>
      </c>
      <c r="E137" s="35">
        <f t="shared" si="6"/>
        <v>1.2907000000000002</v>
      </c>
      <c r="F137" s="41">
        <f t="shared" si="7"/>
        <v>1.6429999999999998</v>
      </c>
    </row>
    <row r="138" spans="1:6" ht="12.75">
      <c r="A138" s="33">
        <v>37591</v>
      </c>
      <c r="B138" s="34">
        <v>5.5143</v>
      </c>
      <c r="C138" s="34">
        <v>5.6543</v>
      </c>
      <c r="D138" s="34">
        <v>4.1358</v>
      </c>
      <c r="E138" s="35">
        <f aca="true" t="shared" si="8" ref="E138:E154">B138-D138</f>
        <v>1.3785000000000007</v>
      </c>
      <c r="F138" s="41">
        <f aca="true" t="shared" si="9" ref="F138:F154">C138-D138</f>
        <v>1.5185000000000004</v>
      </c>
    </row>
    <row r="139" spans="1:6" ht="12.75">
      <c r="A139" s="33">
        <v>37622</v>
      </c>
      <c r="B139" s="34">
        <v>5.7594</v>
      </c>
      <c r="C139" s="34">
        <v>5.7531</v>
      </c>
      <c r="D139" s="34">
        <v>4.3444</v>
      </c>
      <c r="E139" s="35">
        <f t="shared" si="8"/>
        <v>1.415</v>
      </c>
      <c r="F139" s="41">
        <f t="shared" si="9"/>
        <v>1.4086999999999996</v>
      </c>
    </row>
    <row r="140" spans="1:6" ht="12.75">
      <c r="A140" s="33">
        <v>37653</v>
      </c>
      <c r="B140" s="34">
        <v>5.3048</v>
      </c>
      <c r="C140" s="34">
        <v>5.5705</v>
      </c>
      <c r="D140" s="34">
        <v>4.0201</v>
      </c>
      <c r="E140" s="35">
        <f t="shared" si="8"/>
        <v>1.2847</v>
      </c>
      <c r="F140" s="41">
        <f t="shared" si="9"/>
        <v>1.5503999999999998</v>
      </c>
    </row>
    <row r="141" spans="1:6" ht="12.75">
      <c r="A141" s="33">
        <v>37681</v>
      </c>
      <c r="B141" s="34">
        <v>5.2466</v>
      </c>
      <c r="C141" s="34">
        <v>5.3848</v>
      </c>
      <c r="D141" s="34">
        <v>4.0701</v>
      </c>
      <c r="E141" s="35">
        <f t="shared" si="8"/>
        <v>1.1764999999999999</v>
      </c>
      <c r="F141" s="41">
        <f t="shared" si="9"/>
        <v>1.3147000000000002</v>
      </c>
    </row>
    <row r="142" spans="1:6" ht="12.75">
      <c r="A142" s="33">
        <v>37712</v>
      </c>
      <c r="B142" s="34">
        <v>5.0743</v>
      </c>
      <c r="C142" s="34">
        <v>5.4235</v>
      </c>
      <c r="D142" s="34">
        <v>4.1401</v>
      </c>
      <c r="E142" s="35">
        <f t="shared" si="8"/>
        <v>0.9341999999999997</v>
      </c>
      <c r="F142" s="41">
        <f t="shared" si="9"/>
        <v>1.2833999999999994</v>
      </c>
    </row>
    <row r="143" spans="1:6" ht="12.75">
      <c r="A143" s="33">
        <v>37742</v>
      </c>
      <c r="B143" s="34">
        <v>4.4599</v>
      </c>
      <c r="C143" s="34">
        <v>5.066</v>
      </c>
      <c r="D143" s="34">
        <v>3.5871</v>
      </c>
      <c r="E143" s="35">
        <f t="shared" si="8"/>
        <v>0.8728000000000002</v>
      </c>
      <c r="F143" s="41">
        <f t="shared" si="9"/>
        <v>1.4788999999999999</v>
      </c>
    </row>
    <row r="144" spans="1:6" ht="12.75">
      <c r="A144" s="33">
        <v>37773</v>
      </c>
      <c r="B144" s="34">
        <v>4.4994</v>
      </c>
      <c r="C144" s="34">
        <v>4.9674</v>
      </c>
      <c r="D144" s="34">
        <v>3.724</v>
      </c>
      <c r="E144" s="35">
        <f t="shared" si="8"/>
        <v>0.7753999999999994</v>
      </c>
      <c r="F144" s="41">
        <f t="shared" si="9"/>
        <v>1.2433999999999994</v>
      </c>
    </row>
    <row r="145" spans="1:6" ht="12.75">
      <c r="A145" s="33">
        <v>37803</v>
      </c>
      <c r="B145" s="34">
        <v>5.3977</v>
      </c>
      <c r="C145" s="34">
        <v>5.8836</v>
      </c>
      <c r="D145" s="34">
        <v>4.6108</v>
      </c>
      <c r="E145" s="35">
        <f t="shared" si="8"/>
        <v>0.7869000000000002</v>
      </c>
      <c r="F145" s="41">
        <f t="shared" si="9"/>
        <v>1.2728000000000002</v>
      </c>
    </row>
    <row r="146" spans="1:6" ht="12.75">
      <c r="A146" s="33">
        <v>37834</v>
      </c>
      <c r="B146" s="34">
        <v>5.2757</v>
      </c>
      <c r="C146" s="34">
        <v>5.9656</v>
      </c>
      <c r="D146" s="34">
        <v>4.6575</v>
      </c>
      <c r="E146" s="35">
        <f t="shared" si="8"/>
        <v>0.6181999999999999</v>
      </c>
      <c r="F146" s="41">
        <f t="shared" si="9"/>
        <v>1.3081000000000005</v>
      </c>
    </row>
    <row r="147" spans="1:6" ht="12.75">
      <c r="A147" s="33">
        <v>37865</v>
      </c>
      <c r="B147" s="34">
        <v>4.735</v>
      </c>
      <c r="C147" s="34">
        <v>5.5092</v>
      </c>
      <c r="D147" s="34">
        <v>4.1707</v>
      </c>
      <c r="E147" s="35">
        <f t="shared" si="8"/>
        <v>0.5643000000000002</v>
      </c>
      <c r="F147" s="41">
        <f t="shared" si="9"/>
        <v>1.3384999999999998</v>
      </c>
    </row>
    <row r="148" spans="1:6" ht="12.75">
      <c r="A148" s="33">
        <v>37895</v>
      </c>
      <c r="B148" s="34">
        <v>5.0193</v>
      </c>
      <c r="C148" s="34">
        <v>6.0227</v>
      </c>
      <c r="D148" s="34">
        <v>4.5142</v>
      </c>
      <c r="E148" s="35">
        <f t="shared" si="8"/>
        <v>0.5051000000000005</v>
      </c>
      <c r="F148" s="41">
        <f t="shared" si="9"/>
        <v>1.5085000000000006</v>
      </c>
    </row>
    <row r="149" spans="1:6" ht="12.75">
      <c r="A149" s="33">
        <v>37926</v>
      </c>
      <c r="B149" s="34">
        <v>5.0064</v>
      </c>
      <c r="C149" s="34">
        <v>5.98</v>
      </c>
      <c r="D149" s="34">
        <v>4.5153</v>
      </c>
      <c r="E149" s="35">
        <f t="shared" si="8"/>
        <v>0.4911000000000003</v>
      </c>
      <c r="F149" s="41">
        <f t="shared" si="9"/>
        <v>1.4647000000000006</v>
      </c>
    </row>
    <row r="150" spans="1:6" ht="12.75">
      <c r="A150" s="33">
        <v>37956</v>
      </c>
      <c r="B150" s="34">
        <v>5.0072</v>
      </c>
      <c r="C150" s="34">
        <v>6.3165</v>
      </c>
      <c r="D150" s="34">
        <v>4.4529</v>
      </c>
      <c r="E150" s="35">
        <f t="shared" si="8"/>
        <v>0.5543000000000005</v>
      </c>
      <c r="F150" s="41">
        <f t="shared" si="9"/>
        <v>1.8636</v>
      </c>
    </row>
    <row r="151" spans="1:6" ht="12.75">
      <c r="A151" s="33">
        <v>37987</v>
      </c>
      <c r="B151" s="34">
        <v>4.9279</v>
      </c>
      <c r="C151" s="34">
        <v>6.2585</v>
      </c>
      <c r="D151" s="34">
        <v>4.3312</v>
      </c>
      <c r="E151" s="35">
        <f t="shared" si="8"/>
        <v>0.5967000000000002</v>
      </c>
      <c r="F151" s="41">
        <f t="shared" si="9"/>
        <v>1.9272999999999998</v>
      </c>
    </row>
    <row r="152" spans="1:6" ht="12.75">
      <c r="A152" s="33">
        <v>38018</v>
      </c>
      <c r="B152" s="34">
        <v>4.6434</v>
      </c>
      <c r="C152" s="34">
        <v>5.8046</v>
      </c>
      <c r="D152" s="34">
        <v>4.1718</v>
      </c>
      <c r="E152" s="35">
        <f t="shared" si="8"/>
        <v>0.4715999999999996</v>
      </c>
      <c r="F152" s="41">
        <f t="shared" si="9"/>
        <v>1.6327999999999996</v>
      </c>
    </row>
    <row r="153" spans="1:6" ht="12.75">
      <c r="A153" s="33">
        <v>38047</v>
      </c>
      <c r="B153" s="34">
        <v>4.465</v>
      </c>
      <c r="C153" s="34">
        <v>5.6411</v>
      </c>
      <c r="D153" s="34">
        <v>4.0248</v>
      </c>
      <c r="E153" s="35">
        <f t="shared" si="8"/>
        <v>0.4401999999999999</v>
      </c>
      <c r="F153" s="41">
        <f t="shared" si="9"/>
        <v>1.6162999999999998</v>
      </c>
    </row>
    <row r="154" spans="1:6" ht="12.75">
      <c r="A154" s="33">
        <v>38078</v>
      </c>
      <c r="B154" s="34">
        <v>5.1784</v>
      </c>
      <c r="C154" s="34">
        <v>6.2756</v>
      </c>
      <c r="D154" s="34">
        <v>4.6787</v>
      </c>
      <c r="E154" s="35">
        <f t="shared" si="8"/>
        <v>0.4996999999999998</v>
      </c>
      <c r="F154" s="41">
        <f t="shared" si="9"/>
        <v>1.5968999999999998</v>
      </c>
    </row>
    <row r="155" spans="1:3" ht="12.75">
      <c r="A155" s="33">
        <v>38108</v>
      </c>
      <c r="B155" s="34">
        <v>5.3274</v>
      </c>
      <c r="C155" s="34"/>
    </row>
    <row r="156" spans="1:3" ht="12.75">
      <c r="A156" s="33">
        <v>38139</v>
      </c>
      <c r="B156" s="34">
        <v>5.2894</v>
      </c>
      <c r="C156" s="34"/>
    </row>
    <row r="157" spans="1:6" ht="12.75">
      <c r="A157" s="42"/>
      <c r="B157" s="34"/>
      <c r="C157" s="34"/>
      <c r="D157" t="s">
        <v>38</v>
      </c>
      <c r="E157" s="35">
        <f>MEDIAN(E10:E154)</f>
        <v>0.6100000000000003</v>
      </c>
      <c r="F157" s="35">
        <f>MEDIAN(F10:F154)</f>
        <v>1.04</v>
      </c>
    </row>
    <row r="158" spans="1:6" ht="12.75">
      <c r="A158" s="42"/>
      <c r="B158" s="34"/>
      <c r="C158" s="34"/>
      <c r="E158" s="35"/>
      <c r="F158" s="41">
        <f>(E157+F157)/2</f>
        <v>0.8250000000000002</v>
      </c>
    </row>
    <row r="159" spans="1:6" ht="12.75">
      <c r="A159" s="42"/>
      <c r="B159" s="34"/>
      <c r="C159" s="34"/>
      <c r="E159" s="35"/>
      <c r="F159" s="41"/>
    </row>
    <row r="160" spans="1:6" ht="12.75">
      <c r="A160" s="42"/>
      <c r="B160" s="34"/>
      <c r="C160" s="34"/>
      <c r="E160" s="35"/>
      <c r="F160" s="35"/>
    </row>
    <row r="161" spans="1:3" ht="12.75">
      <c r="A161" t="s">
        <v>39</v>
      </c>
      <c r="B161" s="34"/>
      <c r="C161" s="34"/>
    </row>
    <row r="162" spans="1:3" ht="12.75">
      <c r="A162" s="42"/>
      <c r="B162" s="34"/>
      <c r="C162" s="34"/>
    </row>
  </sheetData>
  <mergeCells count="1">
    <mergeCell ref="A2:D2"/>
  </mergeCells>
  <printOptions/>
  <pageMargins left="0.5" right="0.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Academic Computing</dc:creator>
  <cp:keywords/>
  <dc:description/>
  <cp:lastModifiedBy>J. Randall Woolridge</cp:lastModifiedBy>
  <cp:lastPrinted>2001-05-01T13:35:17Z</cp:lastPrinted>
  <dcterms:created xsi:type="dcterms:W3CDTF">2001-04-05T21:20:20Z</dcterms:created>
  <dcterms:modified xsi:type="dcterms:W3CDTF">2006-05-19T14:47:26Z</dcterms:modified>
  <cp:category/>
  <cp:version/>
  <cp:contentType/>
  <cp:contentStatus/>
</cp:coreProperties>
</file>