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55" windowWidth="12120" windowHeight="8580" tabRatio="892" activeTab="0"/>
  </bookViews>
  <sheets>
    <sheet name="jrw-1.1" sheetId="1" r:id="rId1"/>
    <sheet name="JRW-3.1 " sheetId="2" r:id="rId2"/>
    <sheet name="JRW-4.1" sheetId="3" r:id="rId3"/>
    <sheet name="jrw-5.1" sheetId="4" r:id="rId4"/>
    <sheet name="jrw-5.2" sheetId="5" r:id="rId5"/>
    <sheet name="jrw-5.3" sheetId="6" r:id="rId6"/>
    <sheet name="JRW-6.1" sheetId="7" r:id="rId7"/>
    <sheet name="JRW-7.1" sheetId="8" r:id="rId8"/>
    <sheet name="JRW-7.2" sheetId="9" r:id="rId9"/>
    <sheet name="JRW-7.3" sheetId="10" r:id="rId10"/>
    <sheet name="JRW-7.4" sheetId="11" r:id="rId11"/>
    <sheet name="JRW-7.5" sheetId="12" r:id="rId12"/>
    <sheet name="JRW-8.1" sheetId="13" r:id="rId13"/>
    <sheet name="JRW-8.2" sheetId="14" r:id="rId14"/>
    <sheet name="jrw-8.3" sheetId="15" r:id="rId15"/>
    <sheet name="JRW-8.4" sheetId="16" r:id="rId16"/>
    <sheet name="JRW-8.5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" localSheetId="9">#REF!</definedName>
    <definedName name="\A" localSheetId="10">#REF!</definedName>
    <definedName name="\A" localSheetId="11">#REF!</definedName>
    <definedName name="\A" localSheetId="14">#REF!</definedName>
    <definedName name="\A">#REF!</definedName>
    <definedName name="\B" localSheetId="9">#REF!</definedName>
    <definedName name="\B" localSheetId="10">#REF!</definedName>
    <definedName name="\B" localSheetId="11">#REF!</definedName>
    <definedName name="\B" localSheetId="14">#REF!</definedName>
    <definedName name="\B">#REF!</definedName>
    <definedName name="\C" localSheetId="9">#REF!</definedName>
    <definedName name="\C" localSheetId="10">#REF!</definedName>
    <definedName name="\C" localSheetId="11">#REF!</definedName>
    <definedName name="\C" localSheetId="14">#REF!</definedName>
    <definedName name="\C">#REF!</definedName>
    <definedName name="\d" localSheetId="1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3">#REF!</definedName>
    <definedName name="\d" localSheetId="14">#REF!</definedName>
    <definedName name="\d">#REF!</definedName>
    <definedName name="\E" localSheetId="9">#REF!</definedName>
    <definedName name="\E" localSheetId="10">#REF!</definedName>
    <definedName name="\E" localSheetId="11">#REF!</definedName>
    <definedName name="\E" localSheetId="14">#REF!</definedName>
    <definedName name="\E">#REF!</definedName>
    <definedName name="\F" localSheetId="9">#REF!</definedName>
    <definedName name="\F" localSheetId="10">#REF!</definedName>
    <definedName name="\F" localSheetId="11">#REF!</definedName>
    <definedName name="\F" localSheetId="14">#REF!</definedName>
    <definedName name="\F">#REF!</definedName>
    <definedName name="\G" localSheetId="9">#REF!</definedName>
    <definedName name="\G" localSheetId="10">#REF!</definedName>
    <definedName name="\G" localSheetId="11">#REF!</definedName>
    <definedName name="\G" localSheetId="14">#REF!</definedName>
    <definedName name="\G">#REF!</definedName>
    <definedName name="\h" localSheetId="1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3">#REF!</definedName>
    <definedName name="\h" localSheetId="14">#REF!</definedName>
    <definedName name="\h">#REF!</definedName>
    <definedName name="\J" localSheetId="9">#REF!</definedName>
    <definedName name="\J" localSheetId="10">#REF!</definedName>
    <definedName name="\J" localSheetId="11">#REF!</definedName>
    <definedName name="\J" localSheetId="14">#REF!</definedName>
    <definedName name="\J">#REF!</definedName>
    <definedName name="\K" localSheetId="9">#REF!</definedName>
    <definedName name="\K" localSheetId="10">#REF!</definedName>
    <definedName name="\K" localSheetId="11">#REF!</definedName>
    <definedName name="\K" localSheetId="14">#REF!</definedName>
    <definedName name="\K">#REF!</definedName>
    <definedName name="\L" localSheetId="9">#REF!</definedName>
    <definedName name="\L" localSheetId="10">#REF!</definedName>
    <definedName name="\L" localSheetId="11">#REF!</definedName>
    <definedName name="\L" localSheetId="14">#REF!</definedName>
    <definedName name="\L">#REF!</definedName>
    <definedName name="\M" localSheetId="9">#REF!</definedName>
    <definedName name="\M" localSheetId="10">#REF!</definedName>
    <definedName name="\M" localSheetId="11">#REF!</definedName>
    <definedName name="\M" localSheetId="14">#REF!</definedName>
    <definedName name="\M">#REF!</definedName>
    <definedName name="\O" localSheetId="9">#REF!</definedName>
    <definedName name="\O" localSheetId="10">#REF!</definedName>
    <definedName name="\O" localSheetId="11">#REF!</definedName>
    <definedName name="\O" localSheetId="14">#REF!</definedName>
    <definedName name="\O">#REF!</definedName>
    <definedName name="\p" localSheetId="1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3">#REF!</definedName>
    <definedName name="\p" localSheetId="14">#REF!</definedName>
    <definedName name="\p">#REF!</definedName>
    <definedName name="\R" localSheetId="9">#REF!</definedName>
    <definedName name="\R" localSheetId="10">#REF!</definedName>
    <definedName name="\R" localSheetId="11">#REF!</definedName>
    <definedName name="\R" localSheetId="14">#REF!</definedName>
    <definedName name="\R">#REF!</definedName>
    <definedName name="\S" localSheetId="9">#REF!</definedName>
    <definedName name="\S" localSheetId="10">#REF!</definedName>
    <definedName name="\S" localSheetId="11">#REF!</definedName>
    <definedName name="\S" localSheetId="14">#REF!</definedName>
    <definedName name="\S">#REF!</definedName>
    <definedName name="\T" localSheetId="9">#REF!</definedName>
    <definedName name="\T" localSheetId="10">#REF!</definedName>
    <definedName name="\T" localSheetId="11">#REF!</definedName>
    <definedName name="\T" localSheetId="14">#REF!</definedName>
    <definedName name="\T">#REF!</definedName>
    <definedName name="\V" localSheetId="9">#REF!</definedName>
    <definedName name="\V" localSheetId="10">#REF!</definedName>
    <definedName name="\V" localSheetId="11">#REF!</definedName>
    <definedName name="\V" localSheetId="14">#REF!</definedName>
    <definedName name="\V">#REF!</definedName>
    <definedName name="\w" localSheetId="1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3">#REF!</definedName>
    <definedName name="\w" localSheetId="14">#REF!</definedName>
    <definedName name="\w">#REF!</definedName>
    <definedName name="\X" localSheetId="9">#REF!</definedName>
    <definedName name="\X" localSheetId="10">#REF!</definedName>
    <definedName name="\X" localSheetId="11">#REF!</definedName>
    <definedName name="\X" localSheetId="14">#REF!</definedName>
    <definedName name="\X">#REF!</definedName>
    <definedName name="\Z" localSheetId="9">#REF!</definedName>
    <definedName name="\Z" localSheetId="10">#REF!</definedName>
    <definedName name="\Z" localSheetId="11">#REF!</definedName>
    <definedName name="\Z" localSheetId="14">#REF!</definedName>
    <definedName name="\Z">#REF!</definedName>
    <definedName name="__123Graph_A" localSheetId="9" hidden="1">'[21]G'!#REF!</definedName>
    <definedName name="__123Graph_A" localSheetId="10" hidden="1">'[21]G'!#REF!</definedName>
    <definedName name="__123Graph_A" localSheetId="11" hidden="1">'[21]G'!#REF!</definedName>
    <definedName name="__123Graph_A" localSheetId="14" hidden="1">'[45]G'!#REF!</definedName>
    <definedName name="__123Graph_A" hidden="1">'[21]G'!#REF!</definedName>
    <definedName name="__123Graph_B" localSheetId="9" hidden="1">'[21]G'!#REF!</definedName>
    <definedName name="__123Graph_B" localSheetId="10" hidden="1">'[21]G'!#REF!</definedName>
    <definedName name="__123Graph_B" localSheetId="11" hidden="1">'[21]G'!#REF!</definedName>
    <definedName name="__123Graph_B" localSheetId="14" hidden="1">'[45]G'!#REF!</definedName>
    <definedName name="__123Graph_B" hidden="1">'[21]G'!#REF!</definedName>
    <definedName name="__123Graph_C" localSheetId="9" hidden="1">'[21]G'!#REF!</definedName>
    <definedName name="__123Graph_C" localSheetId="10" hidden="1">'[21]G'!#REF!</definedName>
    <definedName name="__123Graph_C" localSheetId="11" hidden="1">'[21]G'!#REF!</definedName>
    <definedName name="__123Graph_C" localSheetId="14" hidden="1">'[45]G'!#REF!</definedName>
    <definedName name="__123Graph_C" hidden="1">'[21]G'!#REF!</definedName>
    <definedName name="__123Graph_D" localSheetId="9" hidden="1">'[18]C-3.10'!#REF!</definedName>
    <definedName name="__123Graph_D" localSheetId="10" hidden="1">'[18]C-3.10'!#REF!</definedName>
    <definedName name="__123Graph_D" localSheetId="11" hidden="1">'[18]C-3.10'!#REF!</definedName>
    <definedName name="__123Graph_D" localSheetId="14" hidden="1">'[43]C-3.10'!#REF!</definedName>
    <definedName name="__123Graph_D" hidden="1">'[18]C-3.10'!#REF!</definedName>
    <definedName name="__123Graph_E" localSheetId="9" hidden="1">'[21]G'!#REF!</definedName>
    <definedName name="__123Graph_E" localSheetId="10" hidden="1">'[21]G'!#REF!</definedName>
    <definedName name="__123Graph_E" localSheetId="11" hidden="1">'[21]G'!#REF!</definedName>
    <definedName name="__123Graph_E" localSheetId="14" hidden="1">'[45]G'!#REF!</definedName>
    <definedName name="__123Graph_E" hidden="1">'[21]G'!#REF!</definedName>
    <definedName name="__123Graph_F" localSheetId="9" hidden="1">'[21]G'!#REF!</definedName>
    <definedName name="__123Graph_F" localSheetId="10" hidden="1">'[21]G'!#REF!</definedName>
    <definedName name="__123Graph_F" localSheetId="11" hidden="1">'[21]G'!#REF!</definedName>
    <definedName name="__123Graph_F" localSheetId="14" hidden="1">'[45]G'!#REF!</definedName>
    <definedName name="__123Graph_F" hidden="1">'[21]G'!#REF!</definedName>
    <definedName name="_1" localSheetId="1">#REF!</definedName>
    <definedName name="_1" localSheetId="8">#REF!</definedName>
    <definedName name="_1" localSheetId="9">#REF!</definedName>
    <definedName name="_1" localSheetId="10">#REF!</definedName>
    <definedName name="_1" localSheetId="11">#REF!</definedName>
    <definedName name="_1" localSheetId="13">#REF!</definedName>
    <definedName name="_1" localSheetId="14">#REF!</definedName>
    <definedName name="_1">#REF!</definedName>
    <definedName name="_2" localSheetId="1">#REF!</definedName>
    <definedName name="_2" localSheetId="8">#REF!</definedName>
    <definedName name="_2" localSheetId="9">#REF!</definedName>
    <definedName name="_2" localSheetId="10">#REF!</definedName>
    <definedName name="_2" localSheetId="11">#REF!</definedName>
    <definedName name="_2" localSheetId="13">#REF!</definedName>
    <definedName name="_2" localSheetId="14">#REF!</definedName>
    <definedName name="_2">#REF!</definedName>
    <definedName name="_3" localSheetId="1">#REF!</definedName>
    <definedName name="_3" localSheetId="8">#REF!</definedName>
    <definedName name="_3" localSheetId="9">#REF!</definedName>
    <definedName name="_3" localSheetId="10">#REF!</definedName>
    <definedName name="_3" localSheetId="11">#REF!</definedName>
    <definedName name="_3" localSheetId="13">#REF!</definedName>
    <definedName name="_3" localSheetId="14">#REF!</definedName>
    <definedName name="_3">#REF!</definedName>
    <definedName name="_331" localSheetId="9">'[18]C-3.10'!#REF!</definedName>
    <definedName name="_331" localSheetId="10">'[18]C-3.10'!#REF!</definedName>
    <definedName name="_331" localSheetId="11">'[18]C-3.10'!#REF!</definedName>
    <definedName name="_331" localSheetId="14">'[43]C-3.10'!#REF!</definedName>
    <definedName name="_331">'[18]C-3.10'!#REF!</definedName>
    <definedName name="_34" localSheetId="9">'[18]C-3.10'!#REF!</definedName>
    <definedName name="_34" localSheetId="10">'[18]C-3.10'!#REF!</definedName>
    <definedName name="_34" localSheetId="11">'[18]C-3.10'!#REF!</definedName>
    <definedName name="_34" localSheetId="14">'[43]C-3.10'!#REF!</definedName>
    <definedName name="_34">'[18]C-3.10'!#REF!</definedName>
    <definedName name="_347" localSheetId="9">'[18]C-3.10'!#REF!</definedName>
    <definedName name="_347" localSheetId="10">'[18]C-3.10'!#REF!</definedName>
    <definedName name="_347" localSheetId="11">'[18]C-3.10'!#REF!</definedName>
    <definedName name="_347" localSheetId="14">'[43]C-3.10'!#REF!</definedName>
    <definedName name="_347">'[18]C-3.10'!#REF!</definedName>
    <definedName name="_348" localSheetId="9">'[18]C-3.10'!#REF!</definedName>
    <definedName name="_348" localSheetId="10">'[18]C-3.10'!#REF!</definedName>
    <definedName name="_348" localSheetId="11">'[18]C-3.10'!#REF!</definedName>
    <definedName name="_348" localSheetId="14">'[43]C-3.10'!#REF!</definedName>
    <definedName name="_348">'[18]C-3.10'!#REF!</definedName>
    <definedName name="_34a1" localSheetId="9">'[18]C-3.10'!#REF!</definedName>
    <definedName name="_34a1" localSheetId="10">'[18]C-3.10'!#REF!</definedName>
    <definedName name="_34a1" localSheetId="11">'[18]C-3.10'!#REF!</definedName>
    <definedName name="_34a1" localSheetId="14">'[43]C-3.10'!#REF!</definedName>
    <definedName name="_34a1">'[18]C-3.10'!#REF!</definedName>
    <definedName name="_34a2" localSheetId="9">'[18]C-3.10'!#REF!</definedName>
    <definedName name="_34a2" localSheetId="10">'[18]C-3.10'!#REF!</definedName>
    <definedName name="_34a2" localSheetId="11">'[18]C-3.10'!#REF!</definedName>
    <definedName name="_34a2" localSheetId="14">'[43]C-3.10'!#REF!</definedName>
    <definedName name="_34a2">'[18]C-3.10'!#REF!</definedName>
    <definedName name="_34E" localSheetId="9">'[18]C-3.10'!#REF!</definedName>
    <definedName name="_34E" localSheetId="10">'[18]C-3.10'!#REF!</definedName>
    <definedName name="_34E" localSheetId="11">'[18]C-3.10'!#REF!</definedName>
    <definedName name="_34E" localSheetId="14">'[43]C-3.10'!#REF!</definedName>
    <definedName name="_34E">'[18]C-3.10'!#REF!</definedName>
    <definedName name="_35" localSheetId="9">'[18]C-3.10'!#REF!</definedName>
    <definedName name="_35" localSheetId="10">'[18]C-3.10'!#REF!</definedName>
    <definedName name="_35" localSheetId="11">'[18]C-3.10'!#REF!</definedName>
    <definedName name="_35" localSheetId="14">'[43]C-3.10'!#REF!</definedName>
    <definedName name="_35">'[18]C-3.10'!#REF!</definedName>
    <definedName name="_351" localSheetId="9">'[18]C-3.10'!#REF!</definedName>
    <definedName name="_351" localSheetId="10">'[18]C-3.10'!#REF!</definedName>
    <definedName name="_351" localSheetId="11">'[18]C-3.10'!#REF!</definedName>
    <definedName name="_351" localSheetId="14">'[43]C-3.10'!#REF!</definedName>
    <definedName name="_351">'[18]C-3.10'!#REF!</definedName>
    <definedName name="_36" localSheetId="9">'[18]C-3.10'!#REF!</definedName>
    <definedName name="_36" localSheetId="10">'[18]C-3.10'!#REF!</definedName>
    <definedName name="_36" localSheetId="11">'[18]C-3.10'!#REF!</definedName>
    <definedName name="_36" localSheetId="14">'[43]C-3.10'!#REF!</definedName>
    <definedName name="_36">'[18]C-3.10'!#REF!</definedName>
    <definedName name="_Fill" localSheetId="0" hidden="1">'[9]Bond Returns'!$A$8:$A$107</definedName>
    <definedName name="_Fill" localSheetId="1" hidden="1">'[9]Bond Returns'!$A$8:$A$107</definedName>
    <definedName name="_Fill" localSheetId="3" hidden="1">'[9]Bond Returns'!$A$8:$A$107</definedName>
    <definedName name="_Fill" localSheetId="4" hidden="1">'[9]Bond Returns'!$A$8:$A$107</definedName>
    <definedName name="_Fill" localSheetId="5" hidden="1">'[9]Bond Returns'!$A$8:$A$107</definedName>
    <definedName name="_Fill" localSheetId="7" hidden="1">'[9]Bond Returns'!$A$8:$A$107</definedName>
    <definedName name="_Fill" localSheetId="8" hidden="1">'[9]Bond Returns'!$A$8:$A$107</definedName>
    <definedName name="_Fill" localSheetId="9" hidden="1">'[15]Bond Returns'!$A$8:$A$107</definedName>
    <definedName name="_Fill" localSheetId="10" hidden="1">'[15]Bond Returns'!$A$8:$A$107</definedName>
    <definedName name="_Fill" localSheetId="11" hidden="1">'[15]Bond Returns'!$A$8:$A$107</definedName>
    <definedName name="_Fill" localSheetId="12" hidden="1">'[9]Bond Returns'!$A$8:$A$107</definedName>
    <definedName name="_Fill" localSheetId="13" hidden="1">'[15]Bond Returns'!$A$8:$A$107</definedName>
    <definedName name="_Fill" localSheetId="16" hidden="1">'[9]Bond Returns'!$A$8:$A$107</definedName>
    <definedName name="_Fill" hidden="1">'[3]Bond Returns'!$A$8:$A$107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4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4" hidden="1">#REF!</definedName>
    <definedName name="_Key2" hidden="1">#REF!</definedName>
    <definedName name="_M" localSheetId="9">#REF!</definedName>
    <definedName name="_M" localSheetId="10">#REF!</definedName>
    <definedName name="_M" localSheetId="11">#REF!</definedName>
    <definedName name="_M" localSheetId="14">#REF!</definedName>
    <definedName name="_M">#REF!</definedName>
    <definedName name="_Order1" hidden="1">255</definedName>
    <definedName name="_Order2" hidden="1">255</definedName>
    <definedName name="_Regression_Int" localSheetId="0" hidden="1">1</definedName>
    <definedName name="_Regression_Out" localSheetId="1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localSheetId="13" hidden="1">#REF!</definedName>
    <definedName name="_Regression_Out" localSheetId="14" hidden="1">#REF!</definedName>
    <definedName name="_Regression_Out" hidden="1">#REF!</definedName>
    <definedName name="_Regression_X" localSheetId="1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localSheetId="13" hidden="1">#REF!</definedName>
    <definedName name="_Regression_X" localSheetId="14" hidden="1">#REF!</definedName>
    <definedName name="_Regression_X" hidden="1">#REF!</definedName>
    <definedName name="_Regression_Y" localSheetId="1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localSheetId="13" hidden="1">#REF!</definedName>
    <definedName name="_Regression_Y" localSheetId="14" hidden="1">#REF!</definedName>
    <definedName name="_Regression_Y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4" hidden="1">#REF!</definedName>
    <definedName name="_Sort" hidden="1">#REF!</definedName>
    <definedName name="A" localSheetId="1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3">#REF!</definedName>
    <definedName name="A" localSheetId="14">#REF!</definedName>
    <definedName name="A">#REF!</definedName>
    <definedName name="B" localSheetId="1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3">#REF!</definedName>
    <definedName name="B" localSheetId="14">#REF!</definedName>
    <definedName name="B">#REF!</definedName>
    <definedName name="bruce" localSheetId="1">#REF!</definedName>
    <definedName name="bruce" localSheetId="8">#REF!</definedName>
    <definedName name="bruce" localSheetId="9">#REF!</definedName>
    <definedName name="bruce" localSheetId="10">#REF!</definedName>
    <definedName name="bruce" localSheetId="11">#REF!</definedName>
    <definedName name="bruce" localSheetId="13">#REF!</definedName>
    <definedName name="bruce" localSheetId="14">#REF!</definedName>
    <definedName name="bruce">#REF!</definedName>
    <definedName name="BUDGET3" localSheetId="9">#REF!</definedName>
    <definedName name="BUDGET3" localSheetId="10">#REF!</definedName>
    <definedName name="BUDGET3" localSheetId="11">#REF!</definedName>
    <definedName name="BUDGET3" localSheetId="14">#REF!</definedName>
    <definedName name="BUDGET3">#REF!</definedName>
    <definedName name="C_" localSheetId="1">#REF!</definedName>
    <definedName name="C_" localSheetId="8">#REF!</definedName>
    <definedName name="C_" localSheetId="9">#REF!</definedName>
    <definedName name="C_" localSheetId="10">#REF!</definedName>
    <definedName name="C_" localSheetId="11">#REF!</definedName>
    <definedName name="C_" localSheetId="13">#REF!</definedName>
    <definedName name="C_" localSheetId="14">#REF!</definedName>
    <definedName name="C_">#REF!</definedName>
    <definedName name="D" localSheetId="9">'[18]C-3.10'!#REF!</definedName>
    <definedName name="D" localSheetId="10">'[18]C-3.10'!#REF!</definedName>
    <definedName name="D" localSheetId="11">'[18]C-3.10'!#REF!</definedName>
    <definedName name="D" localSheetId="14">'[43]C-3.10'!#REF!</definedName>
    <definedName name="D">'[18]C-3.10'!#REF!</definedName>
    <definedName name="DATA">#REF!</definedName>
    <definedName name="E" localSheetId="9">'[18]C-3.10'!#REF!</definedName>
    <definedName name="E" localSheetId="10">'[18]C-3.10'!#REF!</definedName>
    <definedName name="E" localSheetId="11">'[18]C-3.10'!#REF!</definedName>
    <definedName name="E" localSheetId="14">'[43]C-3.10'!#REF!</definedName>
    <definedName name="E">'[18]C-3.10'!#REF!</definedName>
    <definedName name="FIVEYR" localSheetId="9">#REF!</definedName>
    <definedName name="FIVEYR" localSheetId="10">#REF!</definedName>
    <definedName name="FIVEYR" localSheetId="11">#REF!</definedName>
    <definedName name="FIVEYR" localSheetId="14">#REF!</definedName>
    <definedName name="FIVEYR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3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localSheetId="7" hidden="1">{"'Sheet1'!$A$1:$O$40"}</definedName>
    <definedName name="HTML_Control" localSheetId="8" hidden="1">{"'Sheet1'!$A$1:$O$40"}</definedName>
    <definedName name="HTML_Control" localSheetId="9" hidden="1">{"'Sheet1'!$A$1:$O$40"}</definedName>
    <definedName name="HTML_Control" localSheetId="10" hidden="1">{"'Sheet1'!$A$1:$O$40"}</definedName>
    <definedName name="HTML_Control" localSheetId="11" hidden="1">{"'Sheet1'!$A$1:$O$40"}</definedName>
    <definedName name="HTML_Control" localSheetId="12" hidden="1">{"'Sheet1'!$A$1:$O$40"}</definedName>
    <definedName name="HTML_Control" localSheetId="13" hidden="1">{"'Sheet1'!$A$1:$O$40"}</definedName>
    <definedName name="HTML_Control" localSheetId="14" hidden="1">{"'Sheet1'!$A$1:$O$40"}</definedName>
    <definedName name="HTML_Control" localSheetId="15" hidden="1">{"'Sheet1'!$A$1:$O$40"}</definedName>
    <definedName name="HTML_Control" localSheetId="16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JIM" localSheetId="9">#REF!</definedName>
    <definedName name="JIM" localSheetId="10">#REF!</definedName>
    <definedName name="JIM" localSheetId="11">#REF!</definedName>
    <definedName name="JIM" localSheetId="14">#REF!</definedName>
    <definedName name="JIM">#REF!</definedName>
    <definedName name="N" localSheetId="1">#REF!</definedName>
    <definedName name="N" localSheetId="8">#REF!</definedName>
    <definedName name="N" localSheetId="9">#REF!</definedName>
    <definedName name="N" localSheetId="10">#REF!</definedName>
    <definedName name="N" localSheetId="11">#REF!</definedName>
    <definedName name="N" localSheetId="13">#REF!</definedName>
    <definedName name="N" localSheetId="14">#REF!</definedName>
    <definedName name="N">#REF!</definedName>
    <definedName name="NAME" localSheetId="1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3">#REF!</definedName>
    <definedName name="NAME" localSheetId="14">#REF!</definedName>
    <definedName name="NAME">#REF!</definedName>
    <definedName name="NBUDGET3" localSheetId="9">#REF!</definedName>
    <definedName name="NBUDGET3" localSheetId="10">#REF!</definedName>
    <definedName name="NBUDGET3" localSheetId="11">#REF!</definedName>
    <definedName name="NBUDGET3" localSheetId="14">#REF!</definedName>
    <definedName name="NBUDGET3">#REF!</definedName>
    <definedName name="one" localSheetId="9">#REF!</definedName>
    <definedName name="one" localSheetId="10">#REF!</definedName>
    <definedName name="one" localSheetId="11">#REF!</definedName>
    <definedName name="one" localSheetId="14">#REF!</definedName>
    <definedName name="one">#REF!</definedName>
    <definedName name="PAGE1" localSheetId="9">#REF!</definedName>
    <definedName name="PAGE1" localSheetId="10">#REF!</definedName>
    <definedName name="PAGE1" localSheetId="11">#REF!</definedName>
    <definedName name="PAGE1" localSheetId="14">#REF!</definedName>
    <definedName name="PAGE1">#REF!</definedName>
    <definedName name="PAGE2" localSheetId="9">#REF!</definedName>
    <definedName name="PAGE2" localSheetId="10">#REF!</definedName>
    <definedName name="PAGE2" localSheetId="11">#REF!</definedName>
    <definedName name="PAGE2" localSheetId="14">#REF!</definedName>
    <definedName name="PAGE2">#REF!</definedName>
    <definedName name="PAGE3" localSheetId="9">#REF!</definedName>
    <definedName name="PAGE3" localSheetId="10">#REF!</definedName>
    <definedName name="PAGE3" localSheetId="11">#REF!</definedName>
    <definedName name="PAGE3" localSheetId="14">#REF!</definedName>
    <definedName name="PAGE3">#REF!</definedName>
    <definedName name="PAGE4" localSheetId="9">#REF!</definedName>
    <definedName name="PAGE4" localSheetId="10">#REF!</definedName>
    <definedName name="PAGE4" localSheetId="11">#REF!</definedName>
    <definedName name="PAGE4" localSheetId="14">#REF!</definedName>
    <definedName name="PAGE4">#REF!</definedName>
    <definedName name="PAGE5" localSheetId="9">#REF!</definedName>
    <definedName name="PAGE5" localSheetId="10">#REF!</definedName>
    <definedName name="PAGE5" localSheetId="11">#REF!</definedName>
    <definedName name="PAGE5" localSheetId="14">#REF!</definedName>
    <definedName name="PAGE5">#REF!</definedName>
    <definedName name="PAGE6" localSheetId="9">#REF!</definedName>
    <definedName name="PAGE6" localSheetId="10">#REF!</definedName>
    <definedName name="PAGE6" localSheetId="11">#REF!</definedName>
    <definedName name="PAGE6" localSheetId="14">#REF!</definedName>
    <definedName name="PAGE6">#REF!</definedName>
    <definedName name="_xlnm.Print_Area" localSheetId="0">'jrw-1.1'!$A$1:$F$23</definedName>
    <definedName name="_xlnm.Print_Area" localSheetId="1">'JRW-3.1 '!$A$1:$L$27</definedName>
    <definedName name="_xlnm.Print_Area" localSheetId="2">'JRW-4.1'!$A$1:$F$21</definedName>
    <definedName name="_xlnm.Print_Area" localSheetId="3">'jrw-5.1'!$A$1:$N$43</definedName>
    <definedName name="_xlnm.Print_Area" localSheetId="4">'jrw-5.2'!$A$1:$N$42</definedName>
    <definedName name="_xlnm.Print_Area" localSheetId="5">'jrw-5.3'!$F$1:$R$36</definedName>
    <definedName name="_xlnm.Print_Area" localSheetId="6">'JRW-6.1'!$A$1:$I$48</definedName>
    <definedName name="_xlnm.Print_Area" localSheetId="7">'JRW-7.1'!$C$1:$I$22</definedName>
    <definedName name="_xlnm.Print_Area" localSheetId="8">'JRW-7.2'!$A$7:$H$33</definedName>
    <definedName name="_xlnm.Print_Area" localSheetId="9">'JRW-7.3'!$B$1:$I$30</definedName>
    <definedName name="_xlnm.Print_Area" localSheetId="10">'JRW-7.4'!$B$1:$I$32</definedName>
    <definedName name="_xlnm.Print_Area" localSheetId="11">'JRW-7.5'!$B$1:$G$31</definedName>
    <definedName name="_xlnm.Print_Area" localSheetId="12">'JRW-8.1'!$B$1:$G$19</definedName>
    <definedName name="_xlnm.Print_Area" localSheetId="13">'JRW-8.2'!$B$1:$E$29</definedName>
    <definedName name="_xlnm.Print_Area" localSheetId="14">'jrw-8.3'!$A$1:$I$56</definedName>
    <definedName name="_xlnm.Print_Area" localSheetId="15">'JRW-8.4'!$A$1:$G$51</definedName>
    <definedName name="_xlnm.Print_Area" localSheetId="16">'JRW-8.5'!$A$1:$M$61</definedName>
    <definedName name="Print_Area_MI" localSheetId="0">'jrw-1.1'!$A$8:$F$30</definedName>
    <definedName name="Print_Area_MI" localSheetId="1">#REF!</definedName>
    <definedName name="Print_Area_MI" localSheetId="5">'[35]jrw-1'!$A$13:$I$43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RATE1" localSheetId="9">#REF!</definedName>
    <definedName name="RATE1" localSheetId="10">#REF!</definedName>
    <definedName name="RATE1" localSheetId="11">#REF!</definedName>
    <definedName name="RATE1" localSheetId="14">#REF!</definedName>
    <definedName name="RATE1">#REF!</definedName>
    <definedName name="RORD" localSheetId="1">'[16]ROR'!$A$2:$O$201</definedName>
    <definedName name="RORD" localSheetId="8">'[28]ROR'!$A$2:$O$201</definedName>
    <definedName name="RORD" localSheetId="9">'[16]ROR'!$A$2:$O$201</definedName>
    <definedName name="RORD" localSheetId="10">'[16]ROR'!$A$2:$O$201</definedName>
    <definedName name="RORD" localSheetId="11">'[16]ROR'!$A$2:$O$201</definedName>
    <definedName name="RORD" localSheetId="14">'[41]ROR'!$A$2:$O$201</definedName>
    <definedName name="RORD">'[16]ROR'!$A$2:$O$201</definedName>
    <definedName name="START" localSheetId="1">#REF!</definedName>
    <definedName name="START" localSheetId="8">#REF!</definedName>
    <definedName name="START" localSheetId="9">#REF!</definedName>
    <definedName name="START" localSheetId="10">#REF!</definedName>
    <definedName name="START" localSheetId="11">#REF!</definedName>
    <definedName name="START" localSheetId="13">#REF!</definedName>
    <definedName name="START" localSheetId="14">#REF!</definedName>
    <definedName name="START">#REF!</definedName>
    <definedName name="TEMP" localSheetId="0">'[9]Bond Returns'!$O$8</definedName>
    <definedName name="TEMP" localSheetId="1">'[9]Bond Returns'!$O$8</definedName>
    <definedName name="TEMP" localSheetId="3">'[9]Bond Returns'!$O$8</definedName>
    <definedName name="TEMP" localSheetId="4">'[9]Bond Returns'!$O$8</definedName>
    <definedName name="TEMP" localSheetId="5">'[9]Bond Returns'!$O$8</definedName>
    <definedName name="TEMP" localSheetId="7">'[9]Bond Returns'!$O$8</definedName>
    <definedName name="TEMP" localSheetId="8">'[9]Bond Returns'!$O$8</definedName>
    <definedName name="TEMP" localSheetId="9">'[15]Bond Returns'!$O$8</definedName>
    <definedName name="TEMP" localSheetId="10">'[15]Bond Returns'!$O$8</definedName>
    <definedName name="TEMP" localSheetId="11">'[15]Bond Returns'!$O$8</definedName>
    <definedName name="TEMP" localSheetId="12">'[9]Bond Returns'!$O$8</definedName>
    <definedName name="TEMP" localSheetId="13">'[15]Bond Returns'!$O$8</definedName>
    <definedName name="TEMP" localSheetId="16">'[9]Bond Returns'!$O$8</definedName>
    <definedName name="TEMP">'[3]Bond Returns'!$O$8</definedName>
    <definedName name="three" localSheetId="9">#REF!</definedName>
    <definedName name="three" localSheetId="10">#REF!</definedName>
    <definedName name="three" localSheetId="11">#REF!</definedName>
    <definedName name="three" localSheetId="14">#REF!</definedName>
    <definedName name="three">#REF!</definedName>
    <definedName name="two" localSheetId="9">#REF!</definedName>
    <definedName name="two" localSheetId="10">#REF!</definedName>
    <definedName name="two" localSheetId="11">#REF!</definedName>
    <definedName name="two" localSheetId="14">#REF!</definedName>
    <definedName name="two">#REF!</definedName>
    <definedName name="X" localSheetId="1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3">#REF!</definedName>
    <definedName name="X" localSheetId="14">#REF!</definedName>
    <definedName name="X">#REF!</definedName>
    <definedName name="xx">'[19]C-3.10'!$A$1:$I$22</definedName>
    <definedName name="Z" localSheetId="1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 localSheetId="13">#REF!</definedName>
    <definedName name="Z" localSheetId="14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<sst xmlns="http://schemas.openxmlformats.org/spreadsheetml/2006/main" count="681" uniqueCount="391">
  <si>
    <t>Page 1 of 1</t>
  </si>
  <si>
    <t>Summary Financial Statistics</t>
  </si>
  <si>
    <t>Company</t>
  </si>
  <si>
    <t>S&amp;P Bond Rating</t>
  </si>
  <si>
    <t>Operating Revenue ($mil)</t>
  </si>
  <si>
    <t>Net Plant ($mil)</t>
  </si>
  <si>
    <t>Pre-Tax Interest Coverage</t>
  </si>
  <si>
    <t>Primary Service Area</t>
  </si>
  <si>
    <t>Common Equity Ratio*</t>
  </si>
  <si>
    <t>Return on Equity</t>
  </si>
  <si>
    <t>Price/ Earnings Ratio</t>
  </si>
  <si>
    <t>Market to Book Ratio</t>
  </si>
  <si>
    <t>AA-</t>
  </si>
  <si>
    <t>Mean</t>
  </si>
  <si>
    <t>First Call</t>
  </si>
  <si>
    <t>Zack's</t>
  </si>
  <si>
    <t>Average</t>
  </si>
  <si>
    <t>Earnings</t>
  </si>
  <si>
    <t>Dividends</t>
  </si>
  <si>
    <t>Book Value</t>
  </si>
  <si>
    <t xml:space="preserve">Value Line </t>
  </si>
  <si>
    <t>Internal Growth</t>
  </si>
  <si>
    <t>Return on</t>
  </si>
  <si>
    <t>Retention</t>
  </si>
  <si>
    <t>Internal</t>
  </si>
  <si>
    <t>Equity</t>
  </si>
  <si>
    <t>Rate</t>
  </si>
  <si>
    <t>Growth</t>
  </si>
  <si>
    <t>Reuters</t>
  </si>
  <si>
    <t>A-</t>
  </si>
  <si>
    <t xml:space="preserve">    Capital Source</t>
  </si>
  <si>
    <t xml:space="preserve">    Common Equity</t>
  </si>
  <si>
    <t xml:space="preserve">    Total</t>
  </si>
  <si>
    <t>Capitalization</t>
  </si>
  <si>
    <t>Cost</t>
  </si>
  <si>
    <t>Monthly Dividend Yields</t>
  </si>
  <si>
    <t>Number</t>
  </si>
  <si>
    <t>Industry Name</t>
  </si>
  <si>
    <t>of Firms</t>
  </si>
  <si>
    <t>Beta</t>
  </si>
  <si>
    <t>E-Commerce</t>
  </si>
  <si>
    <t>Coal</t>
  </si>
  <si>
    <t>Electric Util. (Central)</t>
  </si>
  <si>
    <t>Internet</t>
  </si>
  <si>
    <t>Retail (Special Lines)</t>
  </si>
  <si>
    <t>Building Materials</t>
  </si>
  <si>
    <t>Semiconductor</t>
  </si>
  <si>
    <t>Manuf. Housing/RV</t>
  </si>
  <si>
    <t>Steel (General)</t>
  </si>
  <si>
    <t>Semiconductor Equip</t>
  </si>
  <si>
    <t>Retail Store</t>
  </si>
  <si>
    <t>Homebuilding</t>
  </si>
  <si>
    <t>Wireless Networking</t>
  </si>
  <si>
    <t>Oilfield Svcs/Equip.</t>
  </si>
  <si>
    <t>Industrial Services</t>
  </si>
  <si>
    <t>Telecom. Equipment</t>
  </si>
  <si>
    <t>Financial Svcs. (Div.)</t>
  </si>
  <si>
    <t>Machinery</t>
  </si>
  <si>
    <t>Computers/Peripherals</t>
  </si>
  <si>
    <t>Auto Parts</t>
  </si>
  <si>
    <t>Electric Utility (West)</t>
  </si>
  <si>
    <t>Entertainment Tech</t>
  </si>
  <si>
    <t>Office Equip/Supplies</t>
  </si>
  <si>
    <t>Aerospace/Defense</t>
  </si>
  <si>
    <t>Computer Software/Svcs</t>
  </si>
  <si>
    <t>Publishing</t>
  </si>
  <si>
    <t>Diversified Co.</t>
  </si>
  <si>
    <t>Cable TV</t>
  </si>
  <si>
    <t>Pharmacy Services</t>
  </si>
  <si>
    <t>Cement &amp; Aggregates</t>
  </si>
  <si>
    <t>Foreign Telecom.</t>
  </si>
  <si>
    <t>Insurance (Life)</t>
  </si>
  <si>
    <t>Household Products</t>
  </si>
  <si>
    <t>Power</t>
  </si>
  <si>
    <t>Chemical (Basic)</t>
  </si>
  <si>
    <t>Furn/Home Furnishings</t>
  </si>
  <si>
    <t>Electronics</t>
  </si>
  <si>
    <t>Apparel</t>
  </si>
  <si>
    <t>Metal Fabricating</t>
  </si>
  <si>
    <t>Telecom. Services</t>
  </si>
  <si>
    <t>Recreation</t>
  </si>
  <si>
    <t>Environmental</t>
  </si>
  <si>
    <t>Electrical Equipment</t>
  </si>
  <si>
    <t>Home Appliance</t>
  </si>
  <si>
    <t>Restaurant</t>
  </si>
  <si>
    <t>Precision Instrument</t>
  </si>
  <si>
    <t>Newspaper</t>
  </si>
  <si>
    <t>Toiletries/Cosmetics</t>
  </si>
  <si>
    <t>Air Transport</t>
  </si>
  <si>
    <t>Natural Gas (Div.)</t>
  </si>
  <si>
    <t>Electric Utility (East)</t>
  </si>
  <si>
    <t>Securities Brokerage</t>
  </si>
  <si>
    <t>Hotel/Gaming</t>
  </si>
  <si>
    <t>Biotechnology</t>
  </si>
  <si>
    <t>Paper/Forest Products</t>
  </si>
  <si>
    <t>Bank (Midwest)</t>
  </si>
  <si>
    <t>Advertising</t>
  </si>
  <si>
    <t>Steel (Integrated)</t>
  </si>
  <si>
    <t>Petroleum (Producing)</t>
  </si>
  <si>
    <t>Entertainment</t>
  </si>
  <si>
    <t>Medical Supplies</t>
  </si>
  <si>
    <t>Grocery</t>
  </si>
  <si>
    <t>Bank (Foreign)</t>
  </si>
  <si>
    <t>Trucking</t>
  </si>
  <si>
    <t>Food Wholesalers</t>
  </si>
  <si>
    <t>Foreign Electronics</t>
  </si>
  <si>
    <t>Railroad</t>
  </si>
  <si>
    <t>Tobacco</t>
  </si>
  <si>
    <t>Drug</t>
  </si>
  <si>
    <t>Packaging &amp; Container</t>
  </si>
  <si>
    <t>Investment Co.</t>
  </si>
  <si>
    <t>Investment Co.(Foreign)</t>
  </si>
  <si>
    <t>Bank (Canadian)</t>
  </si>
  <si>
    <t>Canadian Energy</t>
  </si>
  <si>
    <t>Information Services</t>
  </si>
  <si>
    <t>Utility (Foreign)</t>
  </si>
  <si>
    <t>Natural Gas (Distrib.)</t>
  </si>
  <si>
    <t>Educational Services</t>
  </si>
  <si>
    <t>Chemical (Diversified)</t>
  </si>
  <si>
    <t>R.E.I.T.</t>
  </si>
  <si>
    <t>Retail Building Supply</t>
  </si>
  <si>
    <t>Shoe</t>
  </si>
  <si>
    <t>Food Processing</t>
  </si>
  <si>
    <t>Healthcare Information</t>
  </si>
  <si>
    <t>Medical Services</t>
  </si>
  <si>
    <t>Bank</t>
  </si>
  <si>
    <t>Auto &amp; Truck</t>
  </si>
  <si>
    <t>Petroleum (Integrated)</t>
  </si>
  <si>
    <t>Beverage (Soft Drink)</t>
  </si>
  <si>
    <t>Metals &amp; Mining (Div.)</t>
  </si>
  <si>
    <t>Insurance (Prop/Cas.)</t>
  </si>
  <si>
    <t>Thrift</t>
  </si>
  <si>
    <t>Human Resources</t>
  </si>
  <si>
    <t>Chemical (Specialty)</t>
  </si>
  <si>
    <t>Beverage (Alcoholic)</t>
  </si>
  <si>
    <t>Tire &amp; Rubber</t>
  </si>
  <si>
    <t>Maritime</t>
  </si>
  <si>
    <t>Water Utility</t>
  </si>
  <si>
    <t>Precious Metals</t>
  </si>
  <si>
    <t>Market</t>
  </si>
  <si>
    <t>DCF Equity Cost Rate</t>
  </si>
  <si>
    <t>Page 1 of 5</t>
  </si>
  <si>
    <t>Dividend Yield*</t>
  </si>
  <si>
    <t>Adjustment Factor</t>
  </si>
  <si>
    <t>Adjusted Dividend Yield</t>
  </si>
  <si>
    <t>Equity Cost Rate</t>
  </si>
  <si>
    <t>CAPM</t>
  </si>
  <si>
    <t>CAPM Equity Cost Rate</t>
  </si>
  <si>
    <t>CAPM Cost of Equity</t>
  </si>
  <si>
    <t>Real S&amp;P 500 EPS Growth Rate</t>
  </si>
  <si>
    <t>Inflation</t>
  </si>
  <si>
    <t>Real</t>
  </si>
  <si>
    <t>S&amp;P 500</t>
  </si>
  <si>
    <t>Annual Inflation</t>
  </si>
  <si>
    <t>Year</t>
  </si>
  <si>
    <t>S&amp;P Return</t>
  </si>
  <si>
    <t>S&amp;P P/E</t>
  </si>
  <si>
    <t>Earnings Yield</t>
  </si>
  <si>
    <t>Dividend Yield</t>
  </si>
  <si>
    <t>EPS</t>
  </si>
  <si>
    <t>CPI</t>
  </si>
  <si>
    <t>Factor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</si>
  <si>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</si>
  <si>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</si>
  <si>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</si>
  <si>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</si>
  <si>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</si>
  <si>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</si>
  <si>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</si>
  <si>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</si>
  <si>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</si>
  <si>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10-Year</t>
  </si>
  <si>
    <t>Data Source: http://pages.stern.nyu.edu/~adamodar/</t>
  </si>
  <si>
    <t>Real EPS Growth</t>
  </si>
  <si>
    <t>average</t>
  </si>
  <si>
    <t>DCF Equity Cost Growth Rate Measures</t>
  </si>
  <si>
    <t>Yahoo</t>
  </si>
  <si>
    <t>Industry Average Betas</t>
  </si>
  <si>
    <t>Data Source:  Value Line Investment Survey</t>
  </si>
  <si>
    <t>Dow Jones Utilities - Market to Book and ROE</t>
  </si>
  <si>
    <t>Page 2 of 4</t>
  </si>
  <si>
    <t>ROE</t>
  </si>
  <si>
    <t>MB</t>
  </si>
  <si>
    <t>Dow Jones Utilities Dividend Yield</t>
  </si>
  <si>
    <t>Page 2 of 3</t>
  </si>
  <si>
    <t>Page 3 of 3</t>
  </si>
  <si>
    <t>Page 1 of 3</t>
  </si>
  <si>
    <t>Long-Term 'A' Rated Public Utility Bonds</t>
  </si>
  <si>
    <t>Data Source:  Bloomberg (FMCI Function).</t>
  </si>
  <si>
    <t>Exhibit_(JRW-1)</t>
  </si>
  <si>
    <t>Exhibit_(JRW-5)</t>
  </si>
  <si>
    <t>Exhibit_(JRW-6)</t>
  </si>
  <si>
    <t>Exhibit_(JRW-7)</t>
  </si>
  <si>
    <t>Exhibit_(JRW-8)</t>
  </si>
  <si>
    <t xml:space="preserve">   Exhibit_(JRW-7)</t>
  </si>
  <si>
    <t>Exhibit_(JRW-3)</t>
  </si>
  <si>
    <t>*   Page 2 of Exhibit_(JRW-7)</t>
  </si>
  <si>
    <t xml:space="preserve">     Exhibit_(JRW-7)</t>
  </si>
  <si>
    <t>Philadelphia Federal Reserve Bank</t>
  </si>
  <si>
    <t>Survey of Professional Forecasters</t>
  </si>
  <si>
    <t>Long-Term Forecasts</t>
  </si>
  <si>
    <t xml:space="preserve">** Based on data provided on pages 3-4, </t>
  </si>
  <si>
    <t>Exhibit_(JRW-4)</t>
  </si>
  <si>
    <t>Median</t>
  </si>
  <si>
    <t>Average of Mean and Median Figures =</t>
  </si>
  <si>
    <t>Past 10 Years</t>
  </si>
  <si>
    <t>Past 5 Years</t>
  </si>
  <si>
    <t xml:space="preserve"> Value Line</t>
  </si>
  <si>
    <t>Projected Growth</t>
  </si>
  <si>
    <t>Analysts Projected EPS Growth Rate Estimates</t>
  </si>
  <si>
    <t>** See page 2 of Exhibit_(JRW-8)</t>
  </si>
  <si>
    <t>Beta**</t>
  </si>
  <si>
    <t>Ex Ante Equity Risk Premium***</t>
  </si>
  <si>
    <t>Page 2 of 5</t>
  </si>
  <si>
    <t>Page 3 of 5</t>
  </si>
  <si>
    <t>Page 4 of 5</t>
  </si>
  <si>
    <t>Page 5 of 5</t>
  </si>
  <si>
    <t xml:space="preserve">    Long-Term Debt</t>
  </si>
  <si>
    <t>Cost of Capital and Fair Rate of Return</t>
  </si>
  <si>
    <t>Adjustment</t>
  </si>
  <si>
    <t>Retail Automotive</t>
  </si>
  <si>
    <t>Weighted</t>
  </si>
  <si>
    <t>Fama French</t>
  </si>
  <si>
    <t>Ibbotson</t>
  </si>
  <si>
    <t>Arithmetic</t>
  </si>
  <si>
    <t>Geometric</t>
  </si>
  <si>
    <t>Claus Thomas</t>
  </si>
  <si>
    <t>Historic</t>
  </si>
  <si>
    <t>Puzzle Research</t>
  </si>
  <si>
    <t>Surveys</t>
  </si>
  <si>
    <t xml:space="preserve">Survey of Financial Forecasters </t>
  </si>
  <si>
    <t>Social Security</t>
  </si>
  <si>
    <t>Building Block</t>
  </si>
  <si>
    <t>McKinsey</t>
  </si>
  <si>
    <t>Ivo Welch, "The Equity Risk Premium Consensus Forecast Revisited," (September 2001).  Cowles Foundation Discussion Paper No. 1325.</t>
  </si>
  <si>
    <t>John R. Graham and Campbell Harvey, “Expectations of Equity Risk Premia, Volatility, and Asymmetry,” Duke University Working Paper, 2003.</t>
  </si>
  <si>
    <t>Dimson, Marsh, and Staunton</t>
  </si>
  <si>
    <t>John Campbell</t>
  </si>
  <si>
    <t>Peter Diamond</t>
  </si>
  <si>
    <t>John Shoven</t>
  </si>
  <si>
    <t>Office of Chief Actuary</t>
  </si>
  <si>
    <t>AVERAGE</t>
  </si>
  <si>
    <t>Graham and Harvey - CFOs</t>
  </si>
  <si>
    <t>Welch - Academics</t>
  </si>
  <si>
    <t>Arnott and Bernstein</t>
  </si>
  <si>
    <t>Equity Risk Premium</t>
  </si>
  <si>
    <t>Other Studies</t>
  </si>
  <si>
    <t>OVERALL AVERAGE</t>
  </si>
  <si>
    <t xml:space="preserve">James Claus and Jacob Thomas, “Equity Risk Premia as Low as Three Percent? Empirical Evidence from </t>
  </si>
  <si>
    <r>
      <t xml:space="preserve"> Analysts’ Earnings Forecasts for Domestic and International Stock Market,” </t>
    </r>
    <r>
      <rPr>
        <i/>
        <sz val="8"/>
        <rFont val="Times New Roman"/>
        <family val="1"/>
      </rPr>
      <t>Journal of Finance</t>
    </r>
    <r>
      <rPr>
        <sz val="8"/>
        <rFont val="Times New Roman"/>
        <family val="1"/>
      </rPr>
      <t>. (October 2001).</t>
    </r>
  </si>
  <si>
    <r>
      <t>Eugene F. Fama and Kenneth R. French, “The Equity Premium,”</t>
    </r>
    <r>
      <rPr>
        <i/>
        <sz val="8"/>
        <rFont val="Times New Roman"/>
        <family val="1"/>
      </rPr>
      <t xml:space="preserve"> The Journal of Finance</t>
    </r>
    <r>
      <rPr>
        <sz val="8"/>
        <rFont val="Times New Roman"/>
        <family val="1"/>
      </rPr>
      <t xml:space="preserve">, April 2002.  </t>
    </r>
  </si>
  <si>
    <r>
      <t>Federal Reserve Bank of Philadelphia,</t>
    </r>
    <r>
      <rPr>
        <i/>
        <sz val="8"/>
        <rFont val="Times New Roman"/>
        <family val="1"/>
      </rPr>
      <t xml:space="preserve"> Survey of Professional Forecasters, </t>
    </r>
    <r>
      <rPr>
        <sz val="8"/>
        <rFont val="Times New Roman"/>
        <family val="1"/>
      </rPr>
      <t>February 14, 2005.</t>
    </r>
  </si>
  <si>
    <r>
      <t xml:space="preserve">Marc H. Goedhart, Timothy M. Koller, and Zane D. Williams, “The Real Cost of Equity,” </t>
    </r>
    <r>
      <rPr>
        <i/>
        <sz val="8"/>
        <rFont val="Times New Roman"/>
        <family val="1"/>
      </rPr>
      <t>McKinsey on Finance</t>
    </r>
    <r>
      <rPr>
        <sz val="8"/>
        <rFont val="Times New Roman"/>
        <family val="1"/>
      </rPr>
      <t xml:space="preserve"> (Autumn 2002), p.14.  </t>
    </r>
  </si>
  <si>
    <r>
      <t xml:space="preserve">Roger Ibbotson and Peng Chen, “Long Run Returns: Participating in the Real Economy,” </t>
    </r>
    <r>
      <rPr>
        <i/>
        <sz val="8"/>
        <rFont val="Times New Roman"/>
        <family val="1"/>
      </rPr>
      <t>Financial Analysts Journal</t>
    </r>
    <r>
      <rPr>
        <sz val="8"/>
        <rFont val="Times New Roman"/>
        <family val="1"/>
      </rPr>
      <t>, January 2003</t>
    </r>
  </si>
  <si>
    <t>Sources:</t>
  </si>
  <si>
    <t>Woolridge</t>
  </si>
  <si>
    <t>*** See page 3 of Exhibit_(JRW-8)</t>
  </si>
  <si>
    <t>Growth Rate**</t>
  </si>
  <si>
    <t>Risk-Free Interest Rate</t>
  </si>
  <si>
    <t>Capital Asset Pricing Model</t>
  </si>
  <si>
    <t xml:space="preserve">    Short-Term Debt</t>
  </si>
  <si>
    <t>Cost Rate</t>
  </si>
  <si>
    <r>
      <t>Value Line</t>
    </r>
    <r>
      <rPr>
        <b/>
        <sz val="12"/>
        <rFont val="Times New Roman"/>
        <family val="1"/>
      </rPr>
      <t xml:space="preserve"> Historic Growth Rates</t>
    </r>
  </si>
  <si>
    <r>
      <t>Value Line</t>
    </r>
    <r>
      <rPr>
        <b/>
        <sz val="12"/>
        <rFont val="Times New Roman"/>
        <family val="1"/>
      </rPr>
      <t xml:space="preserve"> Projected Growth Rates</t>
    </r>
  </si>
  <si>
    <t>Common Equity</t>
  </si>
  <si>
    <t>Ratio*</t>
  </si>
  <si>
    <t>TABLE FIVE</t>
  </si>
  <si>
    <t>LONG-TERM (10 YEAR) FORECASTS</t>
  </si>
  <si>
    <t>SERIES: CPI INFLATION RATE</t>
  </si>
  <si>
    <t>SERIES: REAL GDP GROWTH RATE</t>
  </si>
  <si>
    <t>STATISTIC</t>
  </si>
  <si>
    <t>MINIMUM</t>
  </si>
  <si>
    <t>LOWER QUARTILE</t>
  </si>
  <si>
    <t>MEDIAN</t>
  </si>
  <si>
    <t>UPPER QUARTILE</t>
  </si>
  <si>
    <t>MAXIMUM</t>
  </si>
  <si>
    <t>MEAN</t>
  </si>
  <si>
    <t>STD. DEV.</t>
  </si>
  <si>
    <t>N</t>
  </si>
  <si>
    <t>MISSING</t>
  </si>
  <si>
    <t>SERIES: PRODUCTIVITY GROWTH</t>
  </si>
  <si>
    <t>SERIES: STOCK RETURNS (S&amp;P 500)</t>
  </si>
  <si>
    <t>SERIES: BOND RETURNS (10-YEAR)</t>
  </si>
  <si>
    <t>SERIES: BILL RETURNS (3-MONTH)</t>
  </si>
  <si>
    <t>Laclede Group, Inc.</t>
  </si>
  <si>
    <t>Piedmont Natural Gas, Inc.</t>
  </si>
  <si>
    <t>Data Source:  C.A. Turner Utility Reports, monthly issues.</t>
  </si>
  <si>
    <t>A</t>
  </si>
  <si>
    <t>Percent Gas Revenue</t>
  </si>
  <si>
    <t>MI</t>
  </si>
  <si>
    <t>IL</t>
  </si>
  <si>
    <t>NC, SC, TN</t>
  </si>
  <si>
    <t>Natural Gas Distribution Proxy Group</t>
  </si>
  <si>
    <t>Source: Philadelphia Federal Researve Bank, Survey of Professional Forecasters, February 13, 2006.</t>
  </si>
  <si>
    <t>http://www.phil.frb.org/files/spf/spfq106.pdf</t>
  </si>
  <si>
    <t>Sym</t>
  </si>
  <si>
    <t>LG</t>
  </si>
  <si>
    <t>PNY</t>
  </si>
  <si>
    <t>PGL</t>
  </si>
  <si>
    <r>
      <t>Value Line</t>
    </r>
    <r>
      <rPr>
        <b/>
        <sz val="13"/>
        <rFont val="Times New Roman"/>
        <family val="1"/>
      </rPr>
      <t xml:space="preserve"> Historic Growth</t>
    </r>
  </si>
  <si>
    <t xml:space="preserve">               Est'd. '03-'05 to '09-'11</t>
  </si>
  <si>
    <t>Mar</t>
  </si>
  <si>
    <t>Apr</t>
  </si>
  <si>
    <t>Peoples Energy Corp.</t>
  </si>
  <si>
    <t>Rate*</t>
  </si>
  <si>
    <t>NICOR, Inc.</t>
  </si>
  <si>
    <t>GAS</t>
  </si>
  <si>
    <t>WGL Holdings, Inc.</t>
  </si>
  <si>
    <t>WGL</t>
  </si>
  <si>
    <t>May</t>
  </si>
  <si>
    <t>-</t>
  </si>
  <si>
    <t>VA, MD</t>
  </si>
  <si>
    <t>Long-Term Debt</t>
  </si>
  <si>
    <t>Short-Term Debt</t>
  </si>
  <si>
    <t>AA</t>
  </si>
  <si>
    <t>NM</t>
  </si>
  <si>
    <t>June</t>
  </si>
  <si>
    <r>
      <t xml:space="preserve">Data Source:  </t>
    </r>
    <r>
      <rPr>
        <b/>
        <i/>
        <sz val="12"/>
        <rFont val="Times New Roman"/>
        <family val="1"/>
      </rPr>
      <t>Value Line Investment Survey, June, 2006</t>
    </r>
  </si>
  <si>
    <t>NMF</t>
  </si>
  <si>
    <r>
      <t xml:space="preserve">Data Source:  </t>
    </r>
    <r>
      <rPr>
        <b/>
        <i/>
        <sz val="12"/>
        <rFont val="Times New Roman"/>
        <family val="1"/>
      </rPr>
      <t>Value Line Investment Survey, June 16, 2006.</t>
    </r>
  </si>
  <si>
    <t>Cascade Natural Gas</t>
  </si>
  <si>
    <t>CGC</t>
  </si>
  <si>
    <t>BBB+</t>
  </si>
  <si>
    <t>WA, OR</t>
  </si>
  <si>
    <t>Northwest Natural Gas Company</t>
  </si>
  <si>
    <t>NWN</t>
  </si>
  <si>
    <t>OR, WA</t>
  </si>
  <si>
    <t>Cascade Natural Gas Crop</t>
  </si>
  <si>
    <t>Northwest Natural Gas Co</t>
  </si>
  <si>
    <t>Cascade Natural Gas Corp</t>
  </si>
  <si>
    <t>---</t>
  </si>
  <si>
    <t>Northwest Natural Gas</t>
  </si>
  <si>
    <t>Range</t>
  </si>
  <si>
    <t>Category</t>
  </si>
  <si>
    <t>Study Authors</t>
  </si>
  <si>
    <t>Low</t>
  </si>
  <si>
    <t>High</t>
  </si>
  <si>
    <t>of Range</t>
  </si>
  <si>
    <t>Constantinides</t>
  </si>
  <si>
    <t>Cornell</t>
  </si>
  <si>
    <t>Harris &amp; Marston</t>
  </si>
  <si>
    <t>Siegel</t>
  </si>
  <si>
    <t>Ibbotson Associates, SBBI Yearbook, 2006.</t>
  </si>
  <si>
    <r>
      <t xml:space="preserve">Elroy Dimson, Paul Marsh, and Mike Staunton, "New Evidence puts Risk Premium in Context," </t>
    </r>
    <r>
      <rPr>
        <i/>
        <sz val="8"/>
        <rFont val="Times New Roman"/>
        <family val="1"/>
      </rPr>
      <t>Corporate Finance</t>
    </r>
    <r>
      <rPr>
        <sz val="8"/>
        <rFont val="Times New Roman"/>
        <family val="1"/>
      </rPr>
      <t xml:space="preserve"> (March 2003)</t>
    </r>
  </si>
  <si>
    <t>Quarter</t>
  </si>
  <si>
    <t>Ended</t>
  </si>
  <si>
    <t>Distribution Companies</t>
  </si>
  <si>
    <t>12/05</t>
  </si>
  <si>
    <t>9/05</t>
  </si>
  <si>
    <t>6/05</t>
  </si>
  <si>
    <t xml:space="preserve">     Total Capital</t>
  </si>
  <si>
    <t>Capital Structure Ratios</t>
  </si>
  <si>
    <t>Atmos Energy Corporation</t>
  </si>
  <si>
    <t>Kentucky Division</t>
  </si>
  <si>
    <t>OAG</t>
  </si>
  <si>
    <t>July</t>
  </si>
  <si>
    <r>
      <t xml:space="preserve">Data Source:  </t>
    </r>
    <r>
      <rPr>
        <b/>
        <i/>
        <sz val="12"/>
        <rFont val="Times New Roman"/>
        <family val="1"/>
      </rPr>
      <t>Value Line Investment Survey, July, 2006.</t>
    </r>
  </si>
  <si>
    <t>AGL Resopurces</t>
  </si>
  <si>
    <t>Atmos Energy</t>
  </si>
  <si>
    <t>Keyspan Corp.</t>
  </si>
  <si>
    <t>South Jersey Industries</t>
  </si>
  <si>
    <t>SJI</t>
  </si>
  <si>
    <t>Southwest Gas</t>
  </si>
  <si>
    <t>SWK</t>
  </si>
  <si>
    <t>ATG</t>
  </si>
  <si>
    <t>GA,VA,TN</t>
  </si>
  <si>
    <t>ATO</t>
  </si>
  <si>
    <t>BBB</t>
  </si>
  <si>
    <t>LA,KY,TX,     CO,KS</t>
  </si>
  <si>
    <t>KSE</t>
  </si>
  <si>
    <t>A+</t>
  </si>
  <si>
    <t>NY</t>
  </si>
  <si>
    <t>NJ</t>
  </si>
  <si>
    <t>BBB-</t>
  </si>
  <si>
    <t>NV,AZ,CA</t>
  </si>
  <si>
    <r>
      <t>Data Source:  AUS</t>
    </r>
    <r>
      <rPr>
        <i/>
        <sz val="12"/>
        <rFont val="Times New Roman"/>
        <family val="1"/>
      </rPr>
      <t xml:space="preserve"> Utility Reports</t>
    </r>
    <r>
      <rPr>
        <sz val="12"/>
        <rFont val="Times New Roman"/>
        <family val="1"/>
      </rPr>
      <t xml:space="preserve">, August, 2006, </t>
    </r>
    <r>
      <rPr>
        <i/>
        <sz val="12"/>
        <rFont val="Times New Roman"/>
        <family val="1"/>
      </rPr>
      <t>Value Line Investment Survey</t>
    </r>
    <r>
      <rPr>
        <sz val="12"/>
        <rFont val="Times New Roman"/>
        <family val="1"/>
      </rPr>
      <t>, 2006.</t>
    </r>
  </si>
  <si>
    <t>Aug</t>
  </si>
  <si>
    <t>March 2006 - August 2006</t>
  </si>
  <si>
    <t>Twelve-Company Natural Gas Distribution Group</t>
  </si>
  <si>
    <t>SWX</t>
  </si>
  <si>
    <t>Nil</t>
  </si>
  <si>
    <t>Ticker</t>
  </si>
  <si>
    <r>
      <t>Data Sources: www.zacks.com, www.investor.reuters.com, http://quote.yahoo.com.  Sep</t>
    </r>
    <r>
      <rPr>
        <i/>
        <sz val="13"/>
        <rFont val="Times New Roman"/>
        <family val="1"/>
      </rPr>
      <t>, 2006.</t>
    </r>
  </si>
  <si>
    <t>Ibbotson and Chen</t>
  </si>
  <si>
    <t xml:space="preserve">Proxy Group 12 Gas </t>
  </si>
  <si>
    <t>4 QUARTER</t>
  </si>
  <si>
    <t>Current Portion - L-T Debt</t>
  </si>
  <si>
    <t>Data Source:  Bloomberg</t>
  </si>
  <si>
    <t>`</t>
  </si>
  <si>
    <t>3/05</t>
  </si>
  <si>
    <t>*   See Testimony of Robert Henkes.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</si>
</sst>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_)"/>
    <numFmt numFmtId="168" formatCode="0.0000_)"/>
    <numFmt numFmtId="169" formatCode="dd\-mmm\-yy"/>
    <numFmt numFmtId="170" formatCode="_(* #,##0.0_);_(* \(#,##0.0\);_(* &quot;-&quot;??_);_(@_)"/>
    <numFmt numFmtId="171" formatCode="_(* #,##0_);_(* \(#,##0\);_(* &quot;-&quot;??_);_(@_)"/>
    <numFmt numFmtId="172" formatCode="0.0000%"/>
    <numFmt numFmtId="173" formatCode="_(* #,##0.0000_);_(* \(#,##0.0000\);_(* &quot;-&quot;??_);_(@_)"/>
    <numFmt numFmtId="174" formatCode="_(&quot;$&quot;* #,##0_);_(&quot;$&quot;* \(#,##0\);_(&quot;$&quot;* &quot;-&quot;??_);_(@_)"/>
    <numFmt numFmtId="175" formatCode="#,##0.0_);\(#,##0.0\)"/>
    <numFmt numFmtId="176" formatCode="0.000"/>
    <numFmt numFmtId="177" formatCode="0.00000"/>
    <numFmt numFmtId="178" formatCode="0.000%"/>
    <numFmt numFmtId="179" formatCode="_(* #,##0.000_);_(* \(#,##0.000\);_(* &quot;-&quot;??_);_(@_)"/>
    <numFmt numFmtId="180" formatCode="0.00000000_)"/>
    <numFmt numFmtId="181" formatCode="_(* #,##0.000_);_(* \(#,##0.000\);_(* &quot;-&quot;???_);_(@_)"/>
    <numFmt numFmtId="182" formatCode="General_)"/>
    <numFmt numFmtId="183" formatCode="0_);\(0\)"/>
    <numFmt numFmtId="184" formatCode="_(&quot;$&quot;* #,##0.0_);_(&quot;$&quot;* \(#,##0.0\);_(&quot;$&quot;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_);_(* \(#,##0.0000000\);_(* &quot;-&quot;???????_);_(@_)"/>
    <numFmt numFmtId="189" formatCode="0.00000%"/>
    <numFmt numFmtId="190" formatCode="0.000000%"/>
    <numFmt numFmtId="191" formatCode="0.00000000"/>
    <numFmt numFmtId="192" formatCode="0.0000000"/>
    <numFmt numFmtId="193" formatCode="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mm/dd/yy_)"/>
    <numFmt numFmtId="200" formatCode="hh:mm\ AM/PM_)"/>
    <numFmt numFmtId="201" formatCode="&quot;$&quot;#,##0"/>
    <numFmt numFmtId="202" formatCode="mm/dd/yy"/>
    <numFmt numFmtId="203" formatCode="dd\-mmm\-yy_)"/>
    <numFmt numFmtId="204" formatCode="0.000000_)"/>
    <numFmt numFmtId="205" formatCode="#,##0.00000_);\(#,##0.00000\)"/>
    <numFmt numFmtId="206" formatCode="0.0_)"/>
    <numFmt numFmtId="207" formatCode="00000"/>
    <numFmt numFmtId="208" formatCode="0.00_);\(0.00\)"/>
    <numFmt numFmtId="209" formatCode="0.000_)"/>
    <numFmt numFmtId="210" formatCode="0_)"/>
    <numFmt numFmtId="211" formatCode="0_);[Red]\(0\)"/>
    <numFmt numFmtId="212" formatCode="0.0000000000000000%"/>
    <numFmt numFmtId="213" formatCode="0.000000000"/>
    <numFmt numFmtId="214" formatCode="0.0000000000"/>
    <numFmt numFmtId="215" formatCode="0.000000000000000%"/>
    <numFmt numFmtId="216" formatCode="m/dd/yy"/>
    <numFmt numFmtId="217" formatCode="m/yy"/>
    <numFmt numFmtId="218" formatCode="yyyy"/>
    <numFmt numFmtId="219" formatCode="0.00000_)"/>
    <numFmt numFmtId="220" formatCode="mmm\-yyyy"/>
    <numFmt numFmtId="221" formatCode="[$-409]dddd\,\ mmmm\ dd\,\ yyyy"/>
    <numFmt numFmtId="222" formatCode="[$-409]h:mm:ss\ AM/PM"/>
    <numFmt numFmtId="223" formatCode="m/d/yy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Helv"/>
      <family val="0"/>
    </font>
    <font>
      <u val="single"/>
      <sz val="10"/>
      <name val="Helv"/>
      <family val="0"/>
    </font>
    <font>
      <sz val="10"/>
      <name val="Verdana"/>
      <family val="0"/>
    </font>
    <font>
      <sz val="8"/>
      <name val="Verdana"/>
      <family val="0"/>
    </font>
    <font>
      <i/>
      <sz val="9"/>
      <name val="Geneva"/>
      <family val="0"/>
    </font>
    <font>
      <b/>
      <sz val="9"/>
      <name val="Geneva"/>
      <family val="0"/>
    </font>
    <font>
      <b/>
      <u val="single"/>
      <sz val="12"/>
      <name val="Times New Roman"/>
      <family val="1"/>
    </font>
    <font>
      <sz val="10"/>
      <name val="Geneva"/>
      <family val="0"/>
    </font>
    <font>
      <i/>
      <sz val="10"/>
      <name val="Times"/>
      <family val="0"/>
    </font>
    <font>
      <i/>
      <sz val="10"/>
      <name val="Geneva"/>
      <family val="0"/>
    </font>
    <font>
      <sz val="10"/>
      <name val="Times"/>
      <family val="0"/>
    </font>
    <font>
      <sz val="18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24.5"/>
      <name val="Arial"/>
      <family val="0"/>
    </font>
    <font>
      <b/>
      <sz val="16"/>
      <name val="Arial"/>
      <family val="2"/>
    </font>
    <font>
      <sz val="12"/>
      <color indexed="8"/>
      <name val="Times New Roman"/>
      <family val="1"/>
    </font>
    <font>
      <sz val="12"/>
      <name val="Helv"/>
      <family val="0"/>
    </font>
    <font>
      <b/>
      <sz val="12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Verdana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9.25"/>
      <name val="Times New Roman"/>
      <family val="1"/>
    </font>
    <font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7" fillId="0" borderId="0" xfId="3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31">
      <alignment/>
      <protection/>
    </xf>
    <xf numFmtId="10" fontId="6" fillId="0" borderId="0" xfId="31" applyNumberFormat="1" applyProtection="1">
      <alignment/>
      <protection/>
    </xf>
    <xf numFmtId="0" fontId="12" fillId="0" borderId="0" xfId="31" applyFont="1">
      <alignment/>
      <protection/>
    </xf>
    <xf numFmtId="0" fontId="13" fillId="0" borderId="0" xfId="31" applyFont="1" applyAlignment="1" applyProtection="1">
      <alignment horizontal="centerContinuous"/>
      <protection/>
    </xf>
    <xf numFmtId="0" fontId="12" fillId="0" borderId="0" xfId="31" applyFont="1" applyAlignment="1">
      <alignment horizontal="centerContinuous"/>
      <protection/>
    </xf>
    <xf numFmtId="0" fontId="13" fillId="0" borderId="0" xfId="31" applyFont="1" applyAlignment="1">
      <alignment horizontal="centerContinuous"/>
      <protection/>
    </xf>
    <xf numFmtId="0" fontId="7" fillId="0" borderId="0" xfId="31" applyFont="1" applyAlignment="1">
      <alignment horizontal="centerContinuous"/>
      <protection/>
    </xf>
    <xf numFmtId="0" fontId="7" fillId="0" borderId="0" xfId="31" applyFont="1" applyAlignment="1" applyProtection="1">
      <alignment horizontal="centerContinuous"/>
      <protection/>
    </xf>
    <xf numFmtId="0" fontId="7" fillId="0" borderId="0" xfId="31" applyFont="1">
      <alignment/>
      <protection/>
    </xf>
    <xf numFmtId="0" fontId="12" fillId="0" borderId="0" xfId="31" applyFont="1" applyBorder="1">
      <alignment/>
      <protection/>
    </xf>
    <xf numFmtId="5" fontId="12" fillId="0" borderId="0" xfId="31" applyNumberFormat="1" applyFont="1" applyBorder="1" applyProtection="1">
      <alignment/>
      <protection/>
    </xf>
    <xf numFmtId="0" fontId="7" fillId="0" borderId="0" xfId="31" applyFont="1" applyBorder="1" applyAlignment="1" applyProtection="1">
      <alignment horizontal="left"/>
      <protection/>
    </xf>
    <xf numFmtId="0" fontId="7" fillId="0" borderId="0" xfId="31" applyFont="1" applyBorder="1" applyAlignment="1">
      <alignment horizontal="centerContinuous"/>
      <protection/>
    </xf>
    <xf numFmtId="167" fontId="7" fillId="0" borderId="0" xfId="31" applyNumberFormat="1" applyFont="1" applyBorder="1" applyProtection="1">
      <alignment/>
      <protection/>
    </xf>
    <xf numFmtId="0" fontId="7" fillId="0" borderId="0" xfId="31" applyFont="1" applyBorder="1">
      <alignment/>
      <protection/>
    </xf>
    <xf numFmtId="168" fontId="7" fillId="0" borderId="0" xfId="31" applyNumberFormat="1" applyFont="1" applyBorder="1" applyProtection="1">
      <alignment/>
      <protection/>
    </xf>
    <xf numFmtId="168" fontId="12" fillId="0" borderId="0" xfId="31" applyNumberFormat="1" applyFont="1" applyBorder="1" applyProtection="1">
      <alignment/>
      <protection/>
    </xf>
    <xf numFmtId="0" fontId="6" fillId="0" borderId="0" xfId="31" applyBorder="1">
      <alignment/>
      <protection/>
    </xf>
    <xf numFmtId="0" fontId="14" fillId="0" borderId="0" xfId="31" applyFont="1" applyBorder="1">
      <alignment/>
      <protection/>
    </xf>
    <xf numFmtId="37" fontId="6" fillId="0" borderId="0" xfId="31" applyNumberFormat="1" applyBorder="1" applyProtection="1">
      <alignment/>
      <protection/>
    </xf>
    <xf numFmtId="10" fontId="6" fillId="0" borderId="0" xfId="31" applyNumberFormat="1" applyBorder="1" applyProtection="1">
      <alignment/>
      <protection/>
    </xf>
    <xf numFmtId="37" fontId="15" fillId="0" borderId="0" xfId="31" applyNumberFormat="1" applyFont="1" applyBorder="1" applyProtection="1">
      <alignment/>
      <protection/>
    </xf>
    <xf numFmtId="10" fontId="15" fillId="0" borderId="0" xfId="31" applyNumberFormat="1" applyFont="1" applyBorder="1" applyProtection="1">
      <alignment/>
      <protection/>
    </xf>
    <xf numFmtId="0" fontId="7" fillId="0" borderId="0" xfId="29" applyFont="1" applyAlignment="1">
      <alignment horizontal="center"/>
      <protection/>
    </xf>
    <xf numFmtId="0" fontId="16" fillId="0" borderId="0" xfId="29">
      <alignment/>
      <protection/>
    </xf>
    <xf numFmtId="0" fontId="18" fillId="0" borderId="0" xfId="29" applyFont="1">
      <alignment/>
      <protection/>
    </xf>
    <xf numFmtId="2" fontId="16" fillId="0" borderId="0" xfId="29" applyNumberFormat="1">
      <alignment/>
      <protection/>
    </xf>
    <xf numFmtId="10" fontId="16" fillId="0" borderId="0" xfId="29" applyNumberFormat="1">
      <alignment/>
      <protection/>
    </xf>
    <xf numFmtId="10" fontId="16" fillId="0" borderId="0" xfId="34" applyNumberFormat="1" applyAlignment="1">
      <alignment/>
    </xf>
    <xf numFmtId="0" fontId="19" fillId="0" borderId="0" xfId="29" applyFont="1">
      <alignment/>
      <protection/>
    </xf>
    <xf numFmtId="2" fontId="19" fillId="0" borderId="0" xfId="29" applyNumberFormat="1" applyFont="1">
      <alignment/>
      <protection/>
    </xf>
    <xf numFmtId="10" fontId="19" fillId="0" borderId="0" xfId="29" applyNumberFormat="1" applyFont="1">
      <alignment/>
      <protection/>
    </xf>
    <xf numFmtId="10" fontId="19" fillId="0" borderId="0" xfId="34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0" fontId="21" fillId="0" borderId="0" xfId="32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0" fontId="7" fillId="0" borderId="3" xfId="34" applyNumberFormat="1" applyFont="1" applyBorder="1" applyAlignment="1">
      <alignment/>
    </xf>
    <xf numFmtId="0" fontId="7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0" fillId="0" borderId="0" xfId="0" applyFont="1" applyFill="1" applyBorder="1" applyAlignment="1">
      <alignment/>
    </xf>
    <xf numFmtId="0" fontId="21" fillId="0" borderId="0" xfId="30">
      <alignment/>
      <protection/>
    </xf>
    <xf numFmtId="0" fontId="21" fillId="0" borderId="0" xfId="30" applyBorder="1">
      <alignment/>
      <protection/>
    </xf>
    <xf numFmtId="10" fontId="21" fillId="0" borderId="0" xfId="34" applyNumberFormat="1" applyAlignment="1">
      <alignment/>
    </xf>
    <xf numFmtId="0" fontId="21" fillId="0" borderId="0" xfId="30" applyAlignment="1">
      <alignment horizontal="center"/>
      <protection/>
    </xf>
    <xf numFmtId="10" fontId="21" fillId="0" borderId="0" xfId="30" applyNumberFormat="1" applyAlignment="1">
      <alignment horizontal="center"/>
      <protection/>
    </xf>
    <xf numFmtId="0" fontId="22" fillId="0" borderId="0" xfId="30" applyFont="1" applyBorder="1" applyAlignment="1">
      <alignment horizontal="center"/>
      <protection/>
    </xf>
    <xf numFmtId="0" fontId="22" fillId="0" borderId="7" xfId="30" applyFont="1" applyBorder="1" applyAlignment="1">
      <alignment horizontal="center"/>
      <protection/>
    </xf>
    <xf numFmtId="0" fontId="22" fillId="0" borderId="8" xfId="30" applyFont="1" applyBorder="1" applyAlignment="1">
      <alignment horizontal="center"/>
      <protection/>
    </xf>
    <xf numFmtId="10" fontId="22" fillId="0" borderId="8" xfId="34" applyNumberFormat="1" applyFont="1" applyBorder="1" applyAlignment="1">
      <alignment horizontal="center"/>
    </xf>
    <xf numFmtId="10" fontId="22" fillId="0" borderId="8" xfId="30" applyNumberFormat="1" applyFont="1" applyBorder="1" applyAlignment="1">
      <alignment horizontal="center"/>
      <protection/>
    </xf>
    <xf numFmtId="0" fontId="23" fillId="0" borderId="0" xfId="30" applyFont="1">
      <alignment/>
      <protection/>
    </xf>
    <xf numFmtId="0" fontId="24" fillId="0" borderId="8" xfId="30" applyFont="1" applyBorder="1" applyAlignment="1">
      <alignment horizontal="center"/>
      <protection/>
    </xf>
    <xf numFmtId="10" fontId="24" fillId="0" borderId="8" xfId="34" applyNumberFormat="1" applyFont="1" applyBorder="1" applyAlignment="1">
      <alignment horizontal="center"/>
    </xf>
    <xf numFmtId="165" fontId="24" fillId="0" borderId="8" xfId="34" applyNumberFormat="1" applyFont="1" applyBorder="1" applyAlignment="1">
      <alignment horizontal="center"/>
    </xf>
    <xf numFmtId="10" fontId="24" fillId="0" borderId="8" xfId="30" applyNumberFormat="1" applyFont="1" applyBorder="1" applyAlignment="1">
      <alignment horizontal="center"/>
      <protection/>
    </xf>
    <xf numFmtId="2" fontId="24" fillId="0" borderId="8" xfId="30" applyNumberFormat="1" applyFont="1" applyBorder="1" applyAlignment="1">
      <alignment horizontal="center"/>
      <protection/>
    </xf>
    <xf numFmtId="2" fontId="24" fillId="0" borderId="7" xfId="30" applyNumberFormat="1" applyFont="1" applyBorder="1" applyAlignment="1">
      <alignment horizontal="center"/>
      <protection/>
    </xf>
    <xf numFmtId="2" fontId="24" fillId="2" borderId="8" xfId="32" applyNumberFormat="1" applyFont="1" applyFill="1" applyBorder="1" applyAlignment="1">
      <alignment horizontal="center"/>
      <protection/>
    </xf>
    <xf numFmtId="0" fontId="21" fillId="0" borderId="0" xfId="30" applyBorder="1" applyAlignment="1">
      <alignment horizontal="center"/>
      <protection/>
    </xf>
    <xf numFmtId="10" fontId="24" fillId="0" borderId="9" xfId="34" applyNumberFormat="1" applyFont="1" applyFill="1" applyBorder="1" applyAlignment="1">
      <alignment horizontal="center"/>
    </xf>
    <xf numFmtId="10" fontId="24" fillId="0" borderId="9" xfId="30" applyNumberFormat="1" applyFont="1" applyBorder="1" applyAlignment="1">
      <alignment horizontal="center"/>
      <protection/>
    </xf>
    <xf numFmtId="2" fontId="24" fillId="0" borderId="9" xfId="30" applyNumberFormat="1" applyFont="1" applyFill="1" applyBorder="1" applyAlignment="1">
      <alignment horizontal="center"/>
      <protection/>
    </xf>
    <xf numFmtId="2" fontId="24" fillId="0" borderId="10" xfId="30" applyNumberFormat="1" applyFont="1" applyFill="1" applyBorder="1" applyAlignment="1">
      <alignment horizontal="center"/>
      <protection/>
    </xf>
    <xf numFmtId="10" fontId="24" fillId="0" borderId="9" xfId="34" applyNumberFormat="1" applyFont="1" applyBorder="1" applyAlignment="1">
      <alignment horizontal="center"/>
    </xf>
    <xf numFmtId="10" fontId="24" fillId="0" borderId="8" xfId="34" applyNumberFormat="1" applyFont="1" applyFill="1" applyBorder="1" applyAlignment="1">
      <alignment horizontal="center"/>
    </xf>
    <xf numFmtId="0" fontId="24" fillId="0" borderId="0" xfId="30" applyFont="1" applyBorder="1" applyAlignment="1">
      <alignment horizontal="center"/>
      <protection/>
    </xf>
    <xf numFmtId="0" fontId="24" fillId="0" borderId="7" xfId="30" applyFont="1" applyBorder="1" applyAlignment="1">
      <alignment horizontal="center"/>
      <protection/>
    </xf>
    <xf numFmtId="0" fontId="24" fillId="0" borderId="11" xfId="30" applyFont="1" applyBorder="1" applyAlignment="1">
      <alignment horizontal="center"/>
      <protection/>
    </xf>
    <xf numFmtId="10" fontId="24" fillId="0" borderId="0" xfId="30" applyNumberFormat="1" applyFont="1" applyAlignment="1">
      <alignment horizontal="center"/>
      <protection/>
    </xf>
    <xf numFmtId="0" fontId="24" fillId="0" borderId="0" xfId="30" applyFont="1" applyAlignment="1">
      <alignment horizontal="center"/>
      <protection/>
    </xf>
    <xf numFmtId="0" fontId="21" fillId="2" borderId="0" xfId="32" applyFont="1" applyFill="1">
      <alignment/>
      <protection/>
    </xf>
    <xf numFmtId="2" fontId="21" fillId="0" borderId="0" xfId="30" applyNumberFormat="1">
      <alignment/>
      <protection/>
    </xf>
    <xf numFmtId="166" fontId="21" fillId="0" borderId="0" xfId="30" applyNumberFormat="1" applyBorder="1">
      <alignment/>
      <protection/>
    </xf>
    <xf numFmtId="2" fontId="21" fillId="0" borderId="0" xfId="30" applyNumberFormat="1" applyBorder="1">
      <alignment/>
      <protection/>
    </xf>
    <xf numFmtId="0" fontId="21" fillId="2" borderId="0" xfId="30" applyFill="1" applyBorder="1">
      <alignment/>
      <protection/>
    </xf>
    <xf numFmtId="0" fontId="7" fillId="2" borderId="0" xfId="30" applyFont="1" applyFill="1" applyBorder="1">
      <alignment/>
      <protection/>
    </xf>
    <xf numFmtId="10" fontId="21" fillId="0" borderId="0" xfId="34" applyNumberFormat="1" applyBorder="1" applyAlignment="1">
      <alignment/>
    </xf>
    <xf numFmtId="10" fontId="21" fillId="0" borderId="0" xfId="30" applyNumberFormat="1" applyBorder="1" applyAlignment="1">
      <alignment horizontal="center"/>
      <protection/>
    </xf>
    <xf numFmtId="0" fontId="7" fillId="2" borderId="0" xfId="30" applyFont="1" applyFill="1" applyBorder="1" applyAlignment="1">
      <alignment horizontal="center"/>
      <protection/>
    </xf>
    <xf numFmtId="0" fontId="21" fillId="0" borderId="0" xfId="30" applyFill="1" applyBorder="1" applyAlignment="1">
      <alignment/>
      <protection/>
    </xf>
    <xf numFmtId="10" fontId="7" fillId="2" borderId="0" xfId="34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12" xfId="34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27" fillId="0" borderId="0" xfId="0" applyFont="1" applyAlignment="1">
      <alignment horizontal="centerContinuous"/>
    </xf>
    <xf numFmtId="0" fontId="7" fillId="2" borderId="0" xfId="31" applyFont="1" applyFill="1" applyAlignment="1">
      <alignment horizontal="right"/>
      <protection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0" xfId="32" applyFont="1" applyAlignment="1">
      <alignment horizontal="right"/>
      <protection/>
    </xf>
    <xf numFmtId="0" fontId="21" fillId="2" borderId="0" xfId="30" applyFill="1">
      <alignment/>
      <protection/>
    </xf>
    <xf numFmtId="0" fontId="7" fillId="2" borderId="0" xfId="32" applyFont="1" applyFill="1" applyAlignment="1">
      <alignment horizontal="right"/>
      <protection/>
    </xf>
    <xf numFmtId="0" fontId="7" fillId="2" borderId="0" xfId="30" applyFont="1" applyFill="1" applyAlignment="1">
      <alignment horizontal="centerContinuous"/>
      <protection/>
    </xf>
    <xf numFmtId="0" fontId="21" fillId="2" borderId="0" xfId="30" applyFill="1" applyAlignment="1">
      <alignment horizontal="centerContinuous"/>
      <protection/>
    </xf>
    <xf numFmtId="0" fontId="7" fillId="2" borderId="13" xfId="30" applyFont="1" applyFill="1" applyBorder="1">
      <alignment/>
      <protection/>
    </xf>
    <xf numFmtId="0" fontId="7" fillId="2" borderId="14" xfId="30" applyFont="1" applyFill="1" applyBorder="1">
      <alignment/>
      <protection/>
    </xf>
    <xf numFmtId="0" fontId="7" fillId="2" borderId="14" xfId="30" applyFont="1" applyFill="1" applyBorder="1" applyAlignment="1">
      <alignment horizontal="center"/>
      <protection/>
    </xf>
    <xf numFmtId="0" fontId="7" fillId="2" borderId="10" xfId="30" applyFont="1" applyFill="1" applyBorder="1" applyAlignment="1">
      <alignment horizontal="center"/>
      <protection/>
    </xf>
    <xf numFmtId="0" fontId="7" fillId="2" borderId="15" xfId="30" applyFont="1" applyFill="1" applyBorder="1">
      <alignment/>
      <protection/>
    </xf>
    <xf numFmtId="0" fontId="7" fillId="2" borderId="16" xfId="30" applyFont="1" applyFill="1" applyBorder="1" applyAlignment="1">
      <alignment horizontal="center"/>
      <protection/>
    </xf>
    <xf numFmtId="0" fontId="7" fillId="2" borderId="9" xfId="30" applyFont="1" applyFill="1" applyBorder="1" applyAlignment="1">
      <alignment horizontal="center"/>
      <protection/>
    </xf>
    <xf numFmtId="0" fontId="7" fillId="2" borderId="13" xfId="30" applyFont="1" applyFill="1" applyBorder="1" applyAlignment="1">
      <alignment horizontal="center"/>
      <protection/>
    </xf>
    <xf numFmtId="0" fontId="22" fillId="2" borderId="0" xfId="30" applyFont="1" applyFill="1" applyBorder="1" applyAlignment="1">
      <alignment horizontal="center"/>
      <protection/>
    </xf>
    <xf numFmtId="0" fontId="24" fillId="2" borderId="8" xfId="30" applyFont="1" applyFill="1" applyBorder="1" applyAlignment="1">
      <alignment horizontal="center"/>
      <protection/>
    </xf>
    <xf numFmtId="10" fontId="24" fillId="2" borderId="8" xfId="34" applyNumberFormat="1" applyFont="1" applyFill="1" applyBorder="1" applyAlignment="1">
      <alignment horizontal="center"/>
    </xf>
    <xf numFmtId="2" fontId="24" fillId="2" borderId="8" xfId="34" applyNumberFormat="1" applyFont="1" applyFill="1" applyBorder="1" applyAlignment="1">
      <alignment horizontal="center"/>
    </xf>
    <xf numFmtId="165" fontId="24" fillId="2" borderId="8" xfId="34" applyNumberFormat="1" applyFont="1" applyFill="1" applyBorder="1" applyAlignment="1">
      <alignment horizontal="center"/>
    </xf>
    <xf numFmtId="10" fontId="24" fillId="2" borderId="8" xfId="30" applyNumberFormat="1" applyFont="1" applyFill="1" applyBorder="1" applyAlignment="1">
      <alignment horizontal="center"/>
      <protection/>
    </xf>
    <xf numFmtId="2" fontId="24" fillId="2" borderId="8" xfId="30" applyNumberFormat="1" applyFont="1" applyFill="1" applyBorder="1" applyAlignment="1">
      <alignment horizontal="center"/>
      <protection/>
    </xf>
    <xf numFmtId="0" fontId="21" fillId="2" borderId="8" xfId="30" applyFill="1" applyBorder="1" applyAlignment="1">
      <alignment horizontal="center"/>
      <protection/>
    </xf>
    <xf numFmtId="2" fontId="24" fillId="2" borderId="10" xfId="30" applyNumberFormat="1" applyFont="1" applyFill="1" applyBorder="1" applyAlignment="1">
      <alignment horizontal="center"/>
      <protection/>
    </xf>
    <xf numFmtId="166" fontId="21" fillId="2" borderId="8" xfId="30" applyNumberFormat="1" applyFill="1" applyBorder="1" applyAlignment="1">
      <alignment horizontal="center"/>
      <protection/>
    </xf>
    <xf numFmtId="2" fontId="24" fillId="2" borderId="16" xfId="30" applyNumberFormat="1" applyFont="1" applyFill="1" applyBorder="1" applyAlignment="1">
      <alignment horizontal="center"/>
      <protection/>
    </xf>
    <xf numFmtId="165" fontId="24" fillId="2" borderId="16" xfId="34" applyNumberFormat="1" applyFont="1" applyFill="1" applyBorder="1" applyAlignment="1">
      <alignment horizontal="center"/>
    </xf>
    <xf numFmtId="0" fontId="21" fillId="2" borderId="0" xfId="30" applyFill="1" applyBorder="1" applyAlignment="1">
      <alignment horizontal="center"/>
      <protection/>
    </xf>
    <xf numFmtId="0" fontId="24" fillId="2" borderId="9" xfId="30" applyFont="1" applyFill="1" applyBorder="1" applyAlignment="1">
      <alignment horizontal="center"/>
      <protection/>
    </xf>
    <xf numFmtId="10" fontId="24" fillId="2" borderId="9" xfId="34" applyNumberFormat="1" applyFont="1" applyFill="1" applyBorder="1" applyAlignment="1">
      <alignment horizontal="center"/>
    </xf>
    <xf numFmtId="2" fontId="24" fillId="2" borderId="9" xfId="34" applyNumberFormat="1" applyFont="1" applyFill="1" applyBorder="1" applyAlignment="1">
      <alignment horizontal="center"/>
    </xf>
    <xf numFmtId="10" fontId="24" fillId="2" borderId="9" xfId="30" applyNumberFormat="1" applyFont="1" applyFill="1" applyBorder="1" applyAlignment="1">
      <alignment horizontal="center"/>
      <protection/>
    </xf>
    <xf numFmtId="2" fontId="24" fillId="2" borderId="9" xfId="30" applyNumberFormat="1" applyFont="1" applyFill="1" applyBorder="1" applyAlignment="1">
      <alignment horizontal="center"/>
      <protection/>
    </xf>
    <xf numFmtId="0" fontId="24" fillId="2" borderId="0" xfId="30" applyFont="1" applyFill="1" applyBorder="1" applyAlignment="1">
      <alignment horizontal="center"/>
      <protection/>
    </xf>
    <xf numFmtId="2" fontId="21" fillId="2" borderId="0" xfId="30" applyNumberFormat="1" applyFill="1">
      <alignment/>
      <protection/>
    </xf>
    <xf numFmtId="10" fontId="21" fillId="2" borderId="0" xfId="34" applyNumberFormat="1" applyFill="1" applyAlignment="1">
      <alignment/>
    </xf>
    <xf numFmtId="0" fontId="27" fillId="0" borderId="0" xfId="0" applyFont="1" applyAlignment="1">
      <alignment horizontal="right"/>
    </xf>
    <xf numFmtId="0" fontId="7" fillId="3" borderId="0" xfId="31" applyFont="1" applyFill="1" applyBorder="1">
      <alignment/>
      <protection/>
    </xf>
    <xf numFmtId="0" fontId="5" fillId="0" borderId="0" xfId="20" applyAlignment="1">
      <alignment/>
    </xf>
    <xf numFmtId="41" fontId="7" fillId="0" borderId="0" xfId="0" applyNumberFormat="1" applyFont="1" applyAlignment="1">
      <alignment horizontal="centerContinuous"/>
    </xf>
    <xf numFmtId="165" fontId="0" fillId="0" borderId="0" xfId="0" applyNumberFormat="1" applyBorder="1" applyAlignment="1">
      <alignment/>
    </xf>
    <xf numFmtId="0" fontId="10" fillId="0" borderId="16" xfId="0" applyFont="1" applyBorder="1" applyAlignment="1">
      <alignment/>
    </xf>
    <xf numFmtId="165" fontId="10" fillId="0" borderId="8" xfId="34" applyNumberFormat="1" applyFont="1" applyFill="1" applyBorder="1" applyAlignment="1">
      <alignment horizontal="center"/>
    </xf>
    <xf numFmtId="0" fontId="21" fillId="2" borderId="0" xfId="30" applyFill="1" applyBorder="1" applyAlignment="1">
      <alignment horizontal="centerContinuous"/>
      <protection/>
    </xf>
    <xf numFmtId="10" fontId="10" fillId="0" borderId="0" xfId="34" applyNumberFormat="1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0" xfId="34" applyNumberFormat="1" applyFont="1" applyBorder="1" applyAlignment="1">
      <alignment/>
    </xf>
    <xf numFmtId="10" fontId="11" fillId="0" borderId="0" xfId="34" applyNumberFormat="1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10" fontId="10" fillId="0" borderId="17" xfId="34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10" fillId="0" borderId="0" xfId="0" applyFont="1" applyFill="1" applyBorder="1" applyAlignment="1" quotePrefix="1">
      <alignment/>
    </xf>
    <xf numFmtId="165" fontId="20" fillId="0" borderId="0" xfId="34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34" applyNumberFormat="1" applyAlignment="1">
      <alignment/>
    </xf>
    <xf numFmtId="0" fontId="7" fillId="4" borderId="0" xfId="31" applyFont="1" applyFill="1" applyBorder="1">
      <alignment/>
      <protection/>
    </xf>
    <xf numFmtId="0" fontId="9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" fontId="10" fillId="0" borderId="21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/>
    </xf>
    <xf numFmtId="2" fontId="44" fillId="0" borderId="8" xfId="0" applyNumberFormat="1" applyFont="1" applyBorder="1" applyAlignment="1">
      <alignment horizontal="center"/>
    </xf>
    <xf numFmtId="0" fontId="16" fillId="0" borderId="0" xfId="29" applyFont="1">
      <alignment/>
      <protection/>
    </xf>
    <xf numFmtId="10" fontId="24" fillId="2" borderId="0" xfId="34" applyNumberFormat="1" applyFont="1" applyFill="1" applyBorder="1" applyAlignment="1">
      <alignment horizontal="center"/>
    </xf>
    <xf numFmtId="2" fontId="24" fillId="2" borderId="0" xfId="34" applyNumberFormat="1" applyFont="1" applyFill="1" applyBorder="1" applyAlignment="1">
      <alignment horizontal="center"/>
    </xf>
    <xf numFmtId="10" fontId="24" fillId="2" borderId="0" xfId="30" applyNumberFormat="1" applyFont="1" applyFill="1" applyBorder="1" applyAlignment="1">
      <alignment horizontal="center"/>
      <protection/>
    </xf>
    <xf numFmtId="165" fontId="24" fillId="0" borderId="0" xfId="34" applyNumberFormat="1" applyFont="1" applyBorder="1" applyAlignment="1">
      <alignment horizontal="center"/>
    </xf>
    <xf numFmtId="10" fontId="24" fillId="0" borderId="0" xfId="34" applyNumberFormat="1" applyFont="1" applyBorder="1" applyAlignment="1">
      <alignment horizontal="center"/>
    </xf>
    <xf numFmtId="10" fontId="24" fillId="0" borderId="0" xfId="30" applyNumberFormat="1" applyFont="1" applyBorder="1" applyAlignment="1">
      <alignment horizontal="center"/>
      <protection/>
    </xf>
    <xf numFmtId="10" fontId="24" fillId="0" borderId="0" xfId="34" applyNumberFormat="1" applyFont="1" applyFill="1" applyBorder="1" applyAlignment="1">
      <alignment horizontal="center"/>
    </xf>
    <xf numFmtId="2" fontId="11" fillId="0" borderId="8" xfId="33" applyNumberFormat="1" applyFont="1" applyBorder="1" applyAlignment="1">
      <alignment horizontal="center"/>
      <protection/>
    </xf>
    <xf numFmtId="0" fontId="11" fillId="0" borderId="8" xfId="0" applyFont="1" applyBorder="1" applyAlignment="1">
      <alignment horizontal="center"/>
    </xf>
    <xf numFmtId="164" fontId="21" fillId="2" borderId="8" xfId="30" applyNumberFormat="1" applyFill="1" applyBorder="1" applyAlignment="1">
      <alignment horizontal="center"/>
      <protection/>
    </xf>
    <xf numFmtId="164" fontId="0" fillId="0" borderId="8" xfId="0" applyNumberFormat="1" applyBorder="1" applyAlignment="1">
      <alignment horizontal="center"/>
    </xf>
    <xf numFmtId="2" fontId="21" fillId="2" borderId="0" xfId="30" applyNumberFormat="1" applyFill="1" applyBorder="1">
      <alignment/>
      <protection/>
    </xf>
    <xf numFmtId="0" fontId="23" fillId="2" borderId="0" xfId="30" applyFont="1" applyFill="1" applyBorder="1" applyAlignment="1">
      <alignment horizontal="center"/>
      <protection/>
    </xf>
    <xf numFmtId="10" fontId="24" fillId="2" borderId="23" xfId="34" applyNumberFormat="1" applyFont="1" applyFill="1" applyBorder="1" applyAlignment="1">
      <alignment/>
    </xf>
    <xf numFmtId="10" fontId="24" fillId="2" borderId="8" xfId="34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21" fillId="0" borderId="0" xfId="30" applyAlignment="1">
      <alignment horizontal="centerContinuous"/>
      <protection/>
    </xf>
    <xf numFmtId="0" fontId="12" fillId="2" borderId="0" xfId="0" applyFont="1" applyFill="1" applyAlignment="1">
      <alignment horizontal="centerContinuous"/>
    </xf>
    <xf numFmtId="0" fontId="32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65" fontId="40" fillId="2" borderId="0" xfId="34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7" fillId="2" borderId="0" xfId="31" applyFont="1" applyFill="1" applyAlignment="1">
      <alignment horizontal="left"/>
      <protection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5" fontId="7" fillId="2" borderId="0" xfId="34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>
      <alignment horizontal="center" wrapText="1"/>
    </xf>
    <xf numFmtId="10" fontId="10" fillId="0" borderId="8" xfId="34" applyNumberFormat="1" applyFont="1" applyFill="1" applyBorder="1" applyAlignment="1">
      <alignment horizontal="center"/>
    </xf>
    <xf numFmtId="10" fontId="10" fillId="0" borderId="8" xfId="34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165" fontId="7" fillId="0" borderId="26" xfId="34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10" fontId="7" fillId="0" borderId="12" xfId="34" applyNumberFormat="1" applyFont="1" applyBorder="1" applyAlignment="1">
      <alignment/>
    </xf>
    <xf numFmtId="10" fontId="20" fillId="0" borderId="12" xfId="34" applyNumberFormat="1" applyFont="1" applyBorder="1" applyAlignment="1">
      <alignment/>
    </xf>
    <xf numFmtId="10" fontId="7" fillId="0" borderId="20" xfId="34" applyNumberFormat="1" applyFont="1" applyBorder="1" applyAlignment="1">
      <alignment/>
    </xf>
    <xf numFmtId="0" fontId="7" fillId="0" borderId="27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 wrapText="1"/>
    </xf>
    <xf numFmtId="10" fontId="10" fillId="0" borderId="29" xfId="34" applyNumberFormat="1" applyFont="1" applyFill="1" applyBorder="1" applyAlignment="1">
      <alignment horizontal="center"/>
    </xf>
    <xf numFmtId="165" fontId="10" fillId="0" borderId="29" xfId="34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/>
    </xf>
    <xf numFmtId="0" fontId="7" fillId="4" borderId="30" xfId="31" applyFont="1" applyFill="1" applyBorder="1" applyAlignment="1" applyProtection="1">
      <alignment horizontal="centerContinuous"/>
      <protection/>
    </xf>
    <xf numFmtId="165" fontId="10" fillId="0" borderId="0" xfId="34" applyNumberFormat="1" applyFont="1" applyBorder="1" applyAlignment="1">
      <alignment/>
    </xf>
    <xf numFmtId="10" fontId="7" fillId="0" borderId="0" xfId="34" applyNumberFormat="1" applyFont="1" applyBorder="1" applyAlignment="1">
      <alignment horizontal="center"/>
    </xf>
    <xf numFmtId="0" fontId="7" fillId="2" borderId="4" xfId="0" applyFont="1" applyFill="1" applyBorder="1" applyAlignment="1">
      <alignment/>
    </xf>
    <xf numFmtId="0" fontId="31" fillId="2" borderId="0" xfId="0" applyFont="1" applyFill="1" applyBorder="1" applyAlignment="1">
      <alignment horizontal="center"/>
    </xf>
    <xf numFmtId="0" fontId="31" fillId="2" borderId="0" xfId="15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25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Continuous"/>
    </xf>
    <xf numFmtId="0" fontId="7" fillId="2" borderId="31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9" fontId="10" fillId="2" borderId="23" xfId="0" applyNumberFormat="1" applyFont="1" applyFill="1" applyBorder="1" applyAlignment="1">
      <alignment horizontal="center" wrapText="1"/>
    </xf>
    <xf numFmtId="10" fontId="10" fillId="2" borderId="23" xfId="0" applyNumberFormat="1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9" fontId="10" fillId="2" borderId="8" xfId="34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5" fontId="10" fillId="2" borderId="8" xfId="34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/>
    </xf>
    <xf numFmtId="164" fontId="10" fillId="2" borderId="8" xfId="15" applyNumberFormat="1" applyFont="1" applyFill="1" applyBorder="1" applyAlignment="1">
      <alignment horizontal="center"/>
    </xf>
    <xf numFmtId="164" fontId="10" fillId="2" borderId="8" xfId="34" applyNumberFormat="1" applyFont="1" applyFill="1" applyBorder="1" applyAlignment="1">
      <alignment horizontal="center"/>
    </xf>
    <xf numFmtId="1" fontId="10" fillId="2" borderId="29" xfId="34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31" fillId="2" borderId="37" xfId="0" applyFont="1" applyFill="1" applyBorder="1" applyAlignment="1">
      <alignment horizontal="center"/>
    </xf>
    <xf numFmtId="164" fontId="31" fillId="2" borderId="26" xfId="15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10" fillId="2" borderId="33" xfId="0" applyFont="1" applyFill="1" applyBorder="1" applyAlignment="1">
      <alignment horizontal="center" wrapText="1"/>
    </xf>
    <xf numFmtId="9" fontId="10" fillId="2" borderId="33" xfId="0" applyNumberFormat="1" applyFont="1" applyFill="1" applyBorder="1" applyAlignment="1">
      <alignment horizontal="center" wrapText="1"/>
    </xf>
    <xf numFmtId="10" fontId="10" fillId="2" borderId="33" xfId="0" applyNumberFormat="1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38" fillId="2" borderId="9" xfId="0" applyFont="1" applyFill="1" applyBorder="1" applyAlignment="1">
      <alignment horizontal="center"/>
    </xf>
    <xf numFmtId="9" fontId="10" fillId="2" borderId="9" xfId="34" applyFont="1" applyFill="1" applyBorder="1" applyAlignment="1">
      <alignment horizontal="center"/>
    </xf>
    <xf numFmtId="164" fontId="10" fillId="2" borderId="9" xfId="15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10" fillId="2" borderId="9" xfId="34" applyNumberFormat="1" applyFont="1" applyFill="1" applyBorder="1" applyAlignment="1">
      <alignment horizontal="center"/>
    </xf>
    <xf numFmtId="164" fontId="10" fillId="2" borderId="9" xfId="34" applyNumberFormat="1" applyFont="1" applyFill="1" applyBorder="1" applyAlignment="1">
      <alignment horizontal="center"/>
    </xf>
    <xf numFmtId="1" fontId="10" fillId="2" borderId="38" xfId="34" applyNumberFormat="1" applyFont="1" applyFill="1" applyBorder="1" applyAlignment="1">
      <alignment horizontal="center"/>
    </xf>
    <xf numFmtId="9" fontId="31" fillId="2" borderId="26" xfId="0" applyNumberFormat="1" applyFont="1" applyFill="1" applyBorder="1" applyAlignment="1">
      <alignment horizontal="center"/>
    </xf>
    <xf numFmtId="164" fontId="7" fillId="2" borderId="26" xfId="15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65" fontId="31" fillId="2" borderId="26" xfId="0" applyNumberFormat="1" applyFont="1" applyFill="1" applyBorder="1" applyAlignment="1">
      <alignment horizontal="center"/>
    </xf>
    <xf numFmtId="164" fontId="31" fillId="2" borderId="26" xfId="0" applyNumberFormat="1" applyFont="1" applyFill="1" applyBorder="1" applyAlignment="1">
      <alignment horizontal="center"/>
    </xf>
    <xf numFmtId="1" fontId="31" fillId="2" borderId="39" xfId="0" applyNumberFormat="1" applyFont="1" applyFill="1" applyBorder="1" applyAlignment="1">
      <alignment horizontal="center"/>
    </xf>
    <xf numFmtId="9" fontId="31" fillId="2" borderId="26" xfId="34" applyFont="1" applyFill="1" applyBorder="1" applyAlignment="1">
      <alignment horizontal="center"/>
    </xf>
    <xf numFmtId="165" fontId="31" fillId="2" borderId="26" xfId="34" applyNumberFormat="1" applyFont="1" applyFill="1" applyBorder="1" applyAlignment="1">
      <alignment horizontal="center"/>
    </xf>
    <xf numFmtId="1" fontId="31" fillId="2" borderId="39" xfId="15" applyNumberFormat="1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170" fontId="31" fillId="2" borderId="2" xfId="15" applyNumberFormat="1" applyFont="1" applyFill="1" applyBorder="1" applyAlignment="1">
      <alignment horizontal="center"/>
    </xf>
    <xf numFmtId="9" fontId="31" fillId="2" borderId="2" xfId="34" applyFont="1" applyFill="1" applyBorder="1" applyAlignment="1">
      <alignment horizontal="center"/>
    </xf>
    <xf numFmtId="164" fontId="31" fillId="2" borderId="2" xfId="15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5" fontId="31" fillId="2" borderId="2" xfId="34" applyNumberFormat="1" applyFont="1" applyFill="1" applyBorder="1" applyAlignment="1">
      <alignment horizontal="center"/>
    </xf>
    <xf numFmtId="1" fontId="31" fillId="2" borderId="2" xfId="15" applyNumberFormat="1" applyFont="1" applyFill="1" applyBorder="1" applyAlignment="1">
      <alignment horizontal="center"/>
    </xf>
    <xf numFmtId="10" fontId="10" fillId="0" borderId="8" xfId="34" applyNumberFormat="1" applyFont="1" applyFill="1" applyBorder="1" applyAlignment="1" quotePrefix="1">
      <alignment horizontal="center"/>
    </xf>
    <xf numFmtId="10" fontId="10" fillId="0" borderId="29" xfId="34" applyNumberFormat="1" applyFont="1" applyFill="1" applyBorder="1" applyAlignment="1" quotePrefix="1">
      <alignment horizontal="center"/>
    </xf>
    <xf numFmtId="165" fontId="10" fillId="2" borderId="22" xfId="34" applyNumberFormat="1" applyFont="1" applyFill="1" applyBorder="1" applyAlignment="1">
      <alignment horizontal="center"/>
    </xf>
    <xf numFmtId="165" fontId="10" fillId="2" borderId="23" xfId="34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Continuous"/>
    </xf>
    <xf numFmtId="0" fontId="10" fillId="2" borderId="14" xfId="0" applyFont="1" applyFill="1" applyBorder="1" applyAlignment="1">
      <alignment horizontal="centerContinuous"/>
    </xf>
    <xf numFmtId="0" fontId="10" fillId="2" borderId="10" xfId="0" applyFont="1" applyFill="1" applyBorder="1" applyAlignment="1">
      <alignment horizontal="centerContinuous"/>
    </xf>
    <xf numFmtId="0" fontId="32" fillId="2" borderId="14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10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10" fontId="10" fillId="2" borderId="22" xfId="0" applyNumberFormat="1" applyFont="1" applyFill="1" applyBorder="1" applyAlignment="1">
      <alignment horizontal="center" wrapText="1"/>
    </xf>
    <xf numFmtId="0" fontId="7" fillId="2" borderId="4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165" fontId="7" fillId="2" borderId="41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65" fontId="7" fillId="2" borderId="43" xfId="0" applyNumberFormat="1" applyFont="1" applyFill="1" applyBorder="1" applyAlignment="1">
      <alignment horizontal="center"/>
    </xf>
    <xf numFmtId="165" fontId="7" fillId="2" borderId="25" xfId="0" applyNumberFormat="1" applyFont="1" applyFill="1" applyBorder="1" applyAlignment="1">
      <alignment horizontal="center"/>
    </xf>
    <xf numFmtId="165" fontId="7" fillId="2" borderId="44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/>
    </xf>
    <xf numFmtId="0" fontId="1" fillId="0" borderId="1" xfId="0" applyFont="1" applyBorder="1" applyAlignment="1">
      <alignment/>
    </xf>
    <xf numFmtId="0" fontId="40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4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10" fontId="10" fillId="0" borderId="29" xfId="34" applyNumberFormat="1" applyFont="1" applyBorder="1" applyAlignment="1">
      <alignment horizontal="center"/>
    </xf>
    <xf numFmtId="10" fontId="11" fillId="0" borderId="48" xfId="34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10" fontId="10" fillId="0" borderId="6" xfId="0" applyNumberFormat="1" applyFont="1" applyBorder="1" applyAlignment="1">
      <alignment horizontal="center"/>
    </xf>
    <xf numFmtId="10" fontId="10" fillId="0" borderId="6" xfId="34" applyNumberFormat="1" applyFont="1" applyBorder="1" applyAlignment="1">
      <alignment horizontal="center"/>
    </xf>
    <xf numFmtId="10" fontId="7" fillId="0" borderId="49" xfId="34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71" fontId="10" fillId="0" borderId="18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10" fontId="7" fillId="0" borderId="30" xfId="34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9" fontId="10" fillId="2" borderId="8" xfId="0" applyNumberFormat="1" applyFont="1" applyFill="1" applyBorder="1" applyAlignment="1">
      <alignment horizontal="center" wrapText="1"/>
    </xf>
    <xf numFmtId="10" fontId="10" fillId="2" borderId="8" xfId="0" applyNumberFormat="1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0" xfId="31" applyFont="1" applyFill="1" applyAlignment="1" applyProtection="1">
      <alignment horizontal="centerContinuous"/>
      <protection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 horizontal="center"/>
    </xf>
    <xf numFmtId="0" fontId="38" fillId="2" borderId="55" xfId="0" applyFont="1" applyFill="1" applyBorder="1" applyAlignment="1">
      <alignment horizontal="center"/>
    </xf>
    <xf numFmtId="9" fontId="10" fillId="2" borderId="55" xfId="34" applyFont="1" applyFill="1" applyBorder="1" applyAlignment="1">
      <alignment horizontal="center"/>
    </xf>
    <xf numFmtId="164" fontId="10" fillId="2" borderId="55" xfId="15" applyNumberFormat="1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165" fontId="10" fillId="2" borderId="55" xfId="34" applyNumberFormat="1" applyFont="1" applyFill="1" applyBorder="1" applyAlignment="1">
      <alignment horizontal="center"/>
    </xf>
    <xf numFmtId="164" fontId="10" fillId="2" borderId="55" xfId="34" applyNumberFormat="1" applyFont="1" applyFill="1" applyBorder="1" applyAlignment="1">
      <alignment horizontal="center"/>
    </xf>
    <xf numFmtId="1" fontId="10" fillId="2" borderId="56" xfId="34" applyNumberFormat="1" applyFont="1" applyFill="1" applyBorder="1" applyAlignment="1">
      <alignment horizontal="center"/>
    </xf>
    <xf numFmtId="165" fontId="10" fillId="0" borderId="11" xfId="34" applyNumberFormat="1" applyFont="1" applyFill="1" applyBorder="1" applyAlignment="1" quotePrefix="1">
      <alignment horizontal="center"/>
    </xf>
    <xf numFmtId="165" fontId="10" fillId="0" borderId="11" xfId="34" applyNumberFormat="1" applyFont="1" applyFill="1" applyBorder="1" applyAlignment="1">
      <alignment horizontal="center"/>
    </xf>
    <xf numFmtId="165" fontId="7" fillId="0" borderId="57" xfId="34" applyNumberFormat="1" applyFont="1" applyFill="1" applyBorder="1" applyAlignment="1">
      <alignment horizontal="center"/>
    </xf>
    <xf numFmtId="165" fontId="7" fillId="0" borderId="40" xfId="34" applyNumberFormat="1" applyFont="1" applyFill="1" applyBorder="1" applyAlignment="1">
      <alignment horizontal="center"/>
    </xf>
    <xf numFmtId="0" fontId="7" fillId="4" borderId="1" xfId="31" applyFont="1" applyFill="1" applyBorder="1">
      <alignment/>
      <protection/>
    </xf>
    <xf numFmtId="0" fontId="7" fillId="4" borderId="2" xfId="31" applyFont="1" applyFill="1" applyBorder="1">
      <alignment/>
      <protection/>
    </xf>
    <xf numFmtId="0" fontId="7" fillId="4" borderId="58" xfId="31" applyFont="1" applyFill="1" applyBorder="1" applyAlignment="1" applyProtection="1">
      <alignment horizontal="centerContinuous"/>
      <protection/>
    </xf>
    <xf numFmtId="0" fontId="7" fillId="4" borderId="45" xfId="31" applyFont="1" applyFill="1" applyBorder="1" applyAlignment="1" applyProtection="1">
      <alignment horizontal="center"/>
      <protection/>
    </xf>
    <xf numFmtId="0" fontId="7" fillId="4" borderId="4" xfId="31" applyFont="1" applyFill="1" applyBorder="1" applyAlignment="1" applyProtection="1">
      <alignment horizontal="left"/>
      <protection/>
    </xf>
    <xf numFmtId="10" fontId="7" fillId="0" borderId="48" xfId="34" applyNumberFormat="1" applyFont="1" applyFill="1" applyBorder="1" applyAlignment="1" applyProtection="1">
      <alignment horizontal="center"/>
      <protection/>
    </xf>
    <xf numFmtId="0" fontId="7" fillId="0" borderId="4" xfId="31" applyFont="1" applyBorder="1" applyAlignment="1" applyProtection="1">
      <alignment horizontal="left"/>
      <protection/>
    </xf>
    <xf numFmtId="165" fontId="10" fillId="2" borderId="30" xfId="0" applyNumberFormat="1" applyFont="1" applyFill="1" applyBorder="1" applyAlignment="1">
      <alignment horizontal="center"/>
    </xf>
    <xf numFmtId="165" fontId="10" fillId="2" borderId="15" xfId="0" applyNumberFormat="1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165" fontId="10" fillId="2" borderId="23" xfId="0" applyNumberFormat="1" applyFont="1" applyFill="1" applyBorder="1" applyAlignment="1">
      <alignment horizontal="center"/>
    </xf>
    <xf numFmtId="165" fontId="10" fillId="2" borderId="18" xfId="0" applyNumberFormat="1" applyFont="1" applyFill="1" applyBorder="1" applyAlignment="1">
      <alignment horizontal="center"/>
    </xf>
    <xf numFmtId="165" fontId="10" fillId="2" borderId="13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/>
    </xf>
    <xf numFmtId="165" fontId="7" fillId="2" borderId="26" xfId="34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Continuous"/>
    </xf>
    <xf numFmtId="0" fontId="7" fillId="2" borderId="5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" vertical="center" wrapText="1"/>
    </xf>
    <xf numFmtId="10" fontId="10" fillId="2" borderId="8" xfId="34" applyNumberFormat="1" applyFont="1" applyFill="1" applyBorder="1" applyAlignment="1">
      <alignment horizontal="center"/>
    </xf>
    <xf numFmtId="0" fontId="7" fillId="2" borderId="60" xfId="0" applyFont="1" applyFill="1" applyBorder="1" applyAlignment="1">
      <alignment/>
    </xf>
    <xf numFmtId="0" fontId="7" fillId="2" borderId="61" xfId="0" applyFont="1" applyFill="1" applyBorder="1" applyAlignment="1">
      <alignment horizontal="center"/>
    </xf>
    <xf numFmtId="165" fontId="7" fillId="2" borderId="31" xfId="34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5" fontId="7" fillId="2" borderId="53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7" fillId="2" borderId="5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10" fontId="10" fillId="2" borderId="8" xfId="0" applyNumberFormat="1" applyFont="1" applyFill="1" applyBorder="1" applyAlignment="1">
      <alignment horizontal="center"/>
    </xf>
    <xf numFmtId="10" fontId="10" fillId="2" borderId="11" xfId="0" applyNumberFormat="1" applyFont="1" applyFill="1" applyBorder="1" applyAlignment="1">
      <alignment horizontal="center"/>
    </xf>
    <xf numFmtId="10" fontId="10" fillId="2" borderId="30" xfId="0" applyNumberFormat="1" applyFont="1" applyFill="1" applyBorder="1" applyAlignment="1">
      <alignment horizontal="center"/>
    </xf>
    <xf numFmtId="10" fontId="10" fillId="2" borderId="15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10" fontId="10" fillId="0" borderId="8" xfId="0" applyNumberFormat="1" applyFont="1" applyFill="1" applyBorder="1" applyAlignment="1">
      <alignment horizontal="center"/>
    </xf>
    <xf numFmtId="10" fontId="10" fillId="0" borderId="8" xfId="0" applyNumberFormat="1" applyFont="1" applyFill="1" applyBorder="1" applyAlignment="1">
      <alignment horizontal="center" wrapText="1"/>
    </xf>
    <xf numFmtId="10" fontId="10" fillId="0" borderId="29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5" xfId="0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0" fontId="10" fillId="2" borderId="33" xfId="0" applyNumberFormat="1" applyFont="1" applyFill="1" applyBorder="1" applyAlignment="1">
      <alignment horizontal="center"/>
    </xf>
    <xf numFmtId="10" fontId="10" fillId="2" borderId="62" xfId="0" applyNumberFormat="1" applyFont="1" applyFill="1" applyBorder="1" applyAlignment="1">
      <alignment horizontal="center"/>
    </xf>
    <xf numFmtId="10" fontId="10" fillId="2" borderId="6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0" fillId="0" borderId="6" xfId="0" applyNumberFormat="1" applyBorder="1" applyAlignment="1">
      <alignment/>
    </xf>
    <xf numFmtId="10" fontId="10" fillId="2" borderId="23" xfId="0" applyNumberFormat="1" applyFont="1" applyFill="1" applyBorder="1" applyAlignment="1">
      <alignment horizontal="center"/>
    </xf>
    <xf numFmtId="10" fontId="10" fillId="2" borderId="22" xfId="0" applyNumberFormat="1" applyFont="1" applyFill="1" applyBorder="1" applyAlignment="1">
      <alignment horizontal="center"/>
    </xf>
    <xf numFmtId="10" fontId="10" fillId="2" borderId="18" xfId="0" applyNumberFormat="1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165" fontId="7" fillId="2" borderId="63" xfId="0" applyNumberFormat="1" applyFont="1" applyFill="1" applyBorder="1" applyAlignment="1">
      <alignment horizontal="center"/>
    </xf>
    <xf numFmtId="165" fontId="7" fillId="2" borderId="64" xfId="0" applyNumberFormat="1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0" fontId="10" fillId="2" borderId="36" xfId="0" applyNumberFormat="1" applyFont="1" applyFill="1" applyBorder="1" applyAlignment="1">
      <alignment horizontal="center"/>
    </xf>
    <xf numFmtId="10" fontId="10" fillId="2" borderId="29" xfId="0" applyNumberFormat="1" applyFont="1" applyFill="1" applyBorder="1" applyAlignment="1">
      <alignment horizontal="center"/>
    </xf>
    <xf numFmtId="165" fontId="10" fillId="2" borderId="29" xfId="0" applyNumberFormat="1" applyFont="1" applyFill="1" applyBorder="1" applyAlignment="1">
      <alignment horizontal="center"/>
    </xf>
    <xf numFmtId="0" fontId="7" fillId="2" borderId="65" xfId="0" applyFont="1" applyFill="1" applyBorder="1" applyAlignment="1">
      <alignment/>
    </xf>
    <xf numFmtId="165" fontId="10" fillId="2" borderId="14" xfId="0" applyNumberFormat="1" applyFont="1" applyFill="1" applyBorder="1" applyAlignment="1">
      <alignment horizontal="center"/>
    </xf>
    <xf numFmtId="165" fontId="10" fillId="2" borderId="38" xfId="0" applyNumberFormat="1" applyFont="1" applyFill="1" applyBorder="1" applyAlignment="1">
      <alignment horizontal="center"/>
    </xf>
    <xf numFmtId="165" fontId="7" fillId="2" borderId="66" xfId="0" applyNumberFormat="1" applyFont="1" applyFill="1" applyBorder="1" applyAlignment="1">
      <alignment horizontal="center"/>
    </xf>
    <xf numFmtId="165" fontId="7" fillId="2" borderId="39" xfId="34" applyNumberFormat="1" applyFont="1" applyFill="1" applyBorder="1" applyAlignment="1">
      <alignment horizontal="center"/>
    </xf>
    <xf numFmtId="165" fontId="7" fillId="2" borderId="44" xfId="34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 wrapText="1"/>
    </xf>
    <xf numFmtId="10" fontId="10" fillId="2" borderId="67" xfId="0" applyNumberFormat="1" applyFont="1" applyFill="1" applyBorder="1" applyAlignment="1">
      <alignment horizontal="center"/>
    </xf>
    <xf numFmtId="165" fontId="7" fillId="0" borderId="42" xfId="34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10" fontId="10" fillId="2" borderId="62" xfId="0" applyNumberFormat="1" applyFont="1" applyFill="1" applyBorder="1" applyAlignment="1">
      <alignment horizontal="center" wrapText="1"/>
    </xf>
    <xf numFmtId="10" fontId="10" fillId="2" borderId="68" xfId="0" applyNumberFormat="1" applyFont="1" applyFill="1" applyBorder="1" applyAlignment="1">
      <alignment horizontal="center"/>
    </xf>
    <xf numFmtId="10" fontId="10" fillId="2" borderId="63" xfId="0" applyNumberFormat="1" applyFont="1" applyFill="1" applyBorder="1" applyAlignment="1">
      <alignment horizontal="center"/>
    </xf>
    <xf numFmtId="165" fontId="10" fillId="2" borderId="29" xfId="34" applyNumberFormat="1" applyFont="1" applyFill="1" applyBorder="1" applyAlignment="1">
      <alignment horizontal="center" wrapText="1"/>
    </xf>
    <xf numFmtId="165" fontId="10" fillId="2" borderId="63" xfId="34" applyNumberFormat="1" applyFont="1" applyFill="1" applyBorder="1" applyAlignment="1">
      <alignment horizontal="center" wrapText="1"/>
    </xf>
    <xf numFmtId="165" fontId="10" fillId="2" borderId="56" xfId="34" applyNumberFormat="1" applyFont="1" applyFill="1" applyBorder="1" applyAlignment="1">
      <alignment horizontal="center" wrapText="1"/>
    </xf>
    <xf numFmtId="171" fontId="10" fillId="0" borderId="18" xfId="15" applyNumberFormat="1" applyFont="1" applyBorder="1" applyAlignment="1" quotePrefix="1">
      <alignment horizontal="center"/>
    </xf>
    <xf numFmtId="10" fontId="10" fillId="0" borderId="51" xfId="34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0" fontId="10" fillId="0" borderId="42" xfId="34" applyNumberFormat="1" applyFont="1" applyBorder="1" applyAlignment="1">
      <alignment horizontal="center"/>
    </xf>
    <xf numFmtId="10" fontId="10" fillId="0" borderId="18" xfId="34" applyNumberFormat="1" applyFont="1" applyBorder="1" applyAlignment="1">
      <alignment horizontal="center"/>
    </xf>
    <xf numFmtId="10" fontId="10" fillId="0" borderId="52" xfId="34" applyNumberFormat="1" applyFont="1" applyBorder="1" applyAlignment="1">
      <alignment horizontal="center"/>
    </xf>
    <xf numFmtId="10" fontId="20" fillId="0" borderId="12" xfId="0" applyNumberFormat="1" applyFont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28" xfId="0" applyFont="1" applyFill="1" applyBorder="1" applyAlignment="1">
      <alignment horizontal="center"/>
    </xf>
    <xf numFmtId="2" fontId="7" fillId="2" borderId="45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2" fontId="7" fillId="2" borderId="56" xfId="0" applyNumberFormat="1" applyFont="1" applyFill="1" applyBorder="1" applyAlignment="1">
      <alignment horizontal="center"/>
    </xf>
    <xf numFmtId="0" fontId="7" fillId="4" borderId="48" xfId="31" applyFont="1" applyFill="1" applyBorder="1" applyAlignment="1" applyProtection="1">
      <alignment horizontal="center"/>
      <protection/>
    </xf>
    <xf numFmtId="0" fontId="7" fillId="0" borderId="5" xfId="31" applyFont="1" applyBorder="1" applyAlignment="1" applyProtection="1">
      <alignment horizontal="left"/>
      <protection/>
    </xf>
    <xf numFmtId="0" fontId="7" fillId="0" borderId="6" xfId="31" applyFont="1" applyBorder="1">
      <alignment/>
      <protection/>
    </xf>
    <xf numFmtId="10" fontId="7" fillId="0" borderId="6" xfId="34" applyNumberFormat="1" applyFont="1" applyFill="1" applyBorder="1" applyAlignment="1" applyProtection="1">
      <alignment horizontal="center"/>
      <protection/>
    </xf>
    <xf numFmtId="172" fontId="7" fillId="0" borderId="6" xfId="31" applyNumberFormat="1" applyFont="1" applyBorder="1" applyProtection="1">
      <alignment/>
      <protection/>
    </xf>
    <xf numFmtId="10" fontId="7" fillId="0" borderId="20" xfId="31" applyNumberFormat="1" applyFont="1" applyBorder="1" applyAlignment="1" applyProtection="1">
      <alignment horizontal="center"/>
      <protection/>
    </xf>
    <xf numFmtId="0" fontId="7" fillId="0" borderId="1" xfId="31" applyFont="1" applyBorder="1" applyAlignment="1" applyProtection="1">
      <alignment horizontal="left"/>
      <protection/>
    </xf>
    <xf numFmtId="0" fontId="7" fillId="0" borderId="2" xfId="31" applyFont="1" applyFill="1" applyBorder="1">
      <alignment/>
      <protection/>
    </xf>
    <xf numFmtId="10" fontId="7" fillId="0" borderId="58" xfId="34" applyNumberFormat="1" applyFont="1" applyBorder="1" applyAlignment="1">
      <alignment horizontal="center"/>
    </xf>
    <xf numFmtId="10" fontId="7" fillId="0" borderId="2" xfId="34" applyNumberFormat="1" applyFont="1" applyBorder="1" applyAlignment="1">
      <alignment horizontal="center"/>
    </xf>
    <xf numFmtId="10" fontId="7" fillId="0" borderId="45" xfId="34" applyNumberFormat="1" applyFont="1" applyFill="1" applyBorder="1" applyAlignment="1" applyProtection="1">
      <alignment horizontal="center"/>
      <protection/>
    </xf>
    <xf numFmtId="0" fontId="7" fillId="3" borderId="6" xfId="31" applyFont="1" applyFill="1" applyBorder="1">
      <alignment/>
      <protection/>
    </xf>
    <xf numFmtId="10" fontId="7" fillId="0" borderId="69" xfId="34" applyNumberFormat="1" applyFont="1" applyBorder="1" applyAlignment="1">
      <alignment horizontal="center"/>
    </xf>
    <xf numFmtId="10" fontId="7" fillId="0" borderId="43" xfId="34" applyNumberFormat="1" applyFont="1" applyBorder="1" applyAlignment="1">
      <alignment horizontal="center"/>
    </xf>
    <xf numFmtId="10" fontId="7" fillId="0" borderId="49" xfId="34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>
      <alignment/>
    </xf>
    <xf numFmtId="165" fontId="10" fillId="0" borderId="55" xfId="34" applyNumberFormat="1" applyFont="1" applyFill="1" applyBorder="1" applyAlignment="1">
      <alignment horizontal="center"/>
    </xf>
    <xf numFmtId="10" fontId="10" fillId="0" borderId="55" xfId="34" applyNumberFormat="1" applyFont="1" applyFill="1" applyBorder="1" applyAlignment="1">
      <alignment horizontal="center"/>
    </xf>
    <xf numFmtId="165" fontId="10" fillId="0" borderId="70" xfId="34" applyNumberFormat="1" applyFont="1" applyFill="1" applyBorder="1" applyAlignment="1">
      <alignment horizontal="center"/>
    </xf>
    <xf numFmtId="10" fontId="10" fillId="2" borderId="71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horizontal="center"/>
    </xf>
    <xf numFmtId="0" fontId="10" fillId="2" borderId="24" xfId="0" applyFont="1" applyFill="1" applyBorder="1" applyAlignment="1">
      <alignment/>
    </xf>
    <xf numFmtId="2" fontId="7" fillId="2" borderId="29" xfId="0" applyNumberFormat="1" applyFont="1" applyFill="1" applyBorder="1" applyAlignment="1">
      <alignment horizontal="center"/>
    </xf>
    <xf numFmtId="0" fontId="10" fillId="2" borderId="65" xfId="0" applyFont="1" applyFill="1" applyBorder="1" applyAlignment="1">
      <alignment/>
    </xf>
    <xf numFmtId="2" fontId="7" fillId="2" borderId="3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 wrapText="1"/>
    </xf>
    <xf numFmtId="164" fontId="10" fillId="2" borderId="8" xfId="0" applyNumberFormat="1" applyFont="1" applyFill="1" applyBorder="1" applyAlignment="1">
      <alignment horizontal="right" wrapText="1"/>
    </xf>
    <xf numFmtId="164" fontId="10" fillId="2" borderId="23" xfId="0" applyNumberFormat="1" applyFont="1" applyFill="1" applyBorder="1" applyAlignment="1">
      <alignment horizontal="right" wrapText="1"/>
    </xf>
    <xf numFmtId="164" fontId="10" fillId="2" borderId="8" xfId="15" applyNumberFormat="1" applyFont="1" applyFill="1" applyBorder="1" applyAlignment="1">
      <alignment horizontal="right"/>
    </xf>
    <xf numFmtId="164" fontId="10" fillId="2" borderId="9" xfId="15" applyNumberFormat="1" applyFont="1" applyFill="1" applyBorder="1" applyAlignment="1">
      <alignment horizontal="right"/>
    </xf>
    <xf numFmtId="164" fontId="10" fillId="2" borderId="55" xfId="15" applyNumberFormat="1" applyFont="1" applyFill="1" applyBorder="1" applyAlignment="1">
      <alignment horizontal="right"/>
    </xf>
    <xf numFmtId="164" fontId="31" fillId="2" borderId="26" xfId="15" applyNumberFormat="1" applyFont="1" applyFill="1" applyBorder="1" applyAlignment="1">
      <alignment horizontal="right"/>
    </xf>
    <xf numFmtId="165" fontId="10" fillId="2" borderId="33" xfId="0" applyNumberFormat="1" applyFont="1" applyFill="1" applyBorder="1" applyAlignment="1">
      <alignment horizontal="center" wrapText="1"/>
    </xf>
    <xf numFmtId="165" fontId="10" fillId="2" borderId="8" xfId="0" applyNumberFormat="1" applyFont="1" applyFill="1" applyBorder="1" applyAlignment="1">
      <alignment horizontal="center" wrapText="1"/>
    </xf>
    <xf numFmtId="165" fontId="10" fillId="2" borderId="23" xfId="0" applyNumberFormat="1" applyFont="1" applyFill="1" applyBorder="1" applyAlignment="1">
      <alignment horizontal="center" wrapText="1"/>
    </xf>
    <xf numFmtId="165" fontId="7" fillId="2" borderId="60" xfId="34" applyNumberFormat="1" applyFont="1" applyFill="1" applyBorder="1" applyAlignment="1">
      <alignment horizontal="center"/>
    </xf>
    <xf numFmtId="165" fontId="7" fillId="2" borderId="71" xfId="0" applyNumberFormat="1" applyFont="1" applyFill="1" applyBorder="1" applyAlignment="1">
      <alignment horizontal="center"/>
    </xf>
    <xf numFmtId="165" fontId="7" fillId="2" borderId="20" xfId="0" applyNumberFormat="1" applyFont="1" applyFill="1" applyBorder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Industry Betas from Damoderan - 2004" xfId="29"/>
    <cellStyle name="Normal_JRW62" xfId="30"/>
    <cellStyle name="Normal_rcjrw1" xfId="31"/>
    <cellStyle name="Normal_S&amp;P 500 Data" xfId="32"/>
    <cellStyle name="Normal_S&amp;P Data - Damoderan 2005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externalLink" Target="externalLinks/externalLink23.xml" /><Relationship Id="rId43" Type="http://schemas.openxmlformats.org/officeDocument/2006/relationships/externalLink" Target="externalLinks/externalLink24.xml" /><Relationship Id="rId44" Type="http://schemas.openxmlformats.org/officeDocument/2006/relationships/externalLink" Target="externalLinks/externalLink25.xml" /><Relationship Id="rId45" Type="http://schemas.openxmlformats.org/officeDocument/2006/relationships/externalLink" Target="externalLinks/externalLink26.xml" /><Relationship Id="rId46" Type="http://schemas.openxmlformats.org/officeDocument/2006/relationships/externalLink" Target="externalLinks/externalLink27.xml" /><Relationship Id="rId47" Type="http://schemas.openxmlformats.org/officeDocument/2006/relationships/externalLink" Target="externalLinks/externalLink28.xml" /><Relationship Id="rId48" Type="http://schemas.openxmlformats.org/officeDocument/2006/relationships/externalLink" Target="externalLinks/externalLink29.xml" /><Relationship Id="rId49" Type="http://schemas.openxmlformats.org/officeDocument/2006/relationships/externalLink" Target="externalLinks/externalLink30.xml" /><Relationship Id="rId50" Type="http://schemas.openxmlformats.org/officeDocument/2006/relationships/externalLink" Target="externalLinks/externalLink31.xml" /><Relationship Id="rId51" Type="http://schemas.openxmlformats.org/officeDocument/2006/relationships/externalLink" Target="externalLinks/externalLink32.xml" /><Relationship Id="rId52" Type="http://schemas.openxmlformats.org/officeDocument/2006/relationships/externalLink" Target="externalLinks/externalLink33.xml" /><Relationship Id="rId53" Type="http://schemas.openxmlformats.org/officeDocument/2006/relationships/externalLink" Target="externalLinks/externalLink34.xml" /><Relationship Id="rId54" Type="http://schemas.openxmlformats.org/officeDocument/2006/relationships/externalLink" Target="externalLinks/externalLink35.xml" /><Relationship Id="rId55" Type="http://schemas.openxmlformats.org/officeDocument/2006/relationships/externalLink" Target="externalLinks/externalLink36.xml" /><Relationship Id="rId56" Type="http://schemas.openxmlformats.org/officeDocument/2006/relationships/externalLink" Target="externalLinks/externalLink37.xml" /><Relationship Id="rId57" Type="http://schemas.openxmlformats.org/officeDocument/2006/relationships/externalLink" Target="externalLinks/externalLink38.xml" /><Relationship Id="rId58" Type="http://schemas.openxmlformats.org/officeDocument/2006/relationships/externalLink" Target="externalLinks/externalLink39.xml" /><Relationship Id="rId59" Type="http://schemas.openxmlformats.org/officeDocument/2006/relationships/externalLink" Target="externalLinks/externalLink40.xml" /><Relationship Id="rId60" Type="http://schemas.openxmlformats.org/officeDocument/2006/relationships/externalLink" Target="externalLinks/externalLink41.xml" /><Relationship Id="rId61" Type="http://schemas.openxmlformats.org/officeDocument/2006/relationships/externalLink" Target="externalLinks/externalLink42.xml" /><Relationship Id="rId62" Type="http://schemas.openxmlformats.org/officeDocument/2006/relationships/externalLink" Target="externalLinks/externalLink43.xml" /><Relationship Id="rId63" Type="http://schemas.openxmlformats.org/officeDocument/2006/relationships/externalLink" Target="externalLinks/externalLink44.xml" /><Relationship Id="rId64" Type="http://schemas.openxmlformats.org/officeDocument/2006/relationships/externalLink" Target="externalLinks/externalLink45.xml" /><Relationship Id="rId65" Type="http://schemas.openxmlformats.org/officeDocument/2006/relationships/externalLink" Target="externalLinks/externalLink46.xml" /><Relationship Id="rId6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'[2]Historical Yields (3)'!$A$10:$A$177</c:f>
              <c:numCache>
                <c:ptCount val="168"/>
                <c:pt idx="0">
                  <c:v>33695</c:v>
                </c:pt>
                <c:pt idx="1">
                  <c:v>33725</c:v>
                </c:pt>
                <c:pt idx="2">
                  <c:v>33756</c:v>
                </c:pt>
                <c:pt idx="3">
                  <c:v>33786</c:v>
                </c:pt>
                <c:pt idx="4">
                  <c:v>33817</c:v>
                </c:pt>
                <c:pt idx="5">
                  <c:v>33848</c:v>
                </c:pt>
                <c:pt idx="6">
                  <c:v>33878</c:v>
                </c:pt>
                <c:pt idx="7">
                  <c:v>33909</c:v>
                </c:pt>
                <c:pt idx="8">
                  <c:v>33939</c:v>
                </c:pt>
                <c:pt idx="9">
                  <c:v>33970</c:v>
                </c:pt>
                <c:pt idx="10">
                  <c:v>34001</c:v>
                </c:pt>
                <c:pt idx="11">
                  <c:v>34029</c:v>
                </c:pt>
                <c:pt idx="12">
                  <c:v>34060</c:v>
                </c:pt>
                <c:pt idx="13">
                  <c:v>34090</c:v>
                </c:pt>
                <c:pt idx="14">
                  <c:v>34121</c:v>
                </c:pt>
                <c:pt idx="15">
                  <c:v>34151</c:v>
                </c:pt>
                <c:pt idx="16">
                  <c:v>34182</c:v>
                </c:pt>
                <c:pt idx="17">
                  <c:v>34213</c:v>
                </c:pt>
                <c:pt idx="18">
                  <c:v>34243</c:v>
                </c:pt>
                <c:pt idx="19">
                  <c:v>34274</c:v>
                </c:pt>
                <c:pt idx="20">
                  <c:v>34304</c:v>
                </c:pt>
                <c:pt idx="21">
                  <c:v>34335</c:v>
                </c:pt>
                <c:pt idx="22">
                  <c:v>34366</c:v>
                </c:pt>
                <c:pt idx="23">
                  <c:v>34394</c:v>
                </c:pt>
                <c:pt idx="24">
                  <c:v>34425</c:v>
                </c:pt>
                <c:pt idx="25">
                  <c:v>34455</c:v>
                </c:pt>
                <c:pt idx="26">
                  <c:v>34486</c:v>
                </c:pt>
                <c:pt idx="27">
                  <c:v>34516</c:v>
                </c:pt>
                <c:pt idx="28">
                  <c:v>34547</c:v>
                </c:pt>
                <c:pt idx="29">
                  <c:v>34578</c:v>
                </c:pt>
                <c:pt idx="30">
                  <c:v>34608</c:v>
                </c:pt>
                <c:pt idx="31">
                  <c:v>34639</c:v>
                </c:pt>
                <c:pt idx="32">
                  <c:v>34669</c:v>
                </c:pt>
                <c:pt idx="33">
                  <c:v>34700</c:v>
                </c:pt>
                <c:pt idx="34">
                  <c:v>34731</c:v>
                </c:pt>
                <c:pt idx="35">
                  <c:v>34759</c:v>
                </c:pt>
                <c:pt idx="36">
                  <c:v>34790</c:v>
                </c:pt>
                <c:pt idx="37">
                  <c:v>34820</c:v>
                </c:pt>
                <c:pt idx="38">
                  <c:v>34851</c:v>
                </c:pt>
                <c:pt idx="39">
                  <c:v>34881</c:v>
                </c:pt>
                <c:pt idx="40">
                  <c:v>34912</c:v>
                </c:pt>
                <c:pt idx="41">
                  <c:v>34943</c:v>
                </c:pt>
                <c:pt idx="42">
                  <c:v>34973</c:v>
                </c:pt>
                <c:pt idx="43">
                  <c:v>35004</c:v>
                </c:pt>
                <c:pt idx="44">
                  <c:v>35034</c:v>
                </c:pt>
                <c:pt idx="45">
                  <c:v>35065</c:v>
                </c:pt>
                <c:pt idx="46">
                  <c:v>35096</c:v>
                </c:pt>
                <c:pt idx="47">
                  <c:v>35125</c:v>
                </c:pt>
                <c:pt idx="48">
                  <c:v>35156</c:v>
                </c:pt>
                <c:pt idx="49">
                  <c:v>35186</c:v>
                </c:pt>
                <c:pt idx="50">
                  <c:v>35217</c:v>
                </c:pt>
                <c:pt idx="51">
                  <c:v>35247</c:v>
                </c:pt>
                <c:pt idx="52">
                  <c:v>35278</c:v>
                </c:pt>
                <c:pt idx="53">
                  <c:v>35309</c:v>
                </c:pt>
                <c:pt idx="54">
                  <c:v>35339</c:v>
                </c:pt>
                <c:pt idx="55">
                  <c:v>35370</c:v>
                </c:pt>
                <c:pt idx="56">
                  <c:v>35400</c:v>
                </c:pt>
                <c:pt idx="57">
                  <c:v>35431</c:v>
                </c:pt>
                <c:pt idx="58">
                  <c:v>35462</c:v>
                </c:pt>
                <c:pt idx="59">
                  <c:v>35490</c:v>
                </c:pt>
                <c:pt idx="60">
                  <c:v>35521</c:v>
                </c:pt>
                <c:pt idx="61">
                  <c:v>35551</c:v>
                </c:pt>
                <c:pt idx="62">
                  <c:v>35582</c:v>
                </c:pt>
                <c:pt idx="63">
                  <c:v>35612</c:v>
                </c:pt>
                <c:pt idx="64">
                  <c:v>35643</c:v>
                </c:pt>
                <c:pt idx="65">
                  <c:v>35674</c:v>
                </c:pt>
                <c:pt idx="66">
                  <c:v>35704</c:v>
                </c:pt>
                <c:pt idx="67">
                  <c:v>35735</c:v>
                </c:pt>
                <c:pt idx="68">
                  <c:v>35765</c:v>
                </c:pt>
                <c:pt idx="69">
                  <c:v>35796</c:v>
                </c:pt>
                <c:pt idx="70">
                  <c:v>35827</c:v>
                </c:pt>
                <c:pt idx="71">
                  <c:v>35855</c:v>
                </c:pt>
                <c:pt idx="72">
                  <c:v>35886</c:v>
                </c:pt>
                <c:pt idx="73">
                  <c:v>35916</c:v>
                </c:pt>
                <c:pt idx="74">
                  <c:v>35947</c:v>
                </c:pt>
                <c:pt idx="75">
                  <c:v>35977</c:v>
                </c:pt>
                <c:pt idx="76">
                  <c:v>36008</c:v>
                </c:pt>
                <c:pt idx="77">
                  <c:v>36039</c:v>
                </c:pt>
                <c:pt idx="78">
                  <c:v>36069</c:v>
                </c:pt>
                <c:pt idx="79">
                  <c:v>36100</c:v>
                </c:pt>
                <c:pt idx="80">
                  <c:v>36130</c:v>
                </c:pt>
                <c:pt idx="81">
                  <c:v>36161</c:v>
                </c:pt>
                <c:pt idx="82">
                  <c:v>36192</c:v>
                </c:pt>
                <c:pt idx="83">
                  <c:v>36220</c:v>
                </c:pt>
                <c:pt idx="84">
                  <c:v>36251</c:v>
                </c:pt>
                <c:pt idx="85">
                  <c:v>36281</c:v>
                </c:pt>
                <c:pt idx="86">
                  <c:v>36312</c:v>
                </c:pt>
                <c:pt idx="87">
                  <c:v>36342</c:v>
                </c:pt>
                <c:pt idx="88">
                  <c:v>36373</c:v>
                </c:pt>
                <c:pt idx="89">
                  <c:v>36404</c:v>
                </c:pt>
                <c:pt idx="90">
                  <c:v>36434</c:v>
                </c:pt>
                <c:pt idx="91">
                  <c:v>36465</c:v>
                </c:pt>
                <c:pt idx="92">
                  <c:v>36495</c:v>
                </c:pt>
                <c:pt idx="93">
                  <c:v>36526</c:v>
                </c:pt>
                <c:pt idx="94">
                  <c:v>36557</c:v>
                </c:pt>
                <c:pt idx="95">
                  <c:v>36586</c:v>
                </c:pt>
                <c:pt idx="96">
                  <c:v>36617</c:v>
                </c:pt>
                <c:pt idx="97">
                  <c:v>36647</c:v>
                </c:pt>
                <c:pt idx="98">
                  <c:v>36678</c:v>
                </c:pt>
                <c:pt idx="99">
                  <c:v>36708</c:v>
                </c:pt>
                <c:pt idx="100">
                  <c:v>36739</c:v>
                </c:pt>
                <c:pt idx="101">
                  <c:v>36770</c:v>
                </c:pt>
                <c:pt idx="102">
                  <c:v>36800</c:v>
                </c:pt>
                <c:pt idx="103">
                  <c:v>36831</c:v>
                </c:pt>
                <c:pt idx="104">
                  <c:v>36861</c:v>
                </c:pt>
                <c:pt idx="105">
                  <c:v>36892</c:v>
                </c:pt>
                <c:pt idx="106">
                  <c:v>36923</c:v>
                </c:pt>
                <c:pt idx="107">
                  <c:v>36951</c:v>
                </c:pt>
                <c:pt idx="108">
                  <c:v>36982</c:v>
                </c:pt>
                <c:pt idx="109">
                  <c:v>37012</c:v>
                </c:pt>
                <c:pt idx="110">
                  <c:v>37043</c:v>
                </c:pt>
                <c:pt idx="111">
                  <c:v>37073</c:v>
                </c:pt>
                <c:pt idx="112">
                  <c:v>37104</c:v>
                </c:pt>
                <c:pt idx="113">
                  <c:v>37135</c:v>
                </c:pt>
                <c:pt idx="114">
                  <c:v>37165</c:v>
                </c:pt>
                <c:pt idx="115">
                  <c:v>37196</c:v>
                </c:pt>
                <c:pt idx="116">
                  <c:v>37226</c:v>
                </c:pt>
                <c:pt idx="117">
                  <c:v>37257</c:v>
                </c:pt>
                <c:pt idx="118">
                  <c:v>37288</c:v>
                </c:pt>
                <c:pt idx="119">
                  <c:v>37316</c:v>
                </c:pt>
                <c:pt idx="120">
                  <c:v>37347</c:v>
                </c:pt>
                <c:pt idx="121">
                  <c:v>37377</c:v>
                </c:pt>
                <c:pt idx="122">
                  <c:v>37408</c:v>
                </c:pt>
                <c:pt idx="123">
                  <c:v>37438</c:v>
                </c:pt>
                <c:pt idx="124">
                  <c:v>37469</c:v>
                </c:pt>
                <c:pt idx="125">
                  <c:v>37500</c:v>
                </c:pt>
                <c:pt idx="126">
                  <c:v>37530</c:v>
                </c:pt>
                <c:pt idx="127">
                  <c:v>37561</c:v>
                </c:pt>
                <c:pt idx="128">
                  <c:v>37591</c:v>
                </c:pt>
                <c:pt idx="129">
                  <c:v>37622</c:v>
                </c:pt>
                <c:pt idx="130">
                  <c:v>37653</c:v>
                </c:pt>
                <c:pt idx="131">
                  <c:v>37681</c:v>
                </c:pt>
                <c:pt idx="132">
                  <c:v>37712</c:v>
                </c:pt>
                <c:pt idx="133">
                  <c:v>37742</c:v>
                </c:pt>
                <c:pt idx="134">
                  <c:v>37773</c:v>
                </c:pt>
                <c:pt idx="135">
                  <c:v>37803</c:v>
                </c:pt>
                <c:pt idx="136">
                  <c:v>37834</c:v>
                </c:pt>
                <c:pt idx="137">
                  <c:v>37865</c:v>
                </c:pt>
                <c:pt idx="138">
                  <c:v>37895</c:v>
                </c:pt>
                <c:pt idx="139">
                  <c:v>37926</c:v>
                </c:pt>
                <c:pt idx="140">
                  <c:v>37956</c:v>
                </c:pt>
                <c:pt idx="141">
                  <c:v>37987</c:v>
                </c:pt>
                <c:pt idx="142">
                  <c:v>38018</c:v>
                </c:pt>
                <c:pt idx="143">
                  <c:v>38047</c:v>
                </c:pt>
                <c:pt idx="144">
                  <c:v>38078</c:v>
                </c:pt>
                <c:pt idx="145">
                  <c:v>38111</c:v>
                </c:pt>
                <c:pt idx="146">
                  <c:v>38142</c:v>
                </c:pt>
                <c:pt idx="147">
                  <c:v>38172</c:v>
                </c:pt>
                <c:pt idx="148">
                  <c:v>38203</c:v>
                </c:pt>
                <c:pt idx="149">
                  <c:v>38234</c:v>
                </c:pt>
                <c:pt idx="150">
                  <c:v>38264</c:v>
                </c:pt>
                <c:pt idx="151">
                  <c:v>38292</c:v>
                </c:pt>
                <c:pt idx="152">
                  <c:v>38322</c:v>
                </c:pt>
                <c:pt idx="153">
                  <c:v>38353</c:v>
                </c:pt>
                <c:pt idx="154">
                  <c:v>38384</c:v>
                </c:pt>
                <c:pt idx="155">
                  <c:v>38412</c:v>
                </c:pt>
                <c:pt idx="156">
                  <c:v>38443</c:v>
                </c:pt>
                <c:pt idx="157">
                  <c:v>38473</c:v>
                </c:pt>
                <c:pt idx="158">
                  <c:v>38508</c:v>
                </c:pt>
                <c:pt idx="159">
                  <c:v>38538</c:v>
                </c:pt>
                <c:pt idx="160">
                  <c:v>38595</c:v>
                </c:pt>
                <c:pt idx="161">
                  <c:v>38625</c:v>
                </c:pt>
                <c:pt idx="162">
                  <c:v>38655</c:v>
                </c:pt>
                <c:pt idx="163">
                  <c:v>38686</c:v>
                </c:pt>
                <c:pt idx="164">
                  <c:v>38717</c:v>
                </c:pt>
                <c:pt idx="165">
                  <c:v>38748</c:v>
                </c:pt>
                <c:pt idx="166">
                  <c:v>38776</c:v>
                </c:pt>
                <c:pt idx="167">
                  <c:v>38807</c:v>
                </c:pt>
              </c:numCache>
            </c:numRef>
          </c:cat>
          <c:val>
            <c:numRef>
              <c:f>'[2]Historical Yields (3)'!$B$10:$B$177</c:f>
              <c:numCache>
                <c:ptCount val="168"/>
                <c:pt idx="0">
                  <c:v>8.15</c:v>
                </c:pt>
                <c:pt idx="1">
                  <c:v>7.87</c:v>
                </c:pt>
                <c:pt idx="2">
                  <c:v>7.68</c:v>
                </c:pt>
                <c:pt idx="3">
                  <c:v>7.26</c:v>
                </c:pt>
                <c:pt idx="4">
                  <c:v>7.11</c:v>
                </c:pt>
                <c:pt idx="5">
                  <c:v>7</c:v>
                </c:pt>
                <c:pt idx="6">
                  <c:v>7.49</c:v>
                </c:pt>
                <c:pt idx="7">
                  <c:v>7.66</c:v>
                </c:pt>
                <c:pt idx="8">
                  <c:v>7.32</c:v>
                </c:pt>
                <c:pt idx="9">
                  <c:v>6.9</c:v>
                </c:pt>
                <c:pt idx="10">
                  <c:v>6.76</c:v>
                </c:pt>
                <c:pt idx="11">
                  <c:v>6.81</c:v>
                </c:pt>
                <c:pt idx="12">
                  <c:v>6.59</c:v>
                </c:pt>
                <c:pt idx="13">
                  <c:v>6.79</c:v>
                </c:pt>
                <c:pt idx="14">
                  <c:v>6.35</c:v>
                </c:pt>
                <c:pt idx="15">
                  <c:v>6.31</c:v>
                </c:pt>
                <c:pt idx="16">
                  <c:v>5.98</c:v>
                </c:pt>
                <c:pt idx="17">
                  <c:v>5.87</c:v>
                </c:pt>
                <c:pt idx="18">
                  <c:v>5.91</c:v>
                </c:pt>
                <c:pt idx="19">
                  <c:v>6.38</c:v>
                </c:pt>
                <c:pt idx="20">
                  <c:v>6.34</c:v>
                </c:pt>
                <c:pt idx="21">
                  <c:v>6.17</c:v>
                </c:pt>
                <c:pt idx="22">
                  <c:v>6.65</c:v>
                </c:pt>
                <c:pt idx="23">
                  <c:v>7.29</c:v>
                </c:pt>
                <c:pt idx="24">
                  <c:v>7.59</c:v>
                </c:pt>
                <c:pt idx="25">
                  <c:v>7.79</c:v>
                </c:pt>
                <c:pt idx="26">
                  <c:v>7.95</c:v>
                </c:pt>
                <c:pt idx="27">
                  <c:v>7.77</c:v>
                </c:pt>
                <c:pt idx="28">
                  <c:v>7.8</c:v>
                </c:pt>
                <c:pt idx="29">
                  <c:v>8.22</c:v>
                </c:pt>
                <c:pt idx="30">
                  <c:v>8.42</c:v>
                </c:pt>
                <c:pt idx="31">
                  <c:v>8.5</c:v>
                </c:pt>
                <c:pt idx="32">
                  <c:v>8.45</c:v>
                </c:pt>
                <c:pt idx="33">
                  <c:v>8.25</c:v>
                </c:pt>
                <c:pt idx="34">
                  <c:v>7.82</c:v>
                </c:pt>
                <c:pt idx="35">
                  <c:v>7.83</c:v>
                </c:pt>
                <c:pt idx="36">
                  <c:v>7.65</c:v>
                </c:pt>
                <c:pt idx="37">
                  <c:v>6.85</c:v>
                </c:pt>
                <c:pt idx="38">
                  <c:v>6.81</c:v>
                </c:pt>
                <c:pt idx="39">
                  <c:v>6.99</c:v>
                </c:pt>
                <c:pt idx="40">
                  <c:v>6.88</c:v>
                </c:pt>
                <c:pt idx="41">
                  <c:v>6.75</c:v>
                </c:pt>
                <c:pt idx="42">
                  <c:v>6.64</c:v>
                </c:pt>
                <c:pt idx="43">
                  <c:v>6.31</c:v>
                </c:pt>
                <c:pt idx="44">
                  <c:v>6.12</c:v>
                </c:pt>
                <c:pt idx="45">
                  <c:v>6.2</c:v>
                </c:pt>
                <c:pt idx="46">
                  <c:v>6.74</c:v>
                </c:pt>
                <c:pt idx="47">
                  <c:v>6.91</c:v>
                </c:pt>
                <c:pt idx="48">
                  <c:v>7.24</c:v>
                </c:pt>
                <c:pt idx="49">
                  <c:v>7.39</c:v>
                </c:pt>
                <c:pt idx="50">
                  <c:v>7.25</c:v>
                </c:pt>
                <c:pt idx="51">
                  <c:v>7.4</c:v>
                </c:pt>
                <c:pt idx="52">
                  <c:v>7.44</c:v>
                </c:pt>
                <c:pt idx="53">
                  <c:v>7.23</c:v>
                </c:pt>
                <c:pt idx="54">
                  <c:v>6.84</c:v>
                </c:pt>
                <c:pt idx="55">
                  <c:v>6.63</c:v>
                </c:pt>
                <c:pt idx="56">
                  <c:v>7</c:v>
                </c:pt>
                <c:pt idx="57">
                  <c:v>7.06</c:v>
                </c:pt>
                <c:pt idx="58">
                  <c:v>7.11</c:v>
                </c:pt>
                <c:pt idx="59">
                  <c:v>7.42</c:v>
                </c:pt>
                <c:pt idx="60">
                  <c:v>7.23</c:v>
                </c:pt>
                <c:pt idx="61">
                  <c:v>7.18</c:v>
                </c:pt>
                <c:pt idx="62">
                  <c:v>7</c:v>
                </c:pt>
                <c:pt idx="63">
                  <c:v>6.53</c:v>
                </c:pt>
                <c:pt idx="64">
                  <c:v>6.9</c:v>
                </c:pt>
                <c:pt idx="65">
                  <c:v>6.67</c:v>
                </c:pt>
                <c:pt idx="66">
                  <c:v>6.43</c:v>
                </c:pt>
                <c:pt idx="67">
                  <c:v>6.48</c:v>
                </c:pt>
                <c:pt idx="68">
                  <c:v>6.37</c:v>
                </c:pt>
                <c:pt idx="69">
                  <c:v>6.17</c:v>
                </c:pt>
                <c:pt idx="70">
                  <c:v>6.3</c:v>
                </c:pt>
                <c:pt idx="71">
                  <c:v>6.35</c:v>
                </c:pt>
                <c:pt idx="72">
                  <c:v>6.37</c:v>
                </c:pt>
                <c:pt idx="73">
                  <c:v>6.23</c:v>
                </c:pt>
                <c:pt idx="74">
                  <c:v>6.21</c:v>
                </c:pt>
                <c:pt idx="75">
                  <c:v>6.26</c:v>
                </c:pt>
                <c:pt idx="76">
                  <c:v>6.05</c:v>
                </c:pt>
                <c:pt idx="77">
                  <c:v>5.54</c:v>
                </c:pt>
                <c:pt idx="78">
                  <c:v>5.63</c:v>
                </c:pt>
                <c:pt idx="79">
                  <c:v>5.69</c:v>
                </c:pt>
                <c:pt idx="80">
                  <c:v>5.65</c:v>
                </c:pt>
                <c:pt idx="81">
                  <c:v>5.6</c:v>
                </c:pt>
                <c:pt idx="82">
                  <c:v>6.12</c:v>
                </c:pt>
                <c:pt idx="83">
                  <c:v>6.12</c:v>
                </c:pt>
                <c:pt idx="84">
                  <c:v>6.25</c:v>
                </c:pt>
                <c:pt idx="85">
                  <c:v>6.6</c:v>
                </c:pt>
                <c:pt idx="86">
                  <c:v>6.84</c:v>
                </c:pt>
                <c:pt idx="87">
                  <c:v>7</c:v>
                </c:pt>
                <c:pt idx="88">
                  <c:v>7.23</c:v>
                </c:pt>
                <c:pt idx="89">
                  <c:v>7.2</c:v>
                </c:pt>
                <c:pt idx="90">
                  <c:v>7.3</c:v>
                </c:pt>
                <c:pt idx="91">
                  <c:v>7.42</c:v>
                </c:pt>
                <c:pt idx="92">
                  <c:v>7.62</c:v>
                </c:pt>
                <c:pt idx="93">
                  <c:v>7.9</c:v>
                </c:pt>
                <c:pt idx="94">
                  <c:v>7.65</c:v>
                </c:pt>
                <c:pt idx="95">
                  <c:v>7.47</c:v>
                </c:pt>
                <c:pt idx="96">
                  <c:v>7.78</c:v>
                </c:pt>
                <c:pt idx="97">
                  <c:v>7.94</c:v>
                </c:pt>
                <c:pt idx="98">
                  <c:v>7.83</c:v>
                </c:pt>
                <c:pt idx="99">
                  <c:v>7.81</c:v>
                </c:pt>
                <c:pt idx="100">
                  <c:v>7.55</c:v>
                </c:pt>
                <c:pt idx="101">
                  <c:v>7.62</c:v>
                </c:pt>
                <c:pt idx="102">
                  <c:v>7.6</c:v>
                </c:pt>
                <c:pt idx="103">
                  <c:v>7.38</c:v>
                </c:pt>
                <c:pt idx="104">
                  <c:v>7.03</c:v>
                </c:pt>
                <c:pt idx="105">
                  <c:v>6.96</c:v>
                </c:pt>
                <c:pt idx="106">
                  <c:v>6.82</c:v>
                </c:pt>
                <c:pt idx="107">
                  <c:v>6.8</c:v>
                </c:pt>
                <c:pt idx="108">
                  <c:v>7.23</c:v>
                </c:pt>
                <c:pt idx="109">
                  <c:v>7.18</c:v>
                </c:pt>
                <c:pt idx="110">
                  <c:v>7.17</c:v>
                </c:pt>
                <c:pt idx="111">
                  <c:v>6.79</c:v>
                </c:pt>
                <c:pt idx="112">
                  <c:v>6.58</c:v>
                </c:pt>
                <c:pt idx="113">
                  <c:v>6.7</c:v>
                </c:pt>
                <c:pt idx="114">
                  <c:v>6.15</c:v>
                </c:pt>
                <c:pt idx="115">
                  <c:v>6.62</c:v>
                </c:pt>
                <c:pt idx="116">
                  <c:v>6.77</c:v>
                </c:pt>
                <c:pt idx="117">
                  <c:v>6.6</c:v>
                </c:pt>
                <c:pt idx="118">
                  <c:v>6.63</c:v>
                </c:pt>
                <c:pt idx="119">
                  <c:v>7.14</c:v>
                </c:pt>
                <c:pt idx="120">
                  <c:v>6.86</c:v>
                </c:pt>
                <c:pt idx="121">
                  <c:v>6.58</c:v>
                </c:pt>
                <c:pt idx="122">
                  <c:v>6.47</c:v>
                </c:pt>
                <c:pt idx="123">
                  <c:v>6.1491</c:v>
                </c:pt>
                <c:pt idx="124">
                  <c:v>5.9127</c:v>
                </c:pt>
                <c:pt idx="125">
                  <c:v>5.4941</c:v>
                </c:pt>
                <c:pt idx="126">
                  <c:v>5.777</c:v>
                </c:pt>
                <c:pt idx="127">
                  <c:v>5.8075</c:v>
                </c:pt>
                <c:pt idx="128">
                  <c:v>5.5143</c:v>
                </c:pt>
                <c:pt idx="129">
                  <c:v>5.7594</c:v>
                </c:pt>
                <c:pt idx="130">
                  <c:v>5.3048</c:v>
                </c:pt>
                <c:pt idx="131">
                  <c:v>5.2466</c:v>
                </c:pt>
                <c:pt idx="132">
                  <c:v>5.0743</c:v>
                </c:pt>
                <c:pt idx="133">
                  <c:v>4.4599</c:v>
                </c:pt>
                <c:pt idx="134">
                  <c:v>4.4994</c:v>
                </c:pt>
                <c:pt idx="135">
                  <c:v>5.3977</c:v>
                </c:pt>
                <c:pt idx="136">
                  <c:v>5.2757</c:v>
                </c:pt>
                <c:pt idx="137">
                  <c:v>4.735</c:v>
                </c:pt>
                <c:pt idx="138">
                  <c:v>5.0193</c:v>
                </c:pt>
                <c:pt idx="139">
                  <c:v>5.0064</c:v>
                </c:pt>
                <c:pt idx="140">
                  <c:v>5.0072</c:v>
                </c:pt>
                <c:pt idx="141">
                  <c:v>4.9279</c:v>
                </c:pt>
                <c:pt idx="142">
                  <c:v>4.6434</c:v>
                </c:pt>
                <c:pt idx="143">
                  <c:v>4.465</c:v>
                </c:pt>
                <c:pt idx="144">
                  <c:v>5.1784</c:v>
                </c:pt>
                <c:pt idx="145">
                  <c:v>5.3274</c:v>
                </c:pt>
                <c:pt idx="146">
                  <c:v>5.2894</c:v>
                </c:pt>
                <c:pt idx="147">
                  <c:v>5.164</c:v>
                </c:pt>
                <c:pt idx="148">
                  <c:v>4.8557</c:v>
                </c:pt>
                <c:pt idx="149">
                  <c:v>4.7865</c:v>
                </c:pt>
                <c:pt idx="150">
                  <c:v>4.7741</c:v>
                </c:pt>
                <c:pt idx="151">
                  <c:v>5.077</c:v>
                </c:pt>
                <c:pt idx="152">
                  <c:v>4.9248</c:v>
                </c:pt>
                <c:pt idx="153">
                  <c:v>4.8308</c:v>
                </c:pt>
                <c:pt idx="154">
                  <c:v>5.03</c:v>
                </c:pt>
                <c:pt idx="155">
                  <c:v>5.1391</c:v>
                </c:pt>
                <c:pt idx="156">
                  <c:v>4.955</c:v>
                </c:pt>
                <c:pt idx="157">
                  <c:v>4.7329</c:v>
                </c:pt>
                <c:pt idx="158">
                  <c:v>4.6727</c:v>
                </c:pt>
                <c:pt idx="159">
                  <c:v>5.012</c:v>
                </c:pt>
                <c:pt idx="160">
                  <c:v>4.791</c:v>
                </c:pt>
                <c:pt idx="161">
                  <c:v>5.0138</c:v>
                </c:pt>
                <c:pt idx="162">
                  <c:v>5.3422</c:v>
                </c:pt>
                <c:pt idx="163">
                  <c:v>5.3227</c:v>
                </c:pt>
                <c:pt idx="164">
                  <c:v>5.1977</c:v>
                </c:pt>
                <c:pt idx="165">
                  <c:v>5.3633</c:v>
                </c:pt>
                <c:pt idx="166">
                  <c:v>5.3733</c:v>
                </c:pt>
                <c:pt idx="167">
                  <c:v>5.696</c:v>
                </c:pt>
              </c:numCache>
            </c:numRef>
          </c:val>
        </c:ser>
        <c:axId val="7907851"/>
        <c:axId val="4061796"/>
      </c:barChart>
      <c:catAx>
        <c:axId val="7907851"/>
        <c:scaling>
          <c:orientation val="minMax"/>
        </c:scaling>
        <c:axPos val="b"/>
        <c:delete val="0"/>
        <c:numFmt formatCode="m/d/yyyy;@" sourceLinked="0"/>
        <c:majorTickMark val="out"/>
        <c:minorTickMark val="none"/>
        <c:tickLblPos val="nextTo"/>
        <c:crossAx val="4061796"/>
        <c:crosses val="autoZero"/>
        <c:auto val="1"/>
        <c:lblOffset val="100"/>
        <c:noMultiLvlLbl val="0"/>
      </c:catAx>
      <c:valAx>
        <c:axId val="4061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725"/>
          <c:w val="0.951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'[1]Div Yield Graph'!$A$4:$A$18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'[1]Div Yield Graph'!$B$4:$B$18</c:f>
              <c:numCache>
                <c:ptCount val="15"/>
                <c:pt idx="0">
                  <c:v>0.066</c:v>
                </c:pt>
                <c:pt idx="1">
                  <c:v>0.063</c:v>
                </c:pt>
                <c:pt idx="2">
                  <c:v>0.0555</c:v>
                </c:pt>
                <c:pt idx="3">
                  <c:v>0.073</c:v>
                </c:pt>
                <c:pt idx="4">
                  <c:v>0.069</c:v>
                </c:pt>
                <c:pt idx="5">
                  <c:v>0.0575</c:v>
                </c:pt>
                <c:pt idx="6">
                  <c:v>0.0565</c:v>
                </c:pt>
                <c:pt idx="7">
                  <c:v>0.0475</c:v>
                </c:pt>
                <c:pt idx="8">
                  <c:v>0.05</c:v>
                </c:pt>
                <c:pt idx="9">
                  <c:v>0.051500000000000004</c:v>
                </c:pt>
                <c:pt idx="10">
                  <c:v>0.048</c:v>
                </c:pt>
                <c:pt idx="11">
                  <c:v>0.0485</c:v>
                </c:pt>
                <c:pt idx="12">
                  <c:v>0.0475</c:v>
                </c:pt>
                <c:pt idx="13">
                  <c:v>0.043</c:v>
                </c:pt>
                <c:pt idx="14">
                  <c:v>0.037</c:v>
                </c:pt>
              </c:numCache>
            </c:numRef>
          </c:val>
        </c:ser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60570030"/>
        <c:crosses val="autoZero"/>
        <c:auto val="1"/>
        <c:lblOffset val="100"/>
        <c:noMultiLvlLbl val="0"/>
      </c:catAx>
      <c:valAx>
        <c:axId val="605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Dividend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3655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ROE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'jrw-5.3'!$A$6:$A$20</c:f>
              <c:numCache/>
            </c:numRef>
          </c:cat>
          <c:val>
            <c:numRef>
              <c:f>'jrw-5.3'!$B$6:$B$20</c:f>
              <c:numCache/>
            </c:numRef>
          </c:val>
        </c:ser>
        <c:axId val="8259359"/>
        <c:axId val="7225368"/>
      </c:barChart>
      <c:lineChart>
        <c:grouping val="standard"/>
        <c:varyColors val="0"/>
        <c:ser>
          <c:idx val="2"/>
          <c:order val="1"/>
          <c:tx>
            <c:v>Market-to-Book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'jrw-5.3'!$A$6:$A$20</c:f>
              <c:numCache/>
            </c:numRef>
          </c:cat>
          <c:val>
            <c:numRef>
              <c:f>'jrw-5.3'!$C$6:$C$20</c:f>
              <c:numCache/>
            </c:numRef>
          </c:val>
          <c:smooth val="0"/>
        </c:ser>
        <c:axId val="65028313"/>
        <c:axId val="48383906"/>
      </c:lineChart>
      <c:catAx>
        <c:axId val="8259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25368"/>
        <c:crosses val="autoZero"/>
        <c:auto val="0"/>
        <c:lblOffset val="100"/>
        <c:tickLblSkip val="1"/>
        <c:noMultiLvlLbl val="0"/>
      </c:catAx>
      <c:valAx>
        <c:axId val="7225368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crossAx val="8259359"/>
        <c:crossesAt val="1"/>
        <c:crossBetween val="between"/>
        <c:dispUnits/>
      </c:valAx>
      <c:catAx>
        <c:axId val="65028313"/>
        <c:scaling>
          <c:orientation val="minMax"/>
        </c:scaling>
        <c:axPos val="b"/>
        <c:delete val="1"/>
        <c:majorTickMark val="in"/>
        <c:minorTickMark val="none"/>
        <c:tickLblPos val="nextTo"/>
        <c:crossAx val="48383906"/>
        <c:crosses val="autoZero"/>
        <c:auto val="0"/>
        <c:lblOffset val="100"/>
        <c:tickLblSkip val="1"/>
        <c:noMultiLvlLbl val="0"/>
      </c:catAx>
      <c:valAx>
        <c:axId val="48383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283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14</xdr:col>
      <xdr:colOff>19050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1390650"/>
        <a:ext cx="88392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838200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0" y="1781175"/>
        <a:ext cx="87630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17</xdr:col>
      <xdr:colOff>647700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3057525" y="1781175"/>
        <a:ext cx="7991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Interest%20Rate%20Data%20Updated\Utilities%20Data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Lone%20Star%20Pipeline\RRC%20Rebuttal\Risk%20Premiu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bhf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CAP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Documents%20and%20Settings\Bruce%20H.%20Fairchild\Desktop\DEFS\LDC%20Cost%20of%20Equit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El%20Paso%20Electric\Bundled\Group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rw\Excel\Stock%20and%20Bond%20Returns\bond%20and%20stock%20returns%20-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Interest%20Rate%20Data%20Updated\Ten-Year%20Treasury,%20A-rated%20PUs,%20Updated%20May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Lone%20Star%20Pipeline\RRC%20Rebuttal\Risk%20Premiu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Kansas%20Gas%20Services\bhf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Kansas%20Gas%20Services\CAPM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Documents%20and%20Settings\Bruce%20H.%20Fairchild\Desktop\DEFS\LDC%20Cost%20of%20Equit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El%20Paso%20Electric\Bundled\Group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mailboxes\attach\Yankee%20Gas\YGS%20ROR%20Schedule%20December%202003%20Revis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Lone%20Star%20Pipeline\RRC%20Rebuttal\Risk%20Premi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bhf-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CAPM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Documents%20and%20Settings\Bruce%20H.%20Fairchild\Desktop\DEFS\LDC%20Cost%20of%20Equity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El%20Paso%20Electric\Bundled\Group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VGS%202006\UI%202005\WEA-5%20(new%20Data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NFG\PSW%20Schedules%202002%20fina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Lone%20Star%20Pipeline\RRC%20Rebuttal\Risk%20Premium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Kansas%20Gas%20Services\bhf-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Kansas%20Gas%20Services\CAPM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ce%20H.%20Fairchild\Desktop\DEFS\LDC%20Cost%20of%20Equit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El%20Paso%20Electric\Bundled\Group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udora%20mailboxes\attach\Yankee%20Gas\YGS%20ROR%20Schedule%20December%202003%20Revised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rofiles\VBOLOGNA\LOCALS~1\Temp\C-3.6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TECASE\1999\Rate%20Cas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ATAFILE\RATECASE\97\Rate%20Review%20Fiscal\E-Filing\F-1.0%20(PROTECTED%20ORDER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1998Mulvey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jrw\Excel\Stock%20and%20Bond%20Returns\bond%20and%20stock%20returns%20-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n Data"/>
      <sheetName val="ROE-MTB Data"/>
      <sheetName val="ROE and MB Data"/>
      <sheetName val="Div Yield Graph"/>
      <sheetName val="Bond Yields (2)"/>
      <sheetName val="JRW-4.3"/>
    </sheetNames>
    <sheetDataSet>
      <sheetData sheetId="3">
        <row r="4">
          <cell r="A4">
            <v>1991</v>
          </cell>
          <cell r="B4">
            <v>0.066</v>
          </cell>
        </row>
        <row r="5">
          <cell r="A5">
            <v>1992</v>
          </cell>
          <cell r="B5">
            <v>0.063</v>
          </cell>
        </row>
        <row r="6">
          <cell r="A6">
            <v>1993</v>
          </cell>
          <cell r="B6">
            <v>0.0555</v>
          </cell>
        </row>
        <row r="7">
          <cell r="A7">
            <v>1994</v>
          </cell>
          <cell r="B7">
            <v>0.073</v>
          </cell>
        </row>
        <row r="8">
          <cell r="A8">
            <v>1995</v>
          </cell>
          <cell r="B8">
            <v>0.069</v>
          </cell>
        </row>
        <row r="9">
          <cell r="A9">
            <v>1996</v>
          </cell>
          <cell r="B9">
            <v>0.0575</v>
          </cell>
        </row>
        <row r="10">
          <cell r="A10">
            <v>1997</v>
          </cell>
          <cell r="B10">
            <v>0.0565</v>
          </cell>
        </row>
        <row r="11">
          <cell r="A11">
            <v>1998</v>
          </cell>
          <cell r="B11">
            <v>0.0475</v>
          </cell>
        </row>
        <row r="12">
          <cell r="A12">
            <v>1999</v>
          </cell>
          <cell r="B12">
            <v>0.05</v>
          </cell>
        </row>
        <row r="13">
          <cell r="A13">
            <v>2000</v>
          </cell>
          <cell r="B13">
            <v>0.051500000000000004</v>
          </cell>
        </row>
        <row r="14">
          <cell r="A14">
            <v>2001</v>
          </cell>
          <cell r="B14">
            <v>0.048</v>
          </cell>
        </row>
        <row r="15">
          <cell r="A15">
            <v>2002</v>
          </cell>
          <cell r="B15">
            <v>0.0485</v>
          </cell>
        </row>
        <row r="16">
          <cell r="A16">
            <v>2003</v>
          </cell>
          <cell r="B16">
            <v>0.0475</v>
          </cell>
        </row>
        <row r="17">
          <cell r="A17">
            <v>2004</v>
          </cell>
          <cell r="B17">
            <v>0.043</v>
          </cell>
        </row>
        <row r="18">
          <cell r="A18">
            <v>2005</v>
          </cell>
          <cell r="B18">
            <v>0.037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tility 30-Year Yields"/>
      <sheetName val="Historical Yields"/>
      <sheetName val="Chart"/>
      <sheetName val="Historical Yields (2)"/>
      <sheetName val="Historical Yields (3)"/>
      <sheetName val="Index Companies"/>
    </sheetNames>
    <sheetDataSet>
      <sheetData sheetId="4">
        <row r="10">
          <cell r="A10">
            <v>33695</v>
          </cell>
          <cell r="B10">
            <v>8.15</v>
          </cell>
        </row>
        <row r="11">
          <cell r="A11">
            <v>33725</v>
          </cell>
          <cell r="B11">
            <v>7.87</v>
          </cell>
        </row>
        <row r="12">
          <cell r="A12">
            <v>33756</v>
          </cell>
          <cell r="B12">
            <v>7.68</v>
          </cell>
        </row>
        <row r="13">
          <cell r="A13">
            <v>33786</v>
          </cell>
          <cell r="B13">
            <v>7.26</v>
          </cell>
        </row>
        <row r="14">
          <cell r="A14">
            <v>33817</v>
          </cell>
          <cell r="B14">
            <v>7.11</v>
          </cell>
        </row>
        <row r="15">
          <cell r="A15">
            <v>33848</v>
          </cell>
          <cell r="B15">
            <v>7</v>
          </cell>
        </row>
        <row r="16">
          <cell r="A16">
            <v>33878</v>
          </cell>
          <cell r="B16">
            <v>7.49</v>
          </cell>
        </row>
        <row r="17">
          <cell r="A17">
            <v>33909</v>
          </cell>
          <cell r="B17">
            <v>7.66</v>
          </cell>
        </row>
        <row r="18">
          <cell r="A18">
            <v>33939</v>
          </cell>
          <cell r="B18">
            <v>7.32</v>
          </cell>
        </row>
        <row r="19">
          <cell r="A19">
            <v>33970</v>
          </cell>
          <cell r="B19">
            <v>6.9</v>
          </cell>
        </row>
        <row r="20">
          <cell r="A20">
            <v>34001</v>
          </cell>
          <cell r="B20">
            <v>6.76</v>
          </cell>
        </row>
        <row r="21">
          <cell r="A21">
            <v>34029</v>
          </cell>
          <cell r="B21">
            <v>6.81</v>
          </cell>
        </row>
        <row r="22">
          <cell r="A22">
            <v>34060</v>
          </cell>
          <cell r="B22">
            <v>6.59</v>
          </cell>
        </row>
        <row r="23">
          <cell r="A23">
            <v>34090</v>
          </cell>
          <cell r="B23">
            <v>6.79</v>
          </cell>
        </row>
        <row r="24">
          <cell r="A24">
            <v>34121</v>
          </cell>
          <cell r="B24">
            <v>6.35</v>
          </cell>
        </row>
        <row r="25">
          <cell r="A25">
            <v>34151</v>
          </cell>
          <cell r="B25">
            <v>6.31</v>
          </cell>
        </row>
        <row r="26">
          <cell r="A26">
            <v>34182</v>
          </cell>
          <cell r="B26">
            <v>5.98</v>
          </cell>
        </row>
        <row r="27">
          <cell r="A27">
            <v>34213</v>
          </cell>
          <cell r="B27">
            <v>5.87</v>
          </cell>
        </row>
        <row r="28">
          <cell r="A28">
            <v>34243</v>
          </cell>
          <cell r="B28">
            <v>5.91</v>
          </cell>
        </row>
        <row r="29">
          <cell r="A29">
            <v>34274</v>
          </cell>
          <cell r="B29">
            <v>6.38</v>
          </cell>
        </row>
        <row r="30">
          <cell r="A30">
            <v>34304</v>
          </cell>
          <cell r="B30">
            <v>6.34</v>
          </cell>
        </row>
        <row r="31">
          <cell r="A31">
            <v>34335</v>
          </cell>
          <cell r="B31">
            <v>6.17</v>
          </cell>
        </row>
        <row r="32">
          <cell r="A32">
            <v>34366</v>
          </cell>
          <cell r="B32">
            <v>6.65</v>
          </cell>
        </row>
        <row r="33">
          <cell r="A33">
            <v>34394</v>
          </cell>
          <cell r="B33">
            <v>7.29</v>
          </cell>
        </row>
        <row r="34">
          <cell r="A34">
            <v>34425</v>
          </cell>
          <cell r="B34">
            <v>7.59</v>
          </cell>
        </row>
        <row r="35">
          <cell r="A35">
            <v>34455</v>
          </cell>
          <cell r="B35">
            <v>7.79</v>
          </cell>
        </row>
        <row r="36">
          <cell r="A36">
            <v>34486</v>
          </cell>
          <cell r="B36">
            <v>7.95</v>
          </cell>
        </row>
        <row r="37">
          <cell r="A37">
            <v>34516</v>
          </cell>
          <cell r="B37">
            <v>7.77</v>
          </cell>
        </row>
        <row r="38">
          <cell r="A38">
            <v>34547</v>
          </cell>
          <cell r="B38">
            <v>7.8</v>
          </cell>
        </row>
        <row r="39">
          <cell r="A39">
            <v>34578</v>
          </cell>
          <cell r="B39">
            <v>8.22</v>
          </cell>
        </row>
        <row r="40">
          <cell r="A40">
            <v>34608</v>
          </cell>
          <cell r="B40">
            <v>8.42</v>
          </cell>
        </row>
        <row r="41">
          <cell r="A41">
            <v>34639</v>
          </cell>
          <cell r="B41">
            <v>8.5</v>
          </cell>
        </row>
        <row r="42">
          <cell r="A42">
            <v>34669</v>
          </cell>
          <cell r="B42">
            <v>8.45</v>
          </cell>
        </row>
        <row r="43">
          <cell r="A43">
            <v>34700</v>
          </cell>
          <cell r="B43">
            <v>8.25</v>
          </cell>
        </row>
        <row r="44">
          <cell r="A44">
            <v>34731</v>
          </cell>
          <cell r="B44">
            <v>7.82</v>
          </cell>
        </row>
        <row r="45">
          <cell r="A45">
            <v>34759</v>
          </cell>
          <cell r="B45">
            <v>7.83</v>
          </cell>
        </row>
        <row r="46">
          <cell r="A46">
            <v>34790</v>
          </cell>
          <cell r="B46">
            <v>7.65</v>
          </cell>
        </row>
        <row r="47">
          <cell r="A47">
            <v>34820</v>
          </cell>
          <cell r="B47">
            <v>6.85</v>
          </cell>
        </row>
        <row r="48">
          <cell r="A48">
            <v>34851</v>
          </cell>
          <cell r="B48">
            <v>6.81</v>
          </cell>
        </row>
        <row r="49">
          <cell r="A49">
            <v>34881</v>
          </cell>
          <cell r="B49">
            <v>6.99</v>
          </cell>
        </row>
        <row r="50">
          <cell r="A50">
            <v>34912</v>
          </cell>
          <cell r="B50">
            <v>6.88</v>
          </cell>
        </row>
        <row r="51">
          <cell r="A51">
            <v>34943</v>
          </cell>
          <cell r="B51">
            <v>6.75</v>
          </cell>
        </row>
        <row r="52">
          <cell r="A52">
            <v>34973</v>
          </cell>
          <cell r="B52">
            <v>6.64</v>
          </cell>
        </row>
        <row r="53">
          <cell r="A53">
            <v>35004</v>
          </cell>
          <cell r="B53">
            <v>6.31</v>
          </cell>
        </row>
        <row r="54">
          <cell r="A54">
            <v>35034</v>
          </cell>
          <cell r="B54">
            <v>6.12</v>
          </cell>
        </row>
        <row r="55">
          <cell r="A55">
            <v>35065</v>
          </cell>
          <cell r="B55">
            <v>6.2</v>
          </cell>
        </row>
        <row r="56">
          <cell r="A56">
            <v>35096</v>
          </cell>
          <cell r="B56">
            <v>6.74</v>
          </cell>
        </row>
        <row r="57">
          <cell r="A57">
            <v>35125</v>
          </cell>
          <cell r="B57">
            <v>6.91</v>
          </cell>
        </row>
        <row r="58">
          <cell r="A58">
            <v>35156</v>
          </cell>
          <cell r="B58">
            <v>7.24</v>
          </cell>
        </row>
        <row r="59">
          <cell r="A59">
            <v>35186</v>
          </cell>
          <cell r="B59">
            <v>7.39</v>
          </cell>
        </row>
        <row r="60">
          <cell r="A60">
            <v>35217</v>
          </cell>
          <cell r="B60">
            <v>7.25</v>
          </cell>
        </row>
        <row r="61">
          <cell r="A61">
            <v>35247</v>
          </cell>
          <cell r="B61">
            <v>7.4</v>
          </cell>
        </row>
        <row r="62">
          <cell r="A62">
            <v>35278</v>
          </cell>
          <cell r="B62">
            <v>7.44</v>
          </cell>
        </row>
        <row r="63">
          <cell r="A63">
            <v>35309</v>
          </cell>
          <cell r="B63">
            <v>7.23</v>
          </cell>
        </row>
        <row r="64">
          <cell r="A64">
            <v>35339</v>
          </cell>
          <cell r="B64">
            <v>6.84</v>
          </cell>
        </row>
        <row r="65">
          <cell r="A65">
            <v>35370</v>
          </cell>
          <cell r="B65">
            <v>6.63</v>
          </cell>
        </row>
        <row r="66">
          <cell r="A66">
            <v>35400</v>
          </cell>
          <cell r="B66">
            <v>7</v>
          </cell>
        </row>
        <row r="67">
          <cell r="A67">
            <v>35431</v>
          </cell>
          <cell r="B67">
            <v>7.06</v>
          </cell>
        </row>
        <row r="68">
          <cell r="A68">
            <v>35462</v>
          </cell>
          <cell r="B68">
            <v>7.11</v>
          </cell>
        </row>
        <row r="69">
          <cell r="A69">
            <v>35490</v>
          </cell>
          <cell r="B69">
            <v>7.42</v>
          </cell>
        </row>
        <row r="70">
          <cell r="A70">
            <v>35521</v>
          </cell>
          <cell r="B70">
            <v>7.23</v>
          </cell>
        </row>
        <row r="71">
          <cell r="A71">
            <v>35551</v>
          </cell>
          <cell r="B71">
            <v>7.18</v>
          </cell>
        </row>
        <row r="72">
          <cell r="A72">
            <v>35582</v>
          </cell>
          <cell r="B72">
            <v>7</v>
          </cell>
        </row>
        <row r="73">
          <cell r="A73">
            <v>35612</v>
          </cell>
          <cell r="B73">
            <v>6.53</v>
          </cell>
        </row>
        <row r="74">
          <cell r="A74">
            <v>35643</v>
          </cell>
          <cell r="B74">
            <v>6.9</v>
          </cell>
        </row>
        <row r="75">
          <cell r="A75">
            <v>35674</v>
          </cell>
          <cell r="B75">
            <v>6.67</v>
          </cell>
        </row>
        <row r="76">
          <cell r="A76">
            <v>35704</v>
          </cell>
          <cell r="B76">
            <v>6.43</v>
          </cell>
        </row>
        <row r="77">
          <cell r="A77">
            <v>35735</v>
          </cell>
          <cell r="B77">
            <v>6.48</v>
          </cell>
        </row>
        <row r="78">
          <cell r="A78">
            <v>35765</v>
          </cell>
          <cell r="B78">
            <v>6.37</v>
          </cell>
        </row>
        <row r="79">
          <cell r="A79">
            <v>35796</v>
          </cell>
          <cell r="B79">
            <v>6.17</v>
          </cell>
        </row>
        <row r="80">
          <cell r="A80">
            <v>35827</v>
          </cell>
          <cell r="B80">
            <v>6.3</v>
          </cell>
        </row>
        <row r="81">
          <cell r="A81">
            <v>35855</v>
          </cell>
          <cell r="B81">
            <v>6.35</v>
          </cell>
        </row>
        <row r="82">
          <cell r="A82">
            <v>35886</v>
          </cell>
          <cell r="B82">
            <v>6.37</v>
          </cell>
        </row>
        <row r="83">
          <cell r="A83">
            <v>35916</v>
          </cell>
          <cell r="B83">
            <v>6.23</v>
          </cell>
        </row>
        <row r="84">
          <cell r="A84">
            <v>35947</v>
          </cell>
          <cell r="B84">
            <v>6.21</v>
          </cell>
        </row>
        <row r="85">
          <cell r="A85">
            <v>35977</v>
          </cell>
          <cell r="B85">
            <v>6.26</v>
          </cell>
        </row>
        <row r="86">
          <cell r="A86">
            <v>36008</v>
          </cell>
          <cell r="B86">
            <v>6.05</v>
          </cell>
        </row>
        <row r="87">
          <cell r="A87">
            <v>36039</v>
          </cell>
          <cell r="B87">
            <v>5.54</v>
          </cell>
        </row>
        <row r="88">
          <cell r="A88">
            <v>36069</v>
          </cell>
          <cell r="B88">
            <v>5.63</v>
          </cell>
        </row>
        <row r="89">
          <cell r="A89">
            <v>36100</v>
          </cell>
          <cell r="B89">
            <v>5.69</v>
          </cell>
        </row>
        <row r="90">
          <cell r="A90">
            <v>36130</v>
          </cell>
          <cell r="B90">
            <v>5.65</v>
          </cell>
        </row>
        <row r="91">
          <cell r="A91">
            <v>36161</v>
          </cell>
          <cell r="B91">
            <v>5.6</v>
          </cell>
        </row>
        <row r="92">
          <cell r="A92">
            <v>36192</v>
          </cell>
          <cell r="B92">
            <v>6.12</v>
          </cell>
        </row>
        <row r="93">
          <cell r="A93">
            <v>36220</v>
          </cell>
          <cell r="B93">
            <v>6.12</v>
          </cell>
        </row>
        <row r="94">
          <cell r="A94">
            <v>36251</v>
          </cell>
          <cell r="B94">
            <v>6.25</v>
          </cell>
        </row>
        <row r="95">
          <cell r="A95">
            <v>36281</v>
          </cell>
          <cell r="B95">
            <v>6.6</v>
          </cell>
        </row>
        <row r="96">
          <cell r="A96">
            <v>36312</v>
          </cell>
          <cell r="B96">
            <v>6.84</v>
          </cell>
        </row>
        <row r="97">
          <cell r="A97">
            <v>36342</v>
          </cell>
          <cell r="B97">
            <v>7</v>
          </cell>
        </row>
        <row r="98">
          <cell r="A98">
            <v>36373</v>
          </cell>
          <cell r="B98">
            <v>7.23</v>
          </cell>
        </row>
        <row r="99">
          <cell r="A99">
            <v>36404</v>
          </cell>
          <cell r="B99">
            <v>7.2</v>
          </cell>
        </row>
        <row r="100">
          <cell r="A100">
            <v>36434</v>
          </cell>
          <cell r="B100">
            <v>7.3</v>
          </cell>
        </row>
        <row r="101">
          <cell r="A101">
            <v>36465</v>
          </cell>
          <cell r="B101">
            <v>7.42</v>
          </cell>
        </row>
        <row r="102">
          <cell r="A102">
            <v>36495</v>
          </cell>
          <cell r="B102">
            <v>7.62</v>
          </cell>
        </row>
        <row r="103">
          <cell r="A103">
            <v>36526</v>
          </cell>
          <cell r="B103">
            <v>7.9</v>
          </cell>
        </row>
        <row r="104">
          <cell r="A104">
            <v>36557</v>
          </cell>
          <cell r="B104">
            <v>7.65</v>
          </cell>
        </row>
        <row r="105">
          <cell r="A105">
            <v>36586</v>
          </cell>
          <cell r="B105">
            <v>7.47</v>
          </cell>
        </row>
        <row r="106">
          <cell r="A106">
            <v>36617</v>
          </cell>
          <cell r="B106">
            <v>7.78</v>
          </cell>
        </row>
        <row r="107">
          <cell r="A107">
            <v>36647</v>
          </cell>
          <cell r="B107">
            <v>7.94</v>
          </cell>
        </row>
        <row r="108">
          <cell r="A108">
            <v>36678</v>
          </cell>
          <cell r="B108">
            <v>7.83</v>
          </cell>
        </row>
        <row r="109">
          <cell r="A109">
            <v>36708</v>
          </cell>
          <cell r="B109">
            <v>7.81</v>
          </cell>
        </row>
        <row r="110">
          <cell r="A110">
            <v>36739</v>
          </cell>
          <cell r="B110">
            <v>7.55</v>
          </cell>
        </row>
        <row r="111">
          <cell r="A111">
            <v>36770</v>
          </cell>
          <cell r="B111">
            <v>7.62</v>
          </cell>
        </row>
        <row r="112">
          <cell r="A112">
            <v>36800</v>
          </cell>
          <cell r="B112">
            <v>7.6</v>
          </cell>
        </row>
        <row r="113">
          <cell r="A113">
            <v>36831</v>
          </cell>
          <cell r="B113">
            <v>7.38</v>
          </cell>
        </row>
        <row r="114">
          <cell r="A114">
            <v>36861</v>
          </cell>
          <cell r="B114">
            <v>7.03</v>
          </cell>
        </row>
        <row r="115">
          <cell r="A115">
            <v>36892</v>
          </cell>
          <cell r="B115">
            <v>6.96</v>
          </cell>
        </row>
        <row r="116">
          <cell r="A116">
            <v>36923</v>
          </cell>
          <cell r="B116">
            <v>6.82</v>
          </cell>
        </row>
        <row r="117">
          <cell r="A117">
            <v>36951</v>
          </cell>
          <cell r="B117">
            <v>6.8</v>
          </cell>
        </row>
        <row r="118">
          <cell r="A118">
            <v>36982</v>
          </cell>
          <cell r="B118">
            <v>7.23</v>
          </cell>
        </row>
        <row r="119">
          <cell r="A119">
            <v>37012</v>
          </cell>
          <cell r="B119">
            <v>7.18</v>
          </cell>
        </row>
        <row r="120">
          <cell r="A120">
            <v>37043</v>
          </cell>
          <cell r="B120">
            <v>7.17</v>
          </cell>
        </row>
        <row r="121">
          <cell r="A121">
            <v>37073</v>
          </cell>
          <cell r="B121">
            <v>6.79</v>
          </cell>
        </row>
        <row r="122">
          <cell r="A122">
            <v>37104</v>
          </cell>
          <cell r="B122">
            <v>6.58</v>
          </cell>
        </row>
        <row r="123">
          <cell r="A123">
            <v>37135</v>
          </cell>
          <cell r="B123">
            <v>6.7</v>
          </cell>
        </row>
        <row r="124">
          <cell r="A124">
            <v>37165</v>
          </cell>
          <cell r="B124">
            <v>6.15</v>
          </cell>
        </row>
        <row r="125">
          <cell r="A125">
            <v>37196</v>
          </cell>
          <cell r="B125">
            <v>6.62</v>
          </cell>
        </row>
        <row r="126">
          <cell r="A126">
            <v>37226</v>
          </cell>
          <cell r="B126">
            <v>6.77</v>
          </cell>
        </row>
        <row r="127">
          <cell r="A127">
            <v>37257</v>
          </cell>
          <cell r="B127">
            <v>6.6</v>
          </cell>
        </row>
        <row r="128">
          <cell r="A128">
            <v>37288</v>
          </cell>
          <cell r="B128">
            <v>6.63</v>
          </cell>
        </row>
        <row r="129">
          <cell r="A129">
            <v>37316</v>
          </cell>
          <cell r="B129">
            <v>7.14</v>
          </cell>
        </row>
        <row r="130">
          <cell r="A130">
            <v>37347</v>
          </cell>
          <cell r="B130">
            <v>6.86</v>
          </cell>
        </row>
        <row r="131">
          <cell r="A131">
            <v>37377</v>
          </cell>
          <cell r="B131">
            <v>6.58</v>
          </cell>
        </row>
        <row r="132">
          <cell r="A132">
            <v>37408</v>
          </cell>
          <cell r="B132">
            <v>6.47</v>
          </cell>
        </row>
        <row r="133">
          <cell r="A133">
            <v>37438</v>
          </cell>
          <cell r="B133">
            <v>6.1491</v>
          </cell>
        </row>
        <row r="134">
          <cell r="A134">
            <v>37469</v>
          </cell>
          <cell r="B134">
            <v>5.9127</v>
          </cell>
        </row>
        <row r="135">
          <cell r="A135">
            <v>37500</v>
          </cell>
          <cell r="B135">
            <v>5.4941</v>
          </cell>
        </row>
        <row r="136">
          <cell r="A136">
            <v>37530</v>
          </cell>
          <cell r="B136">
            <v>5.777</v>
          </cell>
        </row>
        <row r="137">
          <cell r="A137">
            <v>37561</v>
          </cell>
          <cell r="B137">
            <v>5.8075</v>
          </cell>
        </row>
        <row r="138">
          <cell r="A138">
            <v>37591</v>
          </cell>
          <cell r="B138">
            <v>5.5143</v>
          </cell>
        </row>
        <row r="139">
          <cell r="A139">
            <v>37622</v>
          </cell>
          <cell r="B139">
            <v>5.7594</v>
          </cell>
        </row>
        <row r="140">
          <cell r="A140">
            <v>37653</v>
          </cell>
          <cell r="B140">
            <v>5.3048</v>
          </cell>
        </row>
        <row r="141">
          <cell r="A141">
            <v>37681</v>
          </cell>
          <cell r="B141">
            <v>5.2466</v>
          </cell>
        </row>
        <row r="142">
          <cell r="A142">
            <v>37712</v>
          </cell>
          <cell r="B142">
            <v>5.0743</v>
          </cell>
        </row>
        <row r="143">
          <cell r="A143">
            <v>37742</v>
          </cell>
          <cell r="B143">
            <v>4.4599</v>
          </cell>
        </row>
        <row r="144">
          <cell r="A144">
            <v>37773</v>
          </cell>
          <cell r="B144">
            <v>4.4994</v>
          </cell>
        </row>
        <row r="145">
          <cell r="A145">
            <v>37803</v>
          </cell>
          <cell r="B145">
            <v>5.3977</v>
          </cell>
        </row>
        <row r="146">
          <cell r="A146">
            <v>37834</v>
          </cell>
          <cell r="B146">
            <v>5.2757</v>
          </cell>
        </row>
        <row r="147">
          <cell r="A147">
            <v>37865</v>
          </cell>
          <cell r="B147">
            <v>4.735</v>
          </cell>
        </row>
        <row r="148">
          <cell r="A148">
            <v>37895</v>
          </cell>
          <cell r="B148">
            <v>5.0193</v>
          </cell>
        </row>
        <row r="149">
          <cell r="A149">
            <v>37926</v>
          </cell>
          <cell r="B149">
            <v>5.0064</v>
          </cell>
        </row>
        <row r="150">
          <cell r="A150">
            <v>37956</v>
          </cell>
          <cell r="B150">
            <v>5.0072</v>
          </cell>
        </row>
        <row r="151">
          <cell r="A151">
            <v>37987</v>
          </cell>
          <cell r="B151">
            <v>4.9279</v>
          </cell>
        </row>
        <row r="152">
          <cell r="A152">
            <v>38018</v>
          </cell>
          <cell r="B152">
            <v>4.6434</v>
          </cell>
        </row>
        <row r="153">
          <cell r="A153">
            <v>38047</v>
          </cell>
          <cell r="B153">
            <v>4.465</v>
          </cell>
        </row>
        <row r="154">
          <cell r="A154">
            <v>38078</v>
          </cell>
          <cell r="B154">
            <v>5.1784</v>
          </cell>
        </row>
        <row r="155">
          <cell r="A155">
            <v>38111</v>
          </cell>
          <cell r="B155">
            <v>5.3274</v>
          </cell>
        </row>
        <row r="156">
          <cell r="A156">
            <v>38142</v>
          </cell>
          <cell r="B156">
            <v>5.2894</v>
          </cell>
        </row>
        <row r="157">
          <cell r="A157">
            <v>38172</v>
          </cell>
          <cell r="B157">
            <v>5.164</v>
          </cell>
        </row>
        <row r="158">
          <cell r="A158">
            <v>38203</v>
          </cell>
          <cell r="B158">
            <v>4.8557</v>
          </cell>
        </row>
        <row r="159">
          <cell r="A159">
            <v>38234</v>
          </cell>
          <cell r="B159">
            <v>4.7865</v>
          </cell>
        </row>
        <row r="160">
          <cell r="A160">
            <v>38264</v>
          </cell>
          <cell r="B160">
            <v>4.7741</v>
          </cell>
        </row>
        <row r="161">
          <cell r="A161">
            <v>38292</v>
          </cell>
          <cell r="B161">
            <v>5.077</v>
          </cell>
        </row>
        <row r="162">
          <cell r="A162">
            <v>38322</v>
          </cell>
          <cell r="B162">
            <v>4.9248</v>
          </cell>
        </row>
        <row r="163">
          <cell r="A163">
            <v>38353</v>
          </cell>
          <cell r="B163">
            <v>4.8308</v>
          </cell>
        </row>
        <row r="164">
          <cell r="A164">
            <v>38384</v>
          </cell>
          <cell r="B164">
            <v>5.03</v>
          </cell>
        </row>
        <row r="165">
          <cell r="A165">
            <v>38412</v>
          </cell>
          <cell r="B165">
            <v>5.1391</v>
          </cell>
        </row>
        <row r="166">
          <cell r="A166">
            <v>38443</v>
          </cell>
          <cell r="B166">
            <v>4.955</v>
          </cell>
        </row>
        <row r="167">
          <cell r="A167">
            <v>38473</v>
          </cell>
          <cell r="B167">
            <v>4.7329</v>
          </cell>
        </row>
        <row r="168">
          <cell r="A168">
            <v>38508</v>
          </cell>
          <cell r="B168">
            <v>4.6727</v>
          </cell>
        </row>
        <row r="169">
          <cell r="A169">
            <v>38538</v>
          </cell>
          <cell r="B169">
            <v>5.012</v>
          </cell>
        </row>
        <row r="170">
          <cell r="A170">
            <v>38595</v>
          </cell>
          <cell r="B170">
            <v>4.791</v>
          </cell>
        </row>
        <row r="171">
          <cell r="A171">
            <v>38625</v>
          </cell>
          <cell r="B171">
            <v>5.0138</v>
          </cell>
        </row>
        <row r="172">
          <cell r="A172">
            <v>38655</v>
          </cell>
          <cell r="B172">
            <v>5.3422</v>
          </cell>
        </row>
        <row r="173">
          <cell r="A173">
            <v>38686</v>
          </cell>
          <cell r="B173">
            <v>5.3227</v>
          </cell>
        </row>
        <row r="174">
          <cell r="A174">
            <v>38717</v>
          </cell>
          <cell r="B174">
            <v>5.1977</v>
          </cell>
        </row>
        <row r="175">
          <cell r="A175">
            <v>38748</v>
          </cell>
          <cell r="B175">
            <v>5.3633</v>
          </cell>
        </row>
        <row r="176">
          <cell r="A176">
            <v>38776</v>
          </cell>
          <cell r="B176">
            <v>5.3733</v>
          </cell>
        </row>
        <row r="177">
          <cell r="A177">
            <v>38807</v>
          </cell>
          <cell r="B177">
            <v>5.696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jrw-1"/>
      <sheetName val="JRW-1 page 2"/>
      <sheetName val="JRW-2"/>
      <sheetName val="JRW-3"/>
      <sheetName val="JRW - 4 DCF Growth"/>
      <sheetName val="JRW - 4 DCF Growth page 2"/>
      <sheetName val="JRW-5 p 1"/>
      <sheetName val="JRW-5 p.2"/>
      <sheetName val="JRW-5 p. 3 Feb 02"/>
      <sheetName val="JRW-5 p.4  Nov 01"/>
      <sheetName val="JRW-5 p.5  Aug 01"/>
      <sheetName val="JRW-5 p.6 May 01"/>
      <sheetName val="JRW-5 p. 7 Feb 01"/>
      <sheetName val="jrw-6 p. 1"/>
      <sheetName val="jrw-6 p.2"/>
      <sheetName val="jrw-7)"/>
      <sheetName val="jrw-9 p.1"/>
      <sheetName val="jrw-9 p.2"/>
      <sheetName val="jrw-9 p.3"/>
      <sheetName val="jrw-9 p.4"/>
      <sheetName val="ldc gAS %"/>
      <sheetName val="LCD Dividend Yields"/>
      <sheetName val="JRW-4 LDC DCF Growth1"/>
      <sheetName val="JRW-4 LDC DCF Growth2"/>
      <sheetName val="JRW-5 p.6 May 01 wo"/>
      <sheetName val="JRW-5 p.7 Feb 01 wo"/>
      <sheetName val="JRW-1 page 2 alt"/>
      <sheetName val="Rebut Growth"/>
    </sheetNames>
    <sheetDataSet>
      <sheetData sheetId="0">
        <row r="15">
          <cell r="A15" t="str">
            <v>Schedule JRW-1</v>
          </cell>
        </row>
        <row r="18">
          <cell r="A18" t="str">
            <v>Philadelphia Suburban Water Company</v>
          </cell>
        </row>
        <row r="20">
          <cell r="A20" t="str">
            <v>Cost of Capital and Fair Rate of Return</v>
          </cell>
        </row>
        <row r="23">
          <cell r="A23" t="str">
            <v>Estimated at June 30, 2002</v>
          </cell>
        </row>
        <row r="24">
          <cell r="C24" t="str">
            <v>  Capitalization</v>
          </cell>
          <cell r="E24" t="str">
            <v>        Cost</v>
          </cell>
          <cell r="G24" t="str">
            <v>    Weighted</v>
          </cell>
        </row>
        <row r="25">
          <cell r="A25" t="str">
            <v>    Capital Source</v>
          </cell>
          <cell r="C25" t="str">
            <v>        Ratio*</v>
          </cell>
          <cell r="E25" t="str">
            <v>       Rate**</v>
          </cell>
          <cell r="G25" t="str">
            <v>    Cost Rate</v>
          </cell>
        </row>
        <row r="26">
          <cell r="A26" t="str">
            <v>    Short-Term Debt</v>
          </cell>
          <cell r="C26">
            <v>0.09</v>
          </cell>
          <cell r="E26">
            <v>0.02095</v>
          </cell>
          <cell r="G26">
            <v>0.0018855</v>
          </cell>
        </row>
        <row r="27">
          <cell r="A27" t="str">
            <v>    Long-Term Debt</v>
          </cell>
          <cell r="C27">
            <v>0.463</v>
          </cell>
          <cell r="E27">
            <v>0.0703</v>
          </cell>
          <cell r="G27">
            <v>0.032548900000000006</v>
          </cell>
        </row>
        <row r="28">
          <cell r="A28" t="str">
            <v>    Common Equity</v>
          </cell>
          <cell r="C28">
            <v>0.447</v>
          </cell>
          <cell r="E28">
            <v>0.09</v>
          </cell>
          <cell r="G28">
            <v>0.04023</v>
          </cell>
        </row>
        <row r="29">
          <cell r="A29" t="str">
            <v>    Total</v>
          </cell>
          <cell r="C29">
            <v>1</v>
          </cell>
          <cell r="G29">
            <v>0.0746644</v>
          </cell>
        </row>
        <row r="30">
          <cell r="A30" t="str">
            <v>*  Capitalization ratios developed in Schedule JRW-1, Page 2 of 2.</v>
          </cell>
        </row>
        <row r="31">
          <cell r="A31" t="str">
            <v>** Short-Term Debt Cost Rate from PSC response to OCA Interrogatory V-8.  Long-Term Debt Cost Rate from PSC Statement 4.</v>
          </cell>
        </row>
        <row r="32">
          <cell r="A32" t="str">
            <v>**  Equity Cost Rate from OCA Statement No. 2.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.frb.org/files/spf/spfq106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06"/>
  <sheetViews>
    <sheetView showGridLines="0" tabSelected="1" workbookViewId="0" topLeftCell="A1">
      <selection activeCell="A40" sqref="A40"/>
    </sheetView>
  </sheetViews>
  <sheetFormatPr defaultColWidth="9.7109375" defaultRowHeight="12.75"/>
  <cols>
    <col min="1" max="1" width="16.7109375" style="15" customWidth="1"/>
    <col min="2" max="2" width="27.140625" style="15" customWidth="1"/>
    <col min="3" max="3" width="14.8515625" style="15" customWidth="1"/>
    <col min="4" max="5" width="13.140625" style="15" customWidth="1"/>
    <col min="6" max="6" width="4.140625" style="15" customWidth="1"/>
    <col min="7" max="16384" width="9.7109375" style="15" customWidth="1"/>
  </cols>
  <sheetData>
    <row r="1" spans="6:13" ht="15.75">
      <c r="F1" s="1" t="s">
        <v>189</v>
      </c>
      <c r="M1" s="16"/>
    </row>
    <row r="2" ht="15.75">
      <c r="F2" s="1" t="s">
        <v>0</v>
      </c>
    </row>
    <row r="6" s="17" customFormat="1" ht="12.75"/>
    <row r="7" s="17" customFormat="1" ht="12.75"/>
    <row r="8" s="17" customFormat="1" ht="12.75"/>
    <row r="9" s="17" customFormat="1" ht="12.75"/>
    <row r="10" spans="1:6" s="17" customFormat="1" ht="18.75">
      <c r="A10" s="18" t="s">
        <v>189</v>
      </c>
      <c r="B10" s="19"/>
      <c r="C10" s="19"/>
      <c r="D10" s="19"/>
      <c r="E10" s="19"/>
      <c r="F10" s="19"/>
    </row>
    <row r="11" spans="1:6" s="17" customFormat="1" ht="12.75">
      <c r="A11" s="19"/>
      <c r="B11" s="19"/>
      <c r="C11" s="19"/>
      <c r="D11" s="19"/>
      <c r="E11" s="19"/>
      <c r="F11" s="19"/>
    </row>
    <row r="12" spans="1:6" s="17" customFormat="1" ht="18.75">
      <c r="A12" s="50" t="s">
        <v>352</v>
      </c>
      <c r="B12" s="19"/>
      <c r="C12" s="19"/>
      <c r="D12" s="19"/>
      <c r="E12" s="19"/>
      <c r="F12" s="19"/>
    </row>
    <row r="13" spans="1:6" s="17" customFormat="1" ht="18.75">
      <c r="A13" s="18" t="s">
        <v>353</v>
      </c>
      <c r="B13" s="19"/>
      <c r="C13" s="19"/>
      <c r="D13" s="19"/>
      <c r="E13" s="19"/>
      <c r="F13" s="19"/>
    </row>
    <row r="14" spans="1:6" s="17" customFormat="1" ht="18.75">
      <c r="A14" s="18" t="s">
        <v>218</v>
      </c>
      <c r="B14" s="19"/>
      <c r="C14" s="20"/>
      <c r="D14" s="20"/>
      <c r="E14" s="19"/>
      <c r="F14" s="19"/>
    </row>
    <row r="15" spans="1:6" s="17" customFormat="1" ht="16.5" thickBot="1">
      <c r="A15" s="22"/>
      <c r="B15" s="21"/>
      <c r="C15" s="21"/>
      <c r="D15" s="21"/>
      <c r="E15" s="21"/>
      <c r="F15" s="21"/>
    </row>
    <row r="16" spans="1:6" s="17" customFormat="1" ht="15.75">
      <c r="A16" s="425"/>
      <c r="B16" s="426"/>
      <c r="C16" s="427" t="s">
        <v>33</v>
      </c>
      <c r="D16" s="427" t="s">
        <v>34</v>
      </c>
      <c r="E16" s="428" t="s">
        <v>221</v>
      </c>
      <c r="F16" s="23"/>
    </row>
    <row r="17" spans="1:6" s="17" customFormat="1" ht="16.5" thickBot="1">
      <c r="A17" s="429" t="s">
        <v>30</v>
      </c>
      <c r="B17" s="182"/>
      <c r="C17" s="273" t="s">
        <v>265</v>
      </c>
      <c r="D17" s="273" t="s">
        <v>304</v>
      </c>
      <c r="E17" s="520" t="s">
        <v>261</v>
      </c>
      <c r="F17" s="23"/>
    </row>
    <row r="18" spans="1:6" s="17" customFormat="1" ht="15.75">
      <c r="A18" s="526" t="s">
        <v>260</v>
      </c>
      <c r="B18" s="527"/>
      <c r="C18" s="528">
        <v>0.036813374825610985</v>
      </c>
      <c r="D18" s="529">
        <v>0.0403</v>
      </c>
      <c r="E18" s="530">
        <f>C18*D18</f>
        <v>0.0014835790054721228</v>
      </c>
      <c r="F18" s="23"/>
    </row>
    <row r="19" spans="1:6" s="17" customFormat="1" ht="15.75">
      <c r="A19" s="431" t="s">
        <v>217</v>
      </c>
      <c r="B19" s="148"/>
      <c r="C19" s="403">
        <v>0.555818695529578</v>
      </c>
      <c r="D19" s="275">
        <v>0.0558</v>
      </c>
      <c r="E19" s="430">
        <f>C19*D19</f>
        <v>0.031014683210550453</v>
      </c>
      <c r="F19" s="23"/>
    </row>
    <row r="20" spans="1:6" s="17" customFormat="1" ht="16.5" thickBot="1">
      <c r="A20" s="521" t="s">
        <v>31</v>
      </c>
      <c r="B20" s="531"/>
      <c r="C20" s="532">
        <v>0.407367929644811</v>
      </c>
      <c r="D20" s="533">
        <v>0.09</v>
      </c>
      <c r="E20" s="534">
        <f>C20*D20</f>
        <v>0.03666311366803299</v>
      </c>
      <c r="F20" s="23"/>
    </row>
    <row r="21" spans="1:6" s="17" customFormat="1" ht="16.5" thickBot="1">
      <c r="A21" s="521" t="s">
        <v>32</v>
      </c>
      <c r="B21" s="522"/>
      <c r="C21" s="523">
        <f>SUM(C18:C20)</f>
        <v>1</v>
      </c>
      <c r="D21" s="524"/>
      <c r="E21" s="525">
        <f>SUM(E18:E20)</f>
        <v>0.06916137588405556</v>
      </c>
      <c r="F21" s="23"/>
    </row>
    <row r="22" spans="1:7" s="17" customFormat="1" ht="12.75">
      <c r="A22" s="24" t="s">
        <v>390</v>
      </c>
      <c r="B22" s="24"/>
      <c r="C22" s="25"/>
      <c r="D22" s="25"/>
      <c r="E22" s="24"/>
      <c r="F22" s="24"/>
      <c r="G22" s="24"/>
    </row>
    <row r="23" spans="1:6" s="17" customFormat="1" ht="12.75">
      <c r="A23" s="24"/>
      <c r="B23" s="24"/>
      <c r="C23" s="24"/>
      <c r="D23" s="24"/>
      <c r="E23" s="24"/>
      <c r="F23" s="24"/>
    </row>
    <row r="24" spans="1:7" s="17" customFormat="1" ht="13.5" customHeight="1">
      <c r="A24" s="24"/>
      <c r="B24" s="27"/>
      <c r="C24" s="27"/>
      <c r="D24" s="27"/>
      <c r="E24" s="28"/>
      <c r="F24" s="29"/>
      <c r="G24" s="30"/>
    </row>
    <row r="25" spans="1:7" s="17" customFormat="1" ht="15.75">
      <c r="A25" s="26"/>
      <c r="B25" s="29"/>
      <c r="C25" s="29"/>
      <c r="D25" s="29"/>
      <c r="E25" s="28"/>
      <c r="F25" s="29"/>
      <c r="G25" s="24"/>
    </row>
    <row r="26" spans="1:7" s="17" customFormat="1" ht="15.75">
      <c r="A26" s="29"/>
      <c r="B26" s="29"/>
      <c r="C26" s="27"/>
      <c r="D26" s="27"/>
      <c r="E26" s="28"/>
      <c r="F26" s="29"/>
      <c r="G26" s="24"/>
    </row>
    <row r="27" spans="1:7" s="17" customFormat="1" ht="15.75">
      <c r="A27" s="27"/>
      <c r="B27" s="27"/>
      <c r="C27" s="27"/>
      <c r="D27" s="27"/>
      <c r="E27" s="28"/>
      <c r="F27" s="29"/>
      <c r="G27" s="24"/>
    </row>
    <row r="28" spans="1:7" s="17" customFormat="1" ht="15.75">
      <c r="A28" s="26"/>
      <c r="B28" s="27"/>
      <c r="C28" s="27"/>
      <c r="D28" s="27"/>
      <c r="E28" s="28"/>
      <c r="F28" s="29"/>
      <c r="G28" s="30"/>
    </row>
    <row r="29" spans="1:7" s="17" customFormat="1" ht="15.75">
      <c r="A29" s="29"/>
      <c r="B29" s="29"/>
      <c r="C29" s="29"/>
      <c r="D29" s="29"/>
      <c r="E29" s="28"/>
      <c r="F29" s="29"/>
      <c r="G29" s="31"/>
    </row>
    <row r="30" spans="1:7" s="17" customFormat="1" ht="15.75">
      <c r="A30" s="29"/>
      <c r="B30" s="29"/>
      <c r="C30" s="29"/>
      <c r="D30" s="29"/>
      <c r="E30" s="29"/>
      <c r="F30" s="29"/>
      <c r="G30" s="31"/>
    </row>
    <row r="31" spans="1:7" s="17" customFormat="1" ht="15.75">
      <c r="A31" s="29"/>
      <c r="B31" s="29"/>
      <c r="C31" s="29"/>
      <c r="D31" s="29"/>
      <c r="E31" s="29"/>
      <c r="F31" s="29"/>
      <c r="G31" s="31"/>
    </row>
    <row r="32" spans="1:7" s="17" customFormat="1" ht="15.75">
      <c r="A32" s="29"/>
      <c r="B32" s="29"/>
      <c r="C32" s="29"/>
      <c r="D32" s="29"/>
      <c r="E32" s="29"/>
      <c r="F32" s="29"/>
      <c r="G32" s="31"/>
    </row>
    <row r="33" spans="1:7" ht="12.75">
      <c r="A33" s="33"/>
      <c r="B33" s="32"/>
      <c r="C33" s="34"/>
      <c r="D33" s="35"/>
      <c r="E33" s="35"/>
      <c r="F33" s="32"/>
      <c r="G33" s="32"/>
    </row>
    <row r="34" spans="1:7" ht="12.75">
      <c r="A34" s="33"/>
      <c r="B34" s="32"/>
      <c r="C34" s="36"/>
      <c r="D34" s="37"/>
      <c r="E34" s="35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  <row r="169" spans="1:7" ht="12.75">
      <c r="A169" s="32"/>
      <c r="B169" s="32"/>
      <c r="C169" s="32"/>
      <c r="D169" s="32"/>
      <c r="E169" s="32"/>
      <c r="F169" s="32"/>
      <c r="G169" s="32"/>
    </row>
    <row r="170" spans="1:7" ht="12.75">
      <c r="A170" s="32"/>
      <c r="B170" s="32"/>
      <c r="C170" s="32"/>
      <c r="D170" s="32"/>
      <c r="E170" s="32"/>
      <c r="F170" s="32"/>
      <c r="G170" s="32"/>
    </row>
    <row r="171" spans="1:7" ht="12.75">
      <c r="A171" s="32"/>
      <c r="B171" s="32"/>
      <c r="C171" s="32"/>
      <c r="D171" s="32"/>
      <c r="E171" s="32"/>
      <c r="F171" s="32"/>
      <c r="G171" s="32"/>
    </row>
    <row r="172" spans="1:7" ht="12.75">
      <c r="A172" s="32"/>
      <c r="B172" s="32"/>
      <c r="C172" s="32"/>
      <c r="D172" s="32"/>
      <c r="E172" s="32"/>
      <c r="F172" s="32"/>
      <c r="G172" s="32"/>
    </row>
    <row r="173" spans="1:7" ht="12.75">
      <c r="A173" s="32"/>
      <c r="B173" s="32"/>
      <c r="C173" s="32"/>
      <c r="D173" s="32"/>
      <c r="E173" s="32"/>
      <c r="F173" s="32"/>
      <c r="G173" s="32"/>
    </row>
    <row r="174" spans="1:7" ht="12.75">
      <c r="A174" s="32"/>
      <c r="B174" s="32"/>
      <c r="C174" s="32"/>
      <c r="D174" s="32"/>
      <c r="E174" s="32"/>
      <c r="F174" s="32"/>
      <c r="G174" s="32"/>
    </row>
    <row r="175" spans="1:7" ht="12.75">
      <c r="A175" s="32"/>
      <c r="B175" s="32"/>
      <c r="C175" s="32"/>
      <c r="D175" s="32"/>
      <c r="E175" s="32"/>
      <c r="F175" s="32"/>
      <c r="G175" s="32"/>
    </row>
    <row r="176" spans="1:7" ht="12.75">
      <c r="A176" s="32"/>
      <c r="B176" s="32"/>
      <c r="C176" s="32"/>
      <c r="D176" s="32"/>
      <c r="E176" s="32"/>
      <c r="F176" s="32"/>
      <c r="G176" s="32"/>
    </row>
    <row r="177" spans="1:7" ht="12.75">
      <c r="A177" s="32"/>
      <c r="B177" s="32"/>
      <c r="C177" s="32"/>
      <c r="D177" s="32"/>
      <c r="E177" s="32"/>
      <c r="F177" s="32"/>
      <c r="G177" s="32"/>
    </row>
    <row r="178" spans="1:7" ht="12.75">
      <c r="A178" s="32"/>
      <c r="B178" s="32"/>
      <c r="C178" s="32"/>
      <c r="D178" s="32"/>
      <c r="E178" s="32"/>
      <c r="F178" s="32"/>
      <c r="G178" s="32"/>
    </row>
    <row r="179" spans="1:7" ht="12.75">
      <c r="A179" s="32"/>
      <c r="B179" s="32"/>
      <c r="C179" s="32"/>
      <c r="D179" s="32"/>
      <c r="E179" s="32"/>
      <c r="F179" s="32"/>
      <c r="G179" s="32"/>
    </row>
    <row r="180" spans="1:7" ht="12.75">
      <c r="A180" s="32"/>
      <c r="B180" s="32"/>
      <c r="C180" s="32"/>
      <c r="D180" s="32"/>
      <c r="E180" s="32"/>
      <c r="F180" s="32"/>
      <c r="G180" s="32"/>
    </row>
    <row r="181" spans="1:7" ht="12.75">
      <c r="A181" s="32"/>
      <c r="B181" s="32"/>
      <c r="C181" s="32"/>
      <c r="D181" s="32"/>
      <c r="E181" s="32"/>
      <c r="F181" s="32"/>
      <c r="G181" s="32"/>
    </row>
    <row r="182" spans="1:7" ht="12.75">
      <c r="A182" s="32"/>
      <c r="B182" s="32"/>
      <c r="C182" s="32"/>
      <c r="D182" s="32"/>
      <c r="E182" s="32"/>
      <c r="F182" s="32"/>
      <c r="G182" s="32"/>
    </row>
    <row r="183" spans="1:7" ht="12.75">
      <c r="A183" s="32"/>
      <c r="B183" s="32"/>
      <c r="C183" s="32"/>
      <c r="D183" s="32"/>
      <c r="E183" s="32"/>
      <c r="F183" s="32"/>
      <c r="G183" s="32"/>
    </row>
    <row r="184" spans="1:7" ht="12.75">
      <c r="A184" s="32"/>
      <c r="B184" s="32"/>
      <c r="C184" s="32"/>
      <c r="D184" s="32"/>
      <c r="E184" s="32"/>
      <c r="F184" s="32"/>
      <c r="G184" s="32"/>
    </row>
    <row r="185" spans="1:7" ht="12.75">
      <c r="A185" s="32"/>
      <c r="B185" s="32"/>
      <c r="C185" s="32"/>
      <c r="D185" s="32"/>
      <c r="E185" s="32"/>
      <c r="F185" s="32"/>
      <c r="G185" s="32"/>
    </row>
    <row r="186" spans="1:7" ht="12.75">
      <c r="A186" s="32"/>
      <c r="B186" s="32"/>
      <c r="C186" s="32"/>
      <c r="D186" s="32"/>
      <c r="E186" s="32"/>
      <c r="F186" s="32"/>
      <c r="G186" s="32"/>
    </row>
    <row r="187" spans="1:7" ht="12.75">
      <c r="A187" s="32"/>
      <c r="B187" s="32"/>
      <c r="C187" s="32"/>
      <c r="D187" s="32"/>
      <c r="E187" s="32"/>
      <c r="F187" s="32"/>
      <c r="G187" s="32"/>
    </row>
    <row r="188" spans="1:7" ht="12.75">
      <c r="A188" s="32"/>
      <c r="B188" s="32"/>
      <c r="C188" s="32"/>
      <c r="D188" s="32"/>
      <c r="E188" s="32"/>
      <c r="F188" s="32"/>
      <c r="G188" s="32"/>
    </row>
    <row r="189" spans="1:7" ht="12.75">
      <c r="A189" s="32"/>
      <c r="B189" s="32"/>
      <c r="C189" s="32"/>
      <c r="D189" s="32"/>
      <c r="E189" s="32"/>
      <c r="F189" s="32"/>
      <c r="G189" s="32"/>
    </row>
    <row r="190" spans="1:7" ht="12.75">
      <c r="A190" s="32"/>
      <c r="B190" s="32"/>
      <c r="C190" s="32"/>
      <c r="D190" s="32"/>
      <c r="E190" s="32"/>
      <c r="F190" s="32"/>
      <c r="G190" s="32"/>
    </row>
    <row r="191" spans="1:7" ht="12.75">
      <c r="A191" s="32"/>
      <c r="B191" s="32"/>
      <c r="C191" s="32"/>
      <c r="D191" s="32"/>
      <c r="E191" s="32"/>
      <c r="F191" s="32"/>
      <c r="G191" s="32"/>
    </row>
    <row r="192" spans="1:7" ht="12.75">
      <c r="A192" s="32"/>
      <c r="B192" s="32"/>
      <c r="C192" s="32"/>
      <c r="D192" s="32"/>
      <c r="E192" s="32"/>
      <c r="F192" s="32"/>
      <c r="G192" s="32"/>
    </row>
    <row r="193" spans="1:7" ht="12.75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/>
      <c r="D194" s="32"/>
      <c r="E194" s="32"/>
      <c r="F194" s="32"/>
      <c r="G194" s="32"/>
    </row>
    <row r="195" spans="1:7" ht="12.75">
      <c r="A195" s="32"/>
      <c r="B195" s="32"/>
      <c r="C195" s="32"/>
      <c r="D195" s="32"/>
      <c r="E195" s="32"/>
      <c r="F195" s="32"/>
      <c r="G195" s="32"/>
    </row>
    <row r="196" spans="1:7" ht="12.75">
      <c r="A196" s="32"/>
      <c r="B196" s="32"/>
      <c r="C196" s="32"/>
      <c r="D196" s="32"/>
      <c r="E196" s="32"/>
      <c r="F196" s="32"/>
      <c r="G196" s="32"/>
    </row>
    <row r="197" spans="1:7" ht="12.75">
      <c r="A197" s="32"/>
      <c r="B197" s="32"/>
      <c r="C197" s="32"/>
      <c r="D197" s="32"/>
      <c r="E197" s="32"/>
      <c r="F197" s="32"/>
      <c r="G197" s="32"/>
    </row>
    <row r="198" spans="1:7" ht="12.75">
      <c r="A198" s="32"/>
      <c r="B198" s="32"/>
      <c r="C198" s="32"/>
      <c r="D198" s="32"/>
      <c r="E198" s="32"/>
      <c r="F198" s="32"/>
      <c r="G198" s="32"/>
    </row>
    <row r="199" spans="1:7" ht="12.75">
      <c r="A199" s="32"/>
      <c r="B199" s="32"/>
      <c r="C199" s="32"/>
      <c r="D199" s="32"/>
      <c r="E199" s="32"/>
      <c r="F199" s="32"/>
      <c r="G199" s="32"/>
    </row>
    <row r="200" spans="1:7" ht="12.75">
      <c r="A200" s="32"/>
      <c r="B200" s="32"/>
      <c r="C200" s="32"/>
      <c r="D200" s="32"/>
      <c r="E200" s="32"/>
      <c r="F200" s="32"/>
      <c r="G200" s="32"/>
    </row>
    <row r="201" spans="1:7" ht="12.75">
      <c r="A201" s="32"/>
      <c r="B201" s="32"/>
      <c r="C201" s="32"/>
      <c r="D201" s="32"/>
      <c r="E201" s="32"/>
      <c r="F201" s="32"/>
      <c r="G201" s="32"/>
    </row>
    <row r="202" spans="1:7" ht="12.75">
      <c r="A202" s="32"/>
      <c r="B202" s="32"/>
      <c r="C202" s="32"/>
      <c r="D202" s="32"/>
      <c r="E202" s="32"/>
      <c r="F202" s="32"/>
      <c r="G202" s="32"/>
    </row>
    <row r="203" spans="1:7" ht="12.75">
      <c r="A203" s="32"/>
      <c r="B203" s="32"/>
      <c r="C203" s="32"/>
      <c r="D203" s="32"/>
      <c r="E203" s="32"/>
      <c r="F203" s="32"/>
      <c r="G203" s="32"/>
    </row>
    <row r="204" spans="1:7" ht="12.75">
      <c r="A204" s="32"/>
      <c r="B204" s="32"/>
      <c r="C204" s="32"/>
      <c r="D204" s="32"/>
      <c r="E204" s="32"/>
      <c r="F204" s="32"/>
      <c r="G204" s="32"/>
    </row>
    <row r="205" spans="1:7" ht="12.75">
      <c r="A205" s="32"/>
      <c r="B205" s="32"/>
      <c r="C205" s="32"/>
      <c r="D205" s="32"/>
      <c r="E205" s="32"/>
      <c r="F205" s="32"/>
      <c r="G205" s="32"/>
    </row>
    <row r="206" spans="1:7" ht="12.75">
      <c r="A206" s="32"/>
      <c r="B206" s="32"/>
      <c r="C206" s="32"/>
      <c r="D206" s="32"/>
      <c r="E206" s="32"/>
      <c r="F206" s="32"/>
      <c r="G206" s="32"/>
    </row>
    <row r="207" spans="1:7" ht="12.75">
      <c r="A207" s="32"/>
      <c r="B207" s="32"/>
      <c r="C207" s="32"/>
      <c r="D207" s="32"/>
      <c r="E207" s="32"/>
      <c r="F207" s="32"/>
      <c r="G207" s="32"/>
    </row>
    <row r="208" spans="1:7" ht="12.75">
      <c r="A208" s="32"/>
      <c r="B208" s="32"/>
      <c r="C208" s="32"/>
      <c r="D208" s="32"/>
      <c r="E208" s="32"/>
      <c r="F208" s="32"/>
      <c r="G208" s="32"/>
    </row>
    <row r="209" spans="1:7" ht="12.75">
      <c r="A209" s="32"/>
      <c r="B209" s="32"/>
      <c r="C209" s="32"/>
      <c r="D209" s="32"/>
      <c r="E209" s="32"/>
      <c r="F209" s="32"/>
      <c r="G209" s="32"/>
    </row>
    <row r="210" spans="1:7" ht="12.75">
      <c r="A210" s="32"/>
      <c r="B210" s="32"/>
      <c r="C210" s="32"/>
      <c r="D210" s="32"/>
      <c r="E210" s="32"/>
      <c r="F210" s="32"/>
      <c r="G210" s="32"/>
    </row>
    <row r="211" spans="1:7" ht="12.75">
      <c r="A211" s="32"/>
      <c r="B211" s="32"/>
      <c r="C211" s="32"/>
      <c r="D211" s="32"/>
      <c r="E211" s="32"/>
      <c r="F211" s="32"/>
      <c r="G211" s="32"/>
    </row>
    <row r="212" spans="1:7" ht="12.75">
      <c r="A212" s="32"/>
      <c r="B212" s="32"/>
      <c r="C212" s="32"/>
      <c r="D212" s="32"/>
      <c r="E212" s="32"/>
      <c r="F212" s="32"/>
      <c r="G212" s="32"/>
    </row>
    <row r="213" spans="1:7" ht="12.75">
      <c r="A213" s="32"/>
      <c r="B213" s="32"/>
      <c r="C213" s="32"/>
      <c r="D213" s="32"/>
      <c r="E213" s="32"/>
      <c r="F213" s="32"/>
      <c r="G213" s="32"/>
    </row>
    <row r="214" spans="1:7" ht="12.75">
      <c r="A214" s="32"/>
      <c r="B214" s="32"/>
      <c r="C214" s="32"/>
      <c r="D214" s="32"/>
      <c r="E214" s="32"/>
      <c r="F214" s="32"/>
      <c r="G214" s="32"/>
    </row>
    <row r="215" spans="1:7" ht="12.75">
      <c r="A215" s="32"/>
      <c r="B215" s="32"/>
      <c r="C215" s="32"/>
      <c r="D215" s="32"/>
      <c r="E215" s="32"/>
      <c r="F215" s="32"/>
      <c r="G215" s="32"/>
    </row>
    <row r="216" spans="1:7" ht="12.75">
      <c r="A216" s="32"/>
      <c r="B216" s="32"/>
      <c r="C216" s="32"/>
      <c r="D216" s="32"/>
      <c r="E216" s="32"/>
      <c r="F216" s="32"/>
      <c r="G216" s="32"/>
    </row>
    <row r="217" spans="1:7" ht="12.75">
      <c r="A217" s="32"/>
      <c r="B217" s="32"/>
      <c r="C217" s="32"/>
      <c r="D217" s="32"/>
      <c r="E217" s="32"/>
      <c r="F217" s="32"/>
      <c r="G217" s="32"/>
    </row>
    <row r="218" spans="1:7" ht="12.75">
      <c r="A218" s="32"/>
      <c r="B218" s="32"/>
      <c r="C218" s="32"/>
      <c r="D218" s="32"/>
      <c r="E218" s="32"/>
      <c r="F218" s="32"/>
      <c r="G218" s="32"/>
    </row>
    <row r="219" spans="1:7" ht="12.75">
      <c r="A219" s="32"/>
      <c r="B219" s="32"/>
      <c r="C219" s="32"/>
      <c r="D219" s="32"/>
      <c r="E219" s="32"/>
      <c r="F219" s="32"/>
      <c r="G219" s="32"/>
    </row>
    <row r="220" spans="1:7" ht="12.75">
      <c r="A220" s="32"/>
      <c r="B220" s="32"/>
      <c r="C220" s="32"/>
      <c r="D220" s="32"/>
      <c r="E220" s="32"/>
      <c r="F220" s="32"/>
      <c r="G220" s="32"/>
    </row>
    <row r="221" spans="1:7" ht="12.75">
      <c r="A221" s="32"/>
      <c r="B221" s="32"/>
      <c r="C221" s="32"/>
      <c r="D221" s="32"/>
      <c r="E221" s="32"/>
      <c r="F221" s="32"/>
      <c r="G221" s="32"/>
    </row>
    <row r="222" spans="1:7" ht="12.75">
      <c r="A222" s="32"/>
      <c r="B222" s="32"/>
      <c r="C222" s="32"/>
      <c r="D222" s="32"/>
      <c r="E222" s="32"/>
      <c r="F222" s="32"/>
      <c r="G222" s="32"/>
    </row>
    <row r="223" spans="1:7" ht="12.75">
      <c r="A223" s="32"/>
      <c r="B223" s="32"/>
      <c r="C223" s="32"/>
      <c r="D223" s="32"/>
      <c r="E223" s="32"/>
      <c r="F223" s="32"/>
      <c r="G223" s="32"/>
    </row>
    <row r="224" spans="1:7" ht="12.75">
      <c r="A224" s="32"/>
      <c r="B224" s="32"/>
      <c r="C224" s="32"/>
      <c r="D224" s="32"/>
      <c r="E224" s="32"/>
      <c r="F224" s="32"/>
      <c r="G224" s="32"/>
    </row>
    <row r="225" spans="1:7" ht="12.75">
      <c r="A225" s="32"/>
      <c r="B225" s="32"/>
      <c r="C225" s="32"/>
      <c r="D225" s="32"/>
      <c r="E225" s="32"/>
      <c r="F225" s="32"/>
      <c r="G225" s="32"/>
    </row>
    <row r="226" spans="1:7" ht="12.75">
      <c r="A226" s="32"/>
      <c r="B226" s="32"/>
      <c r="C226" s="32"/>
      <c r="D226" s="32"/>
      <c r="E226" s="32"/>
      <c r="F226" s="32"/>
      <c r="G226" s="32"/>
    </row>
    <row r="227" spans="1:7" ht="12.75">
      <c r="A227" s="32"/>
      <c r="B227" s="32"/>
      <c r="C227" s="32"/>
      <c r="D227" s="32"/>
      <c r="E227" s="32"/>
      <c r="F227" s="32"/>
      <c r="G227" s="32"/>
    </row>
    <row r="228" spans="1:7" ht="12.75">
      <c r="A228" s="32"/>
      <c r="B228" s="32"/>
      <c r="C228" s="32"/>
      <c r="D228" s="32"/>
      <c r="E228" s="32"/>
      <c r="F228" s="32"/>
      <c r="G228" s="32"/>
    </row>
    <row r="229" spans="1:7" ht="12.75">
      <c r="A229" s="32"/>
      <c r="B229" s="32"/>
      <c r="C229" s="32"/>
      <c r="D229" s="32"/>
      <c r="E229" s="32"/>
      <c r="F229" s="32"/>
      <c r="G229" s="32"/>
    </row>
    <row r="230" spans="1:7" ht="12.75">
      <c r="A230" s="32"/>
      <c r="B230" s="32"/>
      <c r="C230" s="32"/>
      <c r="D230" s="32"/>
      <c r="E230" s="32"/>
      <c r="F230" s="32"/>
      <c r="G230" s="32"/>
    </row>
    <row r="231" spans="1:7" ht="12.75">
      <c r="A231" s="32"/>
      <c r="B231" s="32"/>
      <c r="C231" s="32"/>
      <c r="D231" s="32"/>
      <c r="E231" s="32"/>
      <c r="F231" s="32"/>
      <c r="G231" s="32"/>
    </row>
    <row r="232" spans="1:7" ht="12.75">
      <c r="A232" s="32"/>
      <c r="B232" s="32"/>
      <c r="C232" s="32"/>
      <c r="D232" s="32"/>
      <c r="E232" s="32"/>
      <c r="F232" s="32"/>
      <c r="G232" s="32"/>
    </row>
    <row r="233" spans="1:7" ht="12.75">
      <c r="A233" s="32"/>
      <c r="B233" s="32"/>
      <c r="C233" s="32"/>
      <c r="D233" s="32"/>
      <c r="E233" s="32"/>
      <c r="F233" s="32"/>
      <c r="G233" s="32"/>
    </row>
    <row r="234" spans="1:7" ht="12.75">
      <c r="A234" s="32"/>
      <c r="B234" s="32"/>
      <c r="C234" s="32"/>
      <c r="D234" s="32"/>
      <c r="E234" s="32"/>
      <c r="F234" s="32"/>
      <c r="G234" s="32"/>
    </row>
    <row r="235" spans="1:7" ht="12.75">
      <c r="A235" s="32"/>
      <c r="B235" s="32"/>
      <c r="C235" s="32"/>
      <c r="D235" s="32"/>
      <c r="E235" s="32"/>
      <c r="F235" s="32"/>
      <c r="G235" s="32"/>
    </row>
    <row r="236" spans="1:7" ht="12.75">
      <c r="A236" s="32"/>
      <c r="B236" s="32"/>
      <c r="C236" s="32"/>
      <c r="D236" s="32"/>
      <c r="E236" s="32"/>
      <c r="F236" s="32"/>
      <c r="G236" s="32"/>
    </row>
    <row r="237" spans="1:7" ht="12.75">
      <c r="A237" s="32"/>
      <c r="B237" s="32"/>
      <c r="C237" s="32"/>
      <c r="D237" s="32"/>
      <c r="E237" s="32"/>
      <c r="F237" s="32"/>
      <c r="G237" s="32"/>
    </row>
    <row r="238" spans="1:7" ht="12.75">
      <c r="A238" s="32"/>
      <c r="B238" s="32"/>
      <c r="C238" s="32"/>
      <c r="D238" s="32"/>
      <c r="E238" s="32"/>
      <c r="F238" s="32"/>
      <c r="G238" s="32"/>
    </row>
    <row r="239" spans="1:7" ht="12.75">
      <c r="A239" s="32"/>
      <c r="B239" s="32"/>
      <c r="C239" s="32"/>
      <c r="D239" s="32"/>
      <c r="E239" s="32"/>
      <c r="F239" s="32"/>
      <c r="G239" s="32"/>
    </row>
    <row r="240" spans="1:7" ht="12.75">
      <c r="A240" s="32"/>
      <c r="B240" s="32"/>
      <c r="C240" s="32"/>
      <c r="D240" s="32"/>
      <c r="E240" s="32"/>
      <c r="F240" s="32"/>
      <c r="G240" s="32"/>
    </row>
    <row r="241" spans="1:7" ht="12.75">
      <c r="A241" s="32"/>
      <c r="B241" s="32"/>
      <c r="C241" s="32"/>
      <c r="D241" s="32"/>
      <c r="E241" s="32"/>
      <c r="F241" s="32"/>
      <c r="G241" s="32"/>
    </row>
    <row r="242" spans="1:7" ht="12.75">
      <c r="A242" s="32"/>
      <c r="B242" s="32"/>
      <c r="C242" s="32"/>
      <c r="D242" s="32"/>
      <c r="E242" s="32"/>
      <c r="F242" s="32"/>
      <c r="G242" s="32"/>
    </row>
    <row r="243" spans="1:7" ht="12.75">
      <c r="A243" s="32"/>
      <c r="B243" s="32"/>
      <c r="C243" s="32"/>
      <c r="D243" s="32"/>
      <c r="E243" s="32"/>
      <c r="F243" s="32"/>
      <c r="G243" s="32"/>
    </row>
    <row r="244" spans="1:7" ht="12.75">
      <c r="A244" s="32"/>
      <c r="B244" s="32"/>
      <c r="C244" s="32"/>
      <c r="D244" s="32"/>
      <c r="E244" s="32"/>
      <c r="F244" s="32"/>
      <c r="G244" s="32"/>
    </row>
    <row r="245" spans="1:7" ht="12.75">
      <c r="A245" s="32"/>
      <c r="B245" s="32"/>
      <c r="C245" s="32"/>
      <c r="D245" s="32"/>
      <c r="E245" s="32"/>
      <c r="F245" s="32"/>
      <c r="G245" s="32"/>
    </row>
    <row r="246" spans="1:7" ht="12.75">
      <c r="A246" s="32"/>
      <c r="B246" s="32"/>
      <c r="C246" s="32"/>
      <c r="D246" s="32"/>
      <c r="E246" s="32"/>
      <c r="F246" s="32"/>
      <c r="G246" s="32"/>
    </row>
    <row r="247" spans="1:7" ht="12.75">
      <c r="A247" s="32"/>
      <c r="B247" s="32"/>
      <c r="C247" s="32"/>
      <c r="D247" s="32"/>
      <c r="E247" s="32"/>
      <c r="F247" s="32"/>
      <c r="G247" s="32"/>
    </row>
    <row r="248" spans="1:7" ht="12.75">
      <c r="A248" s="32"/>
      <c r="B248" s="32"/>
      <c r="C248" s="32"/>
      <c r="D248" s="32"/>
      <c r="E248" s="32"/>
      <c r="F248" s="32"/>
      <c r="G248" s="32"/>
    </row>
    <row r="249" spans="1:7" ht="12.75">
      <c r="A249" s="32"/>
      <c r="B249" s="32"/>
      <c r="C249" s="32"/>
      <c r="D249" s="32"/>
      <c r="E249" s="32"/>
      <c r="F249" s="32"/>
      <c r="G249" s="32"/>
    </row>
    <row r="250" spans="1:7" ht="12.75">
      <c r="A250" s="32"/>
      <c r="B250" s="32"/>
      <c r="C250" s="32"/>
      <c r="D250" s="32"/>
      <c r="E250" s="32"/>
      <c r="F250" s="32"/>
      <c r="G250" s="32"/>
    </row>
    <row r="251" spans="1:7" ht="12.75">
      <c r="A251" s="32"/>
      <c r="B251" s="32"/>
      <c r="C251" s="32"/>
      <c r="D251" s="32"/>
      <c r="E251" s="32"/>
      <c r="F251" s="32"/>
      <c r="G251" s="32"/>
    </row>
    <row r="252" spans="1:7" ht="12.75">
      <c r="A252" s="32"/>
      <c r="B252" s="32"/>
      <c r="C252" s="32"/>
      <c r="D252" s="32"/>
      <c r="E252" s="32"/>
      <c r="F252" s="32"/>
      <c r="G252" s="32"/>
    </row>
    <row r="253" spans="1:7" ht="12.75">
      <c r="A253" s="32"/>
      <c r="B253" s="32"/>
      <c r="C253" s="32"/>
      <c r="D253" s="32"/>
      <c r="E253" s="32"/>
      <c r="F253" s="32"/>
      <c r="G253" s="32"/>
    </row>
    <row r="254" spans="1:7" ht="12.75">
      <c r="A254" s="32"/>
      <c r="B254" s="32"/>
      <c r="C254" s="32"/>
      <c r="D254" s="32"/>
      <c r="E254" s="32"/>
      <c r="F254" s="32"/>
      <c r="G254" s="32"/>
    </row>
    <row r="255" spans="1:7" ht="12.75">
      <c r="A255" s="32"/>
      <c r="B255" s="32"/>
      <c r="C255" s="32"/>
      <c r="D255" s="32"/>
      <c r="E255" s="32"/>
      <c r="F255" s="32"/>
      <c r="G255" s="32"/>
    </row>
    <row r="256" spans="1:7" ht="12.75">
      <c r="A256" s="32"/>
      <c r="B256" s="32"/>
      <c r="C256" s="32"/>
      <c r="D256" s="32"/>
      <c r="E256" s="32"/>
      <c r="F256" s="32"/>
      <c r="G256" s="32"/>
    </row>
    <row r="257" spans="1:7" ht="12.75">
      <c r="A257" s="32"/>
      <c r="B257" s="32"/>
      <c r="C257" s="32"/>
      <c r="D257" s="32"/>
      <c r="E257" s="32"/>
      <c r="F257" s="32"/>
      <c r="G257" s="32"/>
    </row>
    <row r="258" spans="1:7" ht="12.75">
      <c r="A258" s="32"/>
      <c r="B258" s="32"/>
      <c r="C258" s="32"/>
      <c r="D258" s="32"/>
      <c r="E258" s="32"/>
      <c r="F258" s="32"/>
      <c r="G258" s="32"/>
    </row>
    <row r="259" spans="1:7" ht="12.75">
      <c r="A259" s="32"/>
      <c r="B259" s="32"/>
      <c r="C259" s="32"/>
      <c r="D259" s="32"/>
      <c r="E259" s="32"/>
      <c r="F259" s="32"/>
      <c r="G259" s="32"/>
    </row>
    <row r="260" spans="1:7" ht="12.75">
      <c r="A260" s="32"/>
      <c r="B260" s="32"/>
      <c r="C260" s="32"/>
      <c r="D260" s="32"/>
      <c r="E260" s="32"/>
      <c r="F260" s="32"/>
      <c r="G260" s="32"/>
    </row>
    <row r="261" spans="1:7" ht="12.75">
      <c r="A261" s="32"/>
      <c r="B261" s="32"/>
      <c r="C261" s="32"/>
      <c r="D261" s="32"/>
      <c r="E261" s="32"/>
      <c r="F261" s="32"/>
      <c r="G261" s="32"/>
    </row>
    <row r="262" spans="1:7" ht="12.75">
      <c r="A262" s="32"/>
      <c r="B262" s="32"/>
      <c r="C262" s="32"/>
      <c r="D262" s="32"/>
      <c r="E262" s="32"/>
      <c r="F262" s="32"/>
      <c r="G262" s="32"/>
    </row>
    <row r="263" spans="1:7" ht="12.75">
      <c r="A263" s="32"/>
      <c r="B263" s="32"/>
      <c r="C263" s="32"/>
      <c r="D263" s="32"/>
      <c r="E263" s="32"/>
      <c r="F263" s="32"/>
      <c r="G263" s="32"/>
    </row>
    <row r="264" spans="1:7" ht="12.75">
      <c r="A264" s="32"/>
      <c r="B264" s="32"/>
      <c r="C264" s="32"/>
      <c r="D264" s="32"/>
      <c r="E264" s="32"/>
      <c r="F264" s="32"/>
      <c r="G264" s="32"/>
    </row>
    <row r="265" spans="1:7" ht="12.75">
      <c r="A265" s="32"/>
      <c r="B265" s="32"/>
      <c r="C265" s="32"/>
      <c r="D265" s="32"/>
      <c r="E265" s="32"/>
      <c r="F265" s="32"/>
      <c r="G265" s="32"/>
    </row>
    <row r="266" spans="1:7" ht="12.75">
      <c r="A266" s="32"/>
      <c r="B266" s="32"/>
      <c r="C266" s="32"/>
      <c r="D266" s="32"/>
      <c r="E266" s="32"/>
      <c r="F266" s="32"/>
      <c r="G266" s="32"/>
    </row>
    <row r="267" spans="1:7" ht="12.75">
      <c r="A267" s="32"/>
      <c r="B267" s="32"/>
      <c r="C267" s="32"/>
      <c r="D267" s="32"/>
      <c r="E267" s="32"/>
      <c r="F267" s="32"/>
      <c r="G267" s="32"/>
    </row>
    <row r="268" spans="1:7" ht="12.75">
      <c r="A268" s="32"/>
      <c r="B268" s="32"/>
      <c r="C268" s="32"/>
      <c r="D268" s="32"/>
      <c r="E268" s="32"/>
      <c r="F268" s="32"/>
      <c r="G268" s="32"/>
    </row>
    <row r="269" spans="1:7" ht="12.75">
      <c r="A269" s="32"/>
      <c r="B269" s="32"/>
      <c r="C269" s="32"/>
      <c r="D269" s="32"/>
      <c r="E269" s="32"/>
      <c r="F269" s="32"/>
      <c r="G269" s="32"/>
    </row>
    <row r="270" spans="1:7" ht="12.75">
      <c r="A270" s="32"/>
      <c r="B270" s="32"/>
      <c r="C270" s="32"/>
      <c r="D270" s="32"/>
      <c r="E270" s="32"/>
      <c r="F270" s="32"/>
      <c r="G270" s="32"/>
    </row>
    <row r="271" spans="1:7" ht="12.75">
      <c r="A271" s="32"/>
      <c r="B271" s="32"/>
      <c r="C271" s="32"/>
      <c r="D271" s="32"/>
      <c r="E271" s="32"/>
      <c r="F271" s="32"/>
      <c r="G271" s="32"/>
    </row>
    <row r="272" spans="1:7" ht="12.75">
      <c r="A272" s="32"/>
      <c r="B272" s="32"/>
      <c r="C272" s="32"/>
      <c r="D272" s="32"/>
      <c r="E272" s="32"/>
      <c r="F272" s="32"/>
      <c r="G272" s="32"/>
    </row>
    <row r="273" spans="1:7" ht="12.75">
      <c r="A273" s="32"/>
      <c r="B273" s="32"/>
      <c r="C273" s="32"/>
      <c r="D273" s="32"/>
      <c r="E273" s="32"/>
      <c r="F273" s="32"/>
      <c r="G273" s="32"/>
    </row>
    <row r="274" spans="1:7" ht="12.75">
      <c r="A274" s="32"/>
      <c r="B274" s="32"/>
      <c r="C274" s="32"/>
      <c r="D274" s="32"/>
      <c r="E274" s="32"/>
      <c r="F274" s="32"/>
      <c r="G274" s="32"/>
    </row>
    <row r="275" spans="1:7" ht="12.75">
      <c r="A275" s="32"/>
      <c r="B275" s="32"/>
      <c r="C275" s="32"/>
      <c r="D275" s="32"/>
      <c r="E275" s="32"/>
      <c r="F275" s="32"/>
      <c r="G275" s="32"/>
    </row>
    <row r="276" spans="1:7" ht="12.75">
      <c r="A276" s="32"/>
      <c r="B276" s="32"/>
      <c r="C276" s="32"/>
      <c r="D276" s="32"/>
      <c r="E276" s="32"/>
      <c r="F276" s="32"/>
      <c r="G276" s="32"/>
    </row>
    <row r="277" spans="1:7" ht="12.75">
      <c r="A277" s="32"/>
      <c r="B277" s="32"/>
      <c r="C277" s="32"/>
      <c r="D277" s="32"/>
      <c r="E277" s="32"/>
      <c r="F277" s="32"/>
      <c r="G277" s="32"/>
    </row>
    <row r="278" spans="1:7" ht="12.75">
      <c r="A278" s="32"/>
      <c r="B278" s="32"/>
      <c r="C278" s="32"/>
      <c r="D278" s="32"/>
      <c r="E278" s="32"/>
      <c r="F278" s="32"/>
      <c r="G278" s="32"/>
    </row>
    <row r="279" spans="1:7" ht="12.75">
      <c r="A279" s="32"/>
      <c r="B279" s="32"/>
      <c r="C279" s="32"/>
      <c r="D279" s="32"/>
      <c r="E279" s="32"/>
      <c r="F279" s="32"/>
      <c r="G279" s="32"/>
    </row>
    <row r="280" spans="1:7" ht="12.75">
      <c r="A280" s="32"/>
      <c r="B280" s="32"/>
      <c r="C280" s="32"/>
      <c r="D280" s="32"/>
      <c r="E280" s="32"/>
      <c r="F280" s="32"/>
      <c r="G280" s="32"/>
    </row>
    <row r="281" spans="1:7" ht="12.75">
      <c r="A281" s="32"/>
      <c r="B281" s="32"/>
      <c r="C281" s="32"/>
      <c r="D281" s="32"/>
      <c r="E281" s="32"/>
      <c r="F281" s="32"/>
      <c r="G281" s="32"/>
    </row>
    <row r="282" spans="1:7" ht="12.75">
      <c r="A282" s="32"/>
      <c r="B282" s="32"/>
      <c r="C282" s="32"/>
      <c r="D282" s="32"/>
      <c r="E282" s="32"/>
      <c r="F282" s="32"/>
      <c r="G282" s="32"/>
    </row>
    <row r="283" spans="1:7" ht="12.75">
      <c r="A283" s="32"/>
      <c r="B283" s="32"/>
      <c r="C283" s="32"/>
      <c r="D283" s="32"/>
      <c r="E283" s="32"/>
      <c r="F283" s="32"/>
      <c r="G283" s="32"/>
    </row>
    <row r="284" spans="1:7" ht="12.75">
      <c r="A284" s="32"/>
      <c r="B284" s="32"/>
      <c r="C284" s="32"/>
      <c r="D284" s="32"/>
      <c r="E284" s="32"/>
      <c r="F284" s="32"/>
      <c r="G284" s="32"/>
    </row>
    <row r="285" spans="1:7" ht="12.75">
      <c r="A285" s="32"/>
      <c r="B285" s="32"/>
      <c r="C285" s="32"/>
      <c r="D285" s="32"/>
      <c r="E285" s="32"/>
      <c r="F285" s="32"/>
      <c r="G285" s="32"/>
    </row>
    <row r="286" spans="1:7" ht="12.75">
      <c r="A286" s="32"/>
      <c r="B286" s="32"/>
      <c r="C286" s="32"/>
      <c r="D286" s="32"/>
      <c r="E286" s="32"/>
      <c r="F286" s="32"/>
      <c r="G286" s="32"/>
    </row>
    <row r="287" spans="1:7" ht="12.75">
      <c r="A287" s="32"/>
      <c r="B287" s="32"/>
      <c r="C287" s="32"/>
      <c r="D287" s="32"/>
      <c r="E287" s="32"/>
      <c r="F287" s="32"/>
      <c r="G287" s="32"/>
    </row>
    <row r="288" spans="1:7" ht="12.75">
      <c r="A288" s="32"/>
      <c r="B288" s="32"/>
      <c r="C288" s="32"/>
      <c r="D288" s="32"/>
      <c r="E288" s="32"/>
      <c r="F288" s="32"/>
      <c r="G288" s="32"/>
    </row>
    <row r="289" spans="1:7" ht="12.75">
      <c r="A289" s="32"/>
      <c r="B289" s="32"/>
      <c r="C289" s="32"/>
      <c r="D289" s="32"/>
      <c r="E289" s="32"/>
      <c r="F289" s="32"/>
      <c r="G289" s="32"/>
    </row>
    <row r="290" spans="1:7" ht="12.75">
      <c r="A290" s="32"/>
      <c r="B290" s="32"/>
      <c r="C290" s="32"/>
      <c r="D290" s="32"/>
      <c r="E290" s="32"/>
      <c r="F290" s="32"/>
      <c r="G290" s="32"/>
    </row>
    <row r="291" spans="1:7" ht="12.75">
      <c r="A291" s="32"/>
      <c r="B291" s="32"/>
      <c r="C291" s="32"/>
      <c r="D291" s="32"/>
      <c r="E291" s="32"/>
      <c r="F291" s="32"/>
      <c r="G291" s="32"/>
    </row>
    <row r="292" spans="1:7" ht="12.75">
      <c r="A292" s="32"/>
      <c r="B292" s="32"/>
      <c r="C292" s="32"/>
      <c r="D292" s="32"/>
      <c r="E292" s="32"/>
      <c r="F292" s="32"/>
      <c r="G292" s="32"/>
    </row>
    <row r="293" spans="1:7" ht="12.75">
      <c r="A293" s="32"/>
      <c r="B293" s="32"/>
      <c r="C293" s="32"/>
      <c r="D293" s="32"/>
      <c r="E293" s="32"/>
      <c r="F293" s="32"/>
      <c r="G293" s="32"/>
    </row>
    <row r="294" spans="1:7" ht="12.75">
      <c r="A294" s="32"/>
      <c r="B294" s="32"/>
      <c r="C294" s="32"/>
      <c r="D294" s="32"/>
      <c r="E294" s="32"/>
      <c r="F294" s="32"/>
      <c r="G294" s="32"/>
    </row>
    <row r="295" spans="1:7" ht="12.75">
      <c r="A295" s="32"/>
      <c r="B295" s="32"/>
      <c r="C295" s="32"/>
      <c r="D295" s="32"/>
      <c r="E295" s="32"/>
      <c r="F295" s="32"/>
      <c r="G295" s="32"/>
    </row>
    <row r="296" spans="1:7" ht="12.75">
      <c r="A296" s="32"/>
      <c r="B296" s="32"/>
      <c r="C296" s="32"/>
      <c r="D296" s="32"/>
      <c r="E296" s="32"/>
      <c r="F296" s="32"/>
      <c r="G296" s="32"/>
    </row>
    <row r="297" spans="1:7" ht="12.75">
      <c r="A297" s="32"/>
      <c r="B297" s="32"/>
      <c r="C297" s="32"/>
      <c r="D297" s="32"/>
      <c r="E297" s="32"/>
      <c r="F297" s="32"/>
      <c r="G297" s="32"/>
    </row>
    <row r="298" spans="1:7" ht="12.75">
      <c r="A298" s="32"/>
      <c r="B298" s="32"/>
      <c r="C298" s="32"/>
      <c r="D298" s="32"/>
      <c r="E298" s="32"/>
      <c r="F298" s="32"/>
      <c r="G298" s="32"/>
    </row>
    <row r="299" spans="1:7" ht="12.75">
      <c r="A299" s="32"/>
      <c r="B299" s="32"/>
      <c r="C299" s="32"/>
      <c r="D299" s="32"/>
      <c r="E299" s="32"/>
      <c r="F299" s="32"/>
      <c r="G299" s="32"/>
    </row>
    <row r="300" spans="1:7" ht="12.75">
      <c r="A300" s="32"/>
      <c r="B300" s="32"/>
      <c r="C300" s="32"/>
      <c r="D300" s="32"/>
      <c r="E300" s="32"/>
      <c r="F300" s="32"/>
      <c r="G300" s="32"/>
    </row>
    <row r="301" spans="1:7" ht="12.75">
      <c r="A301" s="32"/>
      <c r="B301" s="32"/>
      <c r="C301" s="32"/>
      <c r="D301" s="32"/>
      <c r="E301" s="32"/>
      <c r="F301" s="32"/>
      <c r="G301" s="32"/>
    </row>
    <row r="302" spans="1:7" ht="12.75">
      <c r="A302" s="32"/>
      <c r="B302" s="32"/>
      <c r="C302" s="32"/>
      <c r="D302" s="32"/>
      <c r="E302" s="32"/>
      <c r="F302" s="32"/>
      <c r="G302" s="32"/>
    </row>
    <row r="303" spans="1:7" ht="12.75">
      <c r="A303" s="32"/>
      <c r="B303" s="32"/>
      <c r="C303" s="32"/>
      <c r="D303" s="32"/>
      <c r="E303" s="32"/>
      <c r="F303" s="32"/>
      <c r="G303" s="32"/>
    </row>
    <row r="304" spans="1:7" ht="12.75">
      <c r="A304" s="32"/>
      <c r="B304" s="32"/>
      <c r="C304" s="32"/>
      <c r="D304" s="32"/>
      <c r="E304" s="32"/>
      <c r="F304" s="32"/>
      <c r="G304" s="32"/>
    </row>
    <row r="305" spans="1:7" ht="12.75">
      <c r="A305" s="32"/>
      <c r="B305" s="32"/>
      <c r="C305" s="32"/>
      <c r="D305" s="32"/>
      <c r="E305" s="32"/>
      <c r="F305" s="32"/>
      <c r="G305" s="32"/>
    </row>
    <row r="306" spans="1:7" ht="12.75">
      <c r="A306" s="32"/>
      <c r="B306" s="32"/>
      <c r="C306" s="32"/>
      <c r="D306" s="32"/>
      <c r="E306" s="32"/>
      <c r="F306" s="32"/>
      <c r="G306" s="32"/>
    </row>
    <row r="307" spans="1:7" ht="12.75">
      <c r="A307" s="32"/>
      <c r="B307" s="32"/>
      <c r="C307" s="32"/>
      <c r="D307" s="32"/>
      <c r="E307" s="32"/>
      <c r="F307" s="32"/>
      <c r="G307" s="32"/>
    </row>
    <row r="308" spans="1:7" ht="12.75">
      <c r="A308" s="32"/>
      <c r="B308" s="32"/>
      <c r="C308" s="32"/>
      <c r="D308" s="32"/>
      <c r="E308" s="32"/>
      <c r="F308" s="32"/>
      <c r="G308" s="32"/>
    </row>
    <row r="309" spans="1:7" ht="12.75">
      <c r="A309" s="32"/>
      <c r="B309" s="32"/>
      <c r="C309" s="32"/>
      <c r="D309" s="32"/>
      <c r="E309" s="32"/>
      <c r="F309" s="32"/>
      <c r="G309" s="32"/>
    </row>
    <row r="310" spans="1:7" ht="12.75">
      <c r="A310" s="32"/>
      <c r="B310" s="32"/>
      <c r="C310" s="32"/>
      <c r="D310" s="32"/>
      <c r="E310" s="32"/>
      <c r="F310" s="32"/>
      <c r="G310" s="32"/>
    </row>
    <row r="311" spans="1:7" ht="12.75">
      <c r="A311" s="32"/>
      <c r="B311" s="32"/>
      <c r="C311" s="32"/>
      <c r="D311" s="32"/>
      <c r="E311" s="32"/>
      <c r="F311" s="32"/>
      <c r="G311" s="32"/>
    </row>
    <row r="312" spans="1:7" ht="12.75">
      <c r="A312" s="32"/>
      <c r="B312" s="32"/>
      <c r="C312" s="32"/>
      <c r="D312" s="32"/>
      <c r="E312" s="32"/>
      <c r="F312" s="32"/>
      <c r="G312" s="32"/>
    </row>
    <row r="313" spans="1:7" ht="12.75">
      <c r="A313" s="32"/>
      <c r="B313" s="32"/>
      <c r="C313" s="32"/>
      <c r="D313" s="32"/>
      <c r="E313" s="32"/>
      <c r="F313" s="32"/>
      <c r="G313" s="32"/>
    </row>
    <row r="314" spans="1:7" ht="12.75">
      <c r="A314" s="32"/>
      <c r="B314" s="32"/>
      <c r="C314" s="32"/>
      <c r="D314" s="32"/>
      <c r="E314" s="32"/>
      <c r="F314" s="32"/>
      <c r="G314" s="32"/>
    </row>
    <row r="315" spans="1:7" ht="12.75">
      <c r="A315" s="32"/>
      <c r="B315" s="32"/>
      <c r="C315" s="32"/>
      <c r="D315" s="32"/>
      <c r="E315" s="32"/>
      <c r="F315" s="32"/>
      <c r="G315" s="32"/>
    </row>
    <row r="316" spans="1:7" ht="12.75">
      <c r="A316" s="32"/>
      <c r="B316" s="32"/>
      <c r="C316" s="32"/>
      <c r="D316" s="32"/>
      <c r="E316" s="32"/>
      <c r="F316" s="32"/>
      <c r="G316" s="32"/>
    </row>
    <row r="317" spans="1:7" ht="12.75">
      <c r="A317" s="32"/>
      <c r="B317" s="32"/>
      <c r="C317" s="32"/>
      <c r="D317" s="32"/>
      <c r="E317" s="32"/>
      <c r="F317" s="32"/>
      <c r="G317" s="32"/>
    </row>
    <row r="318" spans="1:7" ht="12.75">
      <c r="A318" s="32"/>
      <c r="B318" s="32"/>
      <c r="C318" s="32"/>
      <c r="D318" s="32"/>
      <c r="E318" s="32"/>
      <c r="F318" s="32"/>
      <c r="G318" s="32"/>
    </row>
    <row r="319" spans="1:7" ht="12.75">
      <c r="A319" s="32"/>
      <c r="B319" s="32"/>
      <c r="C319" s="32"/>
      <c r="D319" s="32"/>
      <c r="E319" s="32"/>
      <c r="F319" s="32"/>
      <c r="G319" s="32"/>
    </row>
    <row r="320" spans="1:7" ht="12.75">
      <c r="A320" s="32"/>
      <c r="B320" s="32"/>
      <c r="C320" s="32"/>
      <c r="D320" s="32"/>
      <c r="E320" s="32"/>
      <c r="F320" s="32"/>
      <c r="G320" s="32"/>
    </row>
    <row r="321" spans="1:7" ht="12.75">
      <c r="A321" s="32"/>
      <c r="B321" s="32"/>
      <c r="C321" s="32"/>
      <c r="D321" s="32"/>
      <c r="E321" s="32"/>
      <c r="F321" s="32"/>
      <c r="G321" s="32"/>
    </row>
    <row r="322" spans="1:7" ht="12.75">
      <c r="A322" s="32"/>
      <c r="B322" s="32"/>
      <c r="C322" s="32"/>
      <c r="D322" s="32"/>
      <c r="E322" s="32"/>
      <c r="F322" s="32"/>
      <c r="G322" s="32"/>
    </row>
    <row r="323" spans="1:7" ht="12.75">
      <c r="A323" s="32"/>
      <c r="B323" s="32"/>
      <c r="C323" s="32"/>
      <c r="D323" s="32"/>
      <c r="E323" s="32"/>
      <c r="F323" s="32"/>
      <c r="G323" s="32"/>
    </row>
    <row r="324" spans="1:7" ht="12.75">
      <c r="A324" s="32"/>
      <c r="B324" s="32"/>
      <c r="C324" s="32"/>
      <c r="D324" s="32"/>
      <c r="E324" s="32"/>
      <c r="F324" s="32"/>
      <c r="G324" s="32"/>
    </row>
    <row r="325" spans="1:7" ht="12.75">
      <c r="A325" s="32"/>
      <c r="B325" s="32"/>
      <c r="C325" s="32"/>
      <c r="D325" s="32"/>
      <c r="E325" s="32"/>
      <c r="F325" s="32"/>
      <c r="G325" s="32"/>
    </row>
    <row r="326" spans="1:7" ht="12.75">
      <c r="A326" s="32"/>
      <c r="B326" s="32"/>
      <c r="C326" s="32"/>
      <c r="D326" s="32"/>
      <c r="E326" s="32"/>
      <c r="F326" s="32"/>
      <c r="G326" s="32"/>
    </row>
    <row r="327" spans="1:7" ht="12.75">
      <c r="A327" s="32"/>
      <c r="B327" s="32"/>
      <c r="C327" s="32"/>
      <c r="D327" s="32"/>
      <c r="E327" s="32"/>
      <c r="F327" s="32"/>
      <c r="G327" s="32"/>
    </row>
    <row r="328" spans="1:7" ht="12.75">
      <c r="A328" s="32"/>
      <c r="B328" s="32"/>
      <c r="C328" s="32"/>
      <c r="D328" s="32"/>
      <c r="E328" s="32"/>
      <c r="F328" s="32"/>
      <c r="G328" s="32"/>
    </row>
    <row r="329" spans="1:7" ht="12.75">
      <c r="A329" s="32"/>
      <c r="B329" s="32"/>
      <c r="C329" s="32"/>
      <c r="D329" s="32"/>
      <c r="E329" s="32"/>
      <c r="F329" s="32"/>
      <c r="G329" s="32"/>
    </row>
    <row r="330" spans="1:7" ht="12.75">
      <c r="A330" s="32"/>
      <c r="B330" s="32"/>
      <c r="C330" s="32"/>
      <c r="D330" s="32"/>
      <c r="E330" s="32"/>
      <c r="F330" s="32"/>
      <c r="G330" s="32"/>
    </row>
    <row r="331" spans="1:7" ht="12.75">
      <c r="A331" s="32"/>
      <c r="B331" s="32"/>
      <c r="C331" s="32"/>
      <c r="D331" s="32"/>
      <c r="E331" s="32"/>
      <c r="F331" s="32"/>
      <c r="G331" s="32"/>
    </row>
    <row r="332" spans="1:7" ht="12.75">
      <c r="A332" s="32"/>
      <c r="B332" s="32"/>
      <c r="C332" s="32"/>
      <c r="D332" s="32"/>
      <c r="E332" s="32"/>
      <c r="F332" s="32"/>
      <c r="G332" s="32"/>
    </row>
    <row r="333" spans="1:7" ht="12.75">
      <c r="A333" s="32"/>
      <c r="B333" s="32"/>
      <c r="C333" s="32"/>
      <c r="D333" s="32"/>
      <c r="E333" s="32"/>
      <c r="F333" s="32"/>
      <c r="G333" s="32"/>
    </row>
    <row r="334" spans="1:7" ht="12.75">
      <c r="A334" s="32"/>
      <c r="B334" s="32"/>
      <c r="C334" s="32"/>
      <c r="D334" s="32"/>
      <c r="E334" s="32"/>
      <c r="F334" s="32"/>
      <c r="G334" s="32"/>
    </row>
    <row r="335" spans="1:7" ht="12.75">
      <c r="A335" s="32"/>
      <c r="B335" s="32"/>
      <c r="C335" s="32"/>
      <c r="D335" s="32"/>
      <c r="E335" s="32"/>
      <c r="F335" s="32"/>
      <c r="G335" s="32"/>
    </row>
    <row r="336" spans="1:7" ht="12.75">
      <c r="A336" s="32"/>
      <c r="B336" s="32"/>
      <c r="C336" s="32"/>
      <c r="D336" s="32"/>
      <c r="E336" s="32"/>
      <c r="F336" s="32"/>
      <c r="G336" s="32"/>
    </row>
    <row r="337" spans="1:7" ht="12.75">
      <c r="A337" s="32"/>
      <c r="B337" s="32"/>
      <c r="C337" s="32"/>
      <c r="D337" s="32"/>
      <c r="E337" s="32"/>
      <c r="F337" s="32"/>
      <c r="G337" s="32"/>
    </row>
    <row r="338" spans="1:7" ht="12.75">
      <c r="A338" s="32"/>
      <c r="B338" s="32"/>
      <c r="C338" s="32"/>
      <c r="D338" s="32"/>
      <c r="E338" s="32"/>
      <c r="F338" s="32"/>
      <c r="G338" s="32"/>
    </row>
    <row r="339" spans="1:7" ht="12.75">
      <c r="A339" s="32"/>
      <c r="B339" s="32"/>
      <c r="C339" s="32"/>
      <c r="D339" s="32"/>
      <c r="E339" s="32"/>
      <c r="F339" s="32"/>
      <c r="G339" s="32"/>
    </row>
    <row r="340" spans="1:7" ht="12.75">
      <c r="A340" s="32"/>
      <c r="B340" s="32"/>
      <c r="C340" s="32"/>
      <c r="D340" s="32"/>
      <c r="E340" s="32"/>
      <c r="F340" s="32"/>
      <c r="G340" s="32"/>
    </row>
    <row r="341" spans="1:7" ht="12.75">
      <c r="A341" s="32"/>
      <c r="B341" s="32"/>
      <c r="C341" s="32"/>
      <c r="D341" s="32"/>
      <c r="E341" s="32"/>
      <c r="F341" s="32"/>
      <c r="G341" s="32"/>
    </row>
    <row r="342" spans="1:7" ht="12.75">
      <c r="A342" s="32"/>
      <c r="B342" s="32"/>
      <c r="C342" s="32"/>
      <c r="D342" s="32"/>
      <c r="E342" s="32"/>
      <c r="F342" s="32"/>
      <c r="G342" s="32"/>
    </row>
    <row r="343" spans="1:7" ht="12.75">
      <c r="A343" s="32"/>
      <c r="B343" s="32"/>
      <c r="C343" s="32"/>
      <c r="D343" s="32"/>
      <c r="E343" s="32"/>
      <c r="F343" s="32"/>
      <c r="G343" s="32"/>
    </row>
    <row r="344" spans="1:7" ht="12.75">
      <c r="A344" s="32"/>
      <c r="B344" s="32"/>
      <c r="C344" s="32"/>
      <c r="D344" s="32"/>
      <c r="E344" s="32"/>
      <c r="F344" s="32"/>
      <c r="G344" s="32"/>
    </row>
    <row r="345" spans="1:7" ht="12.75">
      <c r="A345" s="32"/>
      <c r="B345" s="32"/>
      <c r="C345" s="32"/>
      <c r="D345" s="32"/>
      <c r="E345" s="32"/>
      <c r="F345" s="32"/>
      <c r="G345" s="32"/>
    </row>
    <row r="346" spans="1:7" ht="12.75">
      <c r="A346" s="32"/>
      <c r="B346" s="32"/>
      <c r="C346" s="32"/>
      <c r="D346" s="32"/>
      <c r="E346" s="32"/>
      <c r="F346" s="32"/>
      <c r="G346" s="32"/>
    </row>
    <row r="347" spans="1:7" ht="12.75">
      <c r="A347" s="32"/>
      <c r="B347" s="32"/>
      <c r="C347" s="32"/>
      <c r="D347" s="32"/>
      <c r="E347" s="32"/>
      <c r="F347" s="32"/>
      <c r="G347" s="32"/>
    </row>
    <row r="348" spans="1:7" ht="12.75">
      <c r="A348" s="32"/>
      <c r="B348" s="32"/>
      <c r="C348" s="32"/>
      <c r="D348" s="32"/>
      <c r="E348" s="32"/>
      <c r="F348" s="32"/>
      <c r="G348" s="32"/>
    </row>
    <row r="349" spans="1:7" ht="12.75">
      <c r="A349" s="32"/>
      <c r="B349" s="32"/>
      <c r="C349" s="32"/>
      <c r="D349" s="32"/>
      <c r="E349" s="32"/>
      <c r="F349" s="32"/>
      <c r="G349" s="32"/>
    </row>
    <row r="350" spans="1:7" ht="12.75">
      <c r="A350" s="32"/>
      <c r="B350" s="32"/>
      <c r="C350" s="32"/>
      <c r="D350" s="32"/>
      <c r="E350" s="32"/>
      <c r="F350" s="32"/>
      <c r="G350" s="32"/>
    </row>
    <row r="351" spans="1:7" ht="12.75">
      <c r="A351" s="32"/>
      <c r="B351" s="32"/>
      <c r="C351" s="32"/>
      <c r="D351" s="32"/>
      <c r="E351" s="32"/>
      <c r="F351" s="32"/>
      <c r="G351" s="32"/>
    </row>
    <row r="352" spans="1:7" ht="12.75">
      <c r="A352" s="32"/>
      <c r="B352" s="32"/>
      <c r="C352" s="32"/>
      <c r="D352" s="32"/>
      <c r="E352" s="32"/>
      <c r="F352" s="32"/>
      <c r="G352" s="32"/>
    </row>
    <row r="353" spans="1:7" ht="12.75">
      <c r="A353" s="32"/>
      <c r="B353" s="32"/>
      <c r="C353" s="32"/>
      <c r="D353" s="32"/>
      <c r="E353" s="32"/>
      <c r="F353" s="32"/>
      <c r="G353" s="32"/>
    </row>
    <row r="354" spans="1:7" ht="12.75">
      <c r="A354" s="32"/>
      <c r="B354" s="32"/>
      <c r="C354" s="32"/>
      <c r="D354" s="32"/>
      <c r="E354" s="32"/>
      <c r="F354" s="32"/>
      <c r="G354" s="32"/>
    </row>
    <row r="355" spans="1:7" ht="12.75">
      <c r="A355" s="32"/>
      <c r="B355" s="32"/>
      <c r="C355" s="32"/>
      <c r="D355" s="32"/>
      <c r="E355" s="32"/>
      <c r="F355" s="32"/>
      <c r="G355" s="32"/>
    </row>
    <row r="356" spans="1:7" ht="12.75">
      <c r="A356" s="32"/>
      <c r="B356" s="32"/>
      <c r="C356" s="32"/>
      <c r="D356" s="32"/>
      <c r="E356" s="32"/>
      <c r="F356" s="32"/>
      <c r="G356" s="32"/>
    </row>
    <row r="357" spans="1:7" ht="12.75">
      <c r="A357" s="32"/>
      <c r="B357" s="32"/>
      <c r="C357" s="32"/>
      <c r="D357" s="32"/>
      <c r="E357" s="32"/>
      <c r="F357" s="32"/>
      <c r="G357" s="32"/>
    </row>
    <row r="358" spans="1:7" ht="12.75">
      <c r="A358" s="32"/>
      <c r="B358" s="32"/>
      <c r="C358" s="32"/>
      <c r="D358" s="32"/>
      <c r="E358" s="32"/>
      <c r="F358" s="32"/>
      <c r="G358" s="32"/>
    </row>
    <row r="359" spans="1:7" ht="12.75">
      <c r="A359" s="32"/>
      <c r="B359" s="32"/>
      <c r="C359" s="32"/>
      <c r="D359" s="32"/>
      <c r="E359" s="32"/>
      <c r="F359" s="32"/>
      <c r="G359" s="32"/>
    </row>
    <row r="360" spans="1:7" ht="12.75">
      <c r="A360" s="32"/>
      <c r="B360" s="32"/>
      <c r="C360" s="32"/>
      <c r="D360" s="32"/>
      <c r="E360" s="32"/>
      <c r="F360" s="32"/>
      <c r="G360" s="32"/>
    </row>
    <row r="361" spans="1:7" ht="12.75">
      <c r="A361" s="32"/>
      <c r="B361" s="32"/>
      <c r="C361" s="32"/>
      <c r="D361" s="32"/>
      <c r="E361" s="32"/>
      <c r="F361" s="32"/>
      <c r="G361" s="32"/>
    </row>
    <row r="362" spans="1:7" ht="12.75">
      <c r="A362" s="32"/>
      <c r="B362" s="32"/>
      <c r="C362" s="32"/>
      <c r="D362" s="32"/>
      <c r="E362" s="32"/>
      <c r="F362" s="32"/>
      <c r="G362" s="32"/>
    </row>
    <row r="363" spans="1:7" ht="12.75">
      <c r="A363" s="32"/>
      <c r="B363" s="32"/>
      <c r="C363" s="32"/>
      <c r="D363" s="32"/>
      <c r="E363" s="32"/>
      <c r="F363" s="32"/>
      <c r="G363" s="32"/>
    </row>
    <row r="364" spans="1:7" ht="12.75">
      <c r="A364" s="32"/>
      <c r="B364" s="32"/>
      <c r="C364" s="32"/>
      <c r="D364" s="32"/>
      <c r="E364" s="32"/>
      <c r="F364" s="32"/>
      <c r="G364" s="32"/>
    </row>
    <row r="365" spans="1:7" ht="12.75">
      <c r="A365" s="32"/>
      <c r="B365" s="32"/>
      <c r="C365" s="32"/>
      <c r="D365" s="32"/>
      <c r="E365" s="32"/>
      <c r="F365" s="32"/>
      <c r="G365" s="32"/>
    </row>
    <row r="366" spans="1:7" ht="12.75">
      <c r="A366" s="32"/>
      <c r="B366" s="32"/>
      <c r="C366" s="32"/>
      <c r="D366" s="32"/>
      <c r="E366" s="32"/>
      <c r="F366" s="32"/>
      <c r="G366" s="32"/>
    </row>
    <row r="367" spans="1:7" ht="12.75">
      <c r="A367" s="32"/>
      <c r="B367" s="32"/>
      <c r="C367" s="32"/>
      <c r="D367" s="32"/>
      <c r="E367" s="32"/>
      <c r="F367" s="32"/>
      <c r="G367" s="32"/>
    </row>
    <row r="368" spans="1:7" ht="12.75">
      <c r="A368" s="32"/>
      <c r="B368" s="32"/>
      <c r="C368" s="32"/>
      <c r="D368" s="32"/>
      <c r="E368" s="32"/>
      <c r="F368" s="32"/>
      <c r="G368" s="32"/>
    </row>
    <row r="369" spans="1:7" ht="12.75">
      <c r="A369" s="32"/>
      <c r="B369" s="32"/>
      <c r="C369" s="32"/>
      <c r="D369" s="32"/>
      <c r="E369" s="32"/>
      <c r="F369" s="32"/>
      <c r="G369" s="32"/>
    </row>
    <row r="370" spans="1:7" ht="12.75">
      <c r="A370" s="32"/>
      <c r="B370" s="32"/>
      <c r="C370" s="32"/>
      <c r="D370" s="32"/>
      <c r="E370" s="32"/>
      <c r="F370" s="32"/>
      <c r="G370" s="32"/>
    </row>
    <row r="371" spans="1:7" ht="12.75">
      <c r="A371" s="32"/>
      <c r="B371" s="32"/>
      <c r="C371" s="32"/>
      <c r="D371" s="32"/>
      <c r="E371" s="32"/>
      <c r="F371" s="32"/>
      <c r="G371" s="32"/>
    </row>
    <row r="372" spans="1:7" ht="12.75">
      <c r="A372" s="32"/>
      <c r="B372" s="32"/>
      <c r="C372" s="32"/>
      <c r="D372" s="32"/>
      <c r="E372" s="32"/>
      <c r="F372" s="32"/>
      <c r="G372" s="32"/>
    </row>
    <row r="373" spans="1:7" ht="12.75">
      <c r="A373" s="32"/>
      <c r="B373" s="32"/>
      <c r="C373" s="32"/>
      <c r="D373" s="32"/>
      <c r="E373" s="32"/>
      <c r="F373" s="32"/>
      <c r="G373" s="32"/>
    </row>
    <row r="374" spans="1:7" ht="12.75">
      <c r="A374" s="32"/>
      <c r="B374" s="32"/>
      <c r="C374" s="32"/>
      <c r="D374" s="32"/>
      <c r="E374" s="32"/>
      <c r="F374" s="32"/>
      <c r="G374" s="32"/>
    </row>
    <row r="375" spans="1:7" ht="12.75">
      <c r="A375" s="32"/>
      <c r="B375" s="32"/>
      <c r="C375" s="32"/>
      <c r="D375" s="32"/>
      <c r="E375" s="32"/>
      <c r="F375" s="32"/>
      <c r="G375" s="32"/>
    </row>
    <row r="376" spans="1:7" ht="12.75">
      <c r="A376" s="32"/>
      <c r="B376" s="32"/>
      <c r="C376" s="32"/>
      <c r="D376" s="32"/>
      <c r="E376" s="32"/>
      <c r="F376" s="32"/>
      <c r="G376" s="32"/>
    </row>
    <row r="377" spans="1:7" ht="12.75">
      <c r="A377" s="32"/>
      <c r="B377" s="32"/>
      <c r="C377" s="32"/>
      <c r="D377" s="32"/>
      <c r="E377" s="32"/>
      <c r="F377" s="32"/>
      <c r="G377" s="32"/>
    </row>
    <row r="378" spans="1:7" ht="12.75">
      <c r="A378" s="32"/>
      <c r="B378" s="32"/>
      <c r="C378" s="32"/>
      <c r="D378" s="32"/>
      <c r="E378" s="32"/>
      <c r="F378" s="32"/>
      <c r="G378" s="32"/>
    </row>
    <row r="379" spans="1:7" ht="12.75">
      <c r="A379" s="32"/>
      <c r="B379" s="32"/>
      <c r="C379" s="32"/>
      <c r="D379" s="32"/>
      <c r="E379" s="32"/>
      <c r="F379" s="32"/>
      <c r="G379" s="32"/>
    </row>
    <row r="380" spans="1:7" ht="12.75">
      <c r="A380" s="32"/>
      <c r="B380" s="32"/>
      <c r="C380" s="32"/>
      <c r="D380" s="32"/>
      <c r="E380" s="32"/>
      <c r="F380" s="32"/>
      <c r="G380" s="32"/>
    </row>
    <row r="381" spans="1:7" ht="12.75">
      <c r="A381" s="32"/>
      <c r="B381" s="32"/>
      <c r="C381" s="32"/>
      <c r="D381" s="32"/>
      <c r="E381" s="32"/>
      <c r="F381" s="32"/>
      <c r="G381" s="32"/>
    </row>
    <row r="382" spans="1:7" ht="12.75">
      <c r="A382" s="32"/>
      <c r="B382" s="32"/>
      <c r="C382" s="32"/>
      <c r="D382" s="32"/>
      <c r="E382" s="32"/>
      <c r="F382" s="32"/>
      <c r="G382" s="32"/>
    </row>
    <row r="383" spans="1:7" ht="12.75">
      <c r="A383" s="32"/>
      <c r="B383" s="32"/>
      <c r="C383" s="32"/>
      <c r="D383" s="32"/>
      <c r="E383" s="32"/>
      <c r="F383" s="32"/>
      <c r="G383" s="32"/>
    </row>
    <row r="384" spans="1:7" ht="12.75">
      <c r="A384" s="32"/>
      <c r="B384" s="32"/>
      <c r="C384" s="32"/>
      <c r="D384" s="32"/>
      <c r="E384" s="32"/>
      <c r="F384" s="32"/>
      <c r="G384" s="32"/>
    </row>
    <row r="385" spans="1:7" ht="12.75">
      <c r="A385" s="32"/>
      <c r="B385" s="32"/>
      <c r="C385" s="32"/>
      <c r="D385" s="32"/>
      <c r="E385" s="32"/>
      <c r="F385" s="32"/>
      <c r="G385" s="32"/>
    </row>
    <row r="386" spans="1:7" ht="12.75">
      <c r="A386" s="32"/>
      <c r="B386" s="32"/>
      <c r="C386" s="32"/>
      <c r="D386" s="32"/>
      <c r="E386" s="32"/>
      <c r="F386" s="32"/>
      <c r="G386" s="32"/>
    </row>
    <row r="387" spans="1:7" ht="12.75">
      <c r="A387" s="32"/>
      <c r="B387" s="32"/>
      <c r="C387" s="32"/>
      <c r="D387" s="32"/>
      <c r="E387" s="32"/>
      <c r="F387" s="32"/>
      <c r="G387" s="32"/>
    </row>
    <row r="388" spans="1:7" ht="12.75">
      <c r="A388" s="32"/>
      <c r="B388" s="32"/>
      <c r="C388" s="32"/>
      <c r="D388" s="32"/>
      <c r="E388" s="32"/>
      <c r="F388" s="32"/>
      <c r="G388" s="32"/>
    </row>
    <row r="389" spans="1:7" ht="12.75">
      <c r="A389" s="32"/>
      <c r="B389" s="32"/>
      <c r="C389" s="32"/>
      <c r="D389" s="32"/>
      <c r="E389" s="32"/>
      <c r="F389" s="32"/>
      <c r="G389" s="32"/>
    </row>
    <row r="390" spans="1:7" ht="12.75">
      <c r="A390" s="32"/>
      <c r="B390" s="32"/>
      <c r="C390" s="32"/>
      <c r="D390" s="32"/>
      <c r="E390" s="32"/>
      <c r="F390" s="32"/>
      <c r="G390" s="32"/>
    </row>
    <row r="391" spans="1:7" ht="12.75">
      <c r="A391" s="32"/>
      <c r="B391" s="32"/>
      <c r="C391" s="32"/>
      <c r="D391" s="32"/>
      <c r="E391" s="32"/>
      <c r="F391" s="32"/>
      <c r="G391" s="32"/>
    </row>
    <row r="392" spans="1:7" ht="12.75">
      <c r="A392" s="32"/>
      <c r="B392" s="32"/>
      <c r="C392" s="32"/>
      <c r="D392" s="32"/>
      <c r="E392" s="32"/>
      <c r="F392" s="32"/>
      <c r="G392" s="32"/>
    </row>
    <row r="393" spans="1:7" ht="12.75">
      <c r="A393" s="32"/>
      <c r="B393" s="32"/>
      <c r="C393" s="32"/>
      <c r="D393" s="32"/>
      <c r="E393" s="32"/>
      <c r="F393" s="32"/>
      <c r="G393" s="32"/>
    </row>
    <row r="394" spans="1:7" ht="12.75">
      <c r="A394" s="32"/>
      <c r="B394" s="32"/>
      <c r="C394" s="32"/>
      <c r="D394" s="32"/>
      <c r="E394" s="32"/>
      <c r="F394" s="32"/>
      <c r="G394" s="32"/>
    </row>
    <row r="395" spans="1:7" ht="12.75">
      <c r="A395" s="32"/>
      <c r="B395" s="32"/>
      <c r="C395" s="32"/>
      <c r="D395" s="32"/>
      <c r="E395" s="32"/>
      <c r="F395" s="32"/>
      <c r="G395" s="32"/>
    </row>
    <row r="396" spans="1:7" ht="12.75">
      <c r="A396" s="32"/>
      <c r="B396" s="32"/>
      <c r="C396" s="32"/>
      <c r="D396" s="32"/>
      <c r="E396" s="32"/>
      <c r="F396" s="32"/>
      <c r="G396" s="32"/>
    </row>
    <row r="397" spans="1:7" ht="12.75">
      <c r="A397" s="32"/>
      <c r="B397" s="32"/>
      <c r="C397" s="32"/>
      <c r="D397" s="32"/>
      <c r="E397" s="32"/>
      <c r="F397" s="32"/>
      <c r="G397" s="32"/>
    </row>
    <row r="398" spans="1:7" ht="12.75">
      <c r="A398" s="32"/>
      <c r="B398" s="32"/>
      <c r="C398" s="32"/>
      <c r="D398" s="32"/>
      <c r="E398" s="32"/>
      <c r="F398" s="32"/>
      <c r="G398" s="32"/>
    </row>
    <row r="399" spans="1:7" ht="12.75">
      <c r="A399" s="32"/>
      <c r="B399" s="32"/>
      <c r="C399" s="32"/>
      <c r="D399" s="32"/>
      <c r="E399" s="32"/>
      <c r="F399" s="32"/>
      <c r="G399" s="32"/>
    </row>
    <row r="400" spans="1:7" ht="12.75">
      <c r="A400" s="32"/>
      <c r="B400" s="32"/>
      <c r="C400" s="32"/>
      <c r="D400" s="32"/>
      <c r="E400" s="32"/>
      <c r="F400" s="32"/>
      <c r="G400" s="32"/>
    </row>
    <row r="401" spans="1:7" ht="12.75">
      <c r="A401" s="32"/>
      <c r="B401" s="32"/>
      <c r="C401" s="32"/>
      <c r="D401" s="32"/>
      <c r="E401" s="32"/>
      <c r="F401" s="32"/>
      <c r="G401" s="32"/>
    </row>
    <row r="402" spans="1:7" ht="12.75">
      <c r="A402" s="32"/>
      <c r="B402" s="32"/>
      <c r="C402" s="32"/>
      <c r="D402" s="32"/>
      <c r="E402" s="32"/>
      <c r="F402" s="32"/>
      <c r="G402" s="32"/>
    </row>
    <row r="403" spans="1:7" ht="12.75">
      <c r="A403" s="32"/>
      <c r="B403" s="32"/>
      <c r="C403" s="32"/>
      <c r="D403" s="32"/>
      <c r="E403" s="32"/>
      <c r="F403" s="32"/>
      <c r="G403" s="32"/>
    </row>
    <row r="404" spans="1:7" ht="12.75">
      <c r="A404" s="32"/>
      <c r="B404" s="32"/>
      <c r="C404" s="32"/>
      <c r="D404" s="32"/>
      <c r="E404" s="32"/>
      <c r="F404" s="32"/>
      <c r="G404" s="32"/>
    </row>
    <row r="405" spans="1:7" ht="12.75">
      <c r="A405" s="32"/>
      <c r="B405" s="32"/>
      <c r="C405" s="32"/>
      <c r="D405" s="32"/>
      <c r="E405" s="32"/>
      <c r="F405" s="32"/>
      <c r="G405" s="32"/>
    </row>
    <row r="406" spans="1:7" ht="12.75">
      <c r="A406" s="32"/>
      <c r="B406" s="32"/>
      <c r="C406" s="32"/>
      <c r="D406" s="32"/>
      <c r="E406" s="32"/>
      <c r="F406" s="32"/>
      <c r="G406" s="32"/>
    </row>
    <row r="407" spans="1:7" ht="12.75">
      <c r="A407" s="32"/>
      <c r="B407" s="32"/>
      <c r="C407" s="32"/>
      <c r="D407" s="32"/>
      <c r="E407" s="32"/>
      <c r="F407" s="32"/>
      <c r="G407" s="32"/>
    </row>
    <row r="408" spans="1:7" ht="12.75">
      <c r="A408" s="32"/>
      <c r="B408" s="32"/>
      <c r="C408" s="32"/>
      <c r="D408" s="32"/>
      <c r="E408" s="32"/>
      <c r="F408" s="32"/>
      <c r="G408" s="32"/>
    </row>
    <row r="409" spans="1:7" ht="12.75">
      <c r="A409" s="32"/>
      <c r="B409" s="32"/>
      <c r="C409" s="32"/>
      <c r="D409" s="32"/>
      <c r="E409" s="32"/>
      <c r="F409" s="32"/>
      <c r="G409" s="32"/>
    </row>
    <row r="410" spans="1:7" ht="12.75">
      <c r="A410" s="32"/>
      <c r="B410" s="32"/>
      <c r="C410" s="32"/>
      <c r="D410" s="32"/>
      <c r="E410" s="32"/>
      <c r="F410" s="32"/>
      <c r="G410" s="32"/>
    </row>
    <row r="411" spans="1:7" ht="12.75">
      <c r="A411" s="32"/>
      <c r="B411" s="32"/>
      <c r="C411" s="32"/>
      <c r="D411" s="32"/>
      <c r="E411" s="32"/>
      <c r="F411" s="32"/>
      <c r="G411" s="32"/>
    </row>
    <row r="412" spans="1:7" ht="12.75">
      <c r="A412" s="32"/>
      <c r="B412" s="32"/>
      <c r="C412" s="32"/>
      <c r="D412" s="32"/>
      <c r="E412" s="32"/>
      <c r="F412" s="32"/>
      <c r="G412" s="32"/>
    </row>
    <row r="413" spans="1:7" ht="12.75">
      <c r="A413" s="32"/>
      <c r="B413" s="32"/>
      <c r="C413" s="32"/>
      <c r="D413" s="32"/>
      <c r="E413" s="32"/>
      <c r="F413" s="32"/>
      <c r="G413" s="32"/>
    </row>
    <row r="414" spans="1:7" ht="12.75">
      <c r="A414" s="32"/>
      <c r="B414" s="32"/>
      <c r="C414" s="32"/>
      <c r="D414" s="32"/>
      <c r="E414" s="32"/>
      <c r="F414" s="32"/>
      <c r="G414" s="32"/>
    </row>
    <row r="415" spans="1:7" ht="12.75">
      <c r="A415" s="32"/>
      <c r="B415" s="32"/>
      <c r="C415" s="32"/>
      <c r="D415" s="32"/>
      <c r="E415" s="32"/>
      <c r="F415" s="32"/>
      <c r="G415" s="32"/>
    </row>
    <row r="416" spans="1:7" ht="12.75">
      <c r="A416" s="32"/>
      <c r="B416" s="32"/>
      <c r="C416" s="32"/>
      <c r="D416" s="32"/>
      <c r="E416" s="32"/>
      <c r="F416" s="32"/>
      <c r="G416" s="32"/>
    </row>
    <row r="417" spans="1:7" ht="12.75">
      <c r="A417" s="32"/>
      <c r="B417" s="32"/>
      <c r="C417" s="32"/>
      <c r="D417" s="32"/>
      <c r="E417" s="32"/>
      <c r="F417" s="32"/>
      <c r="G417" s="32"/>
    </row>
    <row r="418" spans="1:7" ht="12.75">
      <c r="A418" s="32"/>
      <c r="B418" s="32"/>
      <c r="C418" s="32"/>
      <c r="D418" s="32"/>
      <c r="E418" s="32"/>
      <c r="F418" s="32"/>
      <c r="G418" s="32"/>
    </row>
    <row r="419" spans="1:7" ht="12.75">
      <c r="A419" s="32"/>
      <c r="B419" s="32"/>
      <c r="C419" s="32"/>
      <c r="D419" s="32"/>
      <c r="E419" s="32"/>
      <c r="F419" s="32"/>
      <c r="G419" s="32"/>
    </row>
    <row r="420" spans="1:7" ht="12.75">
      <c r="A420" s="32"/>
      <c r="B420" s="32"/>
      <c r="C420" s="32"/>
      <c r="D420" s="32"/>
      <c r="E420" s="32"/>
      <c r="F420" s="32"/>
      <c r="G420" s="32"/>
    </row>
    <row r="421" spans="1:7" ht="12.75">
      <c r="A421" s="32"/>
      <c r="B421" s="32"/>
      <c r="C421" s="32"/>
      <c r="D421" s="32"/>
      <c r="E421" s="32"/>
      <c r="F421" s="32"/>
      <c r="G421" s="32"/>
    </row>
    <row r="422" spans="1:7" ht="12.75">
      <c r="A422" s="32"/>
      <c r="B422" s="32"/>
      <c r="C422" s="32"/>
      <c r="D422" s="32"/>
      <c r="E422" s="32"/>
      <c r="F422" s="32"/>
      <c r="G422" s="32"/>
    </row>
    <row r="423" spans="1:7" ht="12.75">
      <c r="A423" s="32"/>
      <c r="B423" s="32"/>
      <c r="C423" s="32"/>
      <c r="D423" s="32"/>
      <c r="E423" s="32"/>
      <c r="F423" s="32"/>
      <c r="G423" s="32"/>
    </row>
    <row r="424" spans="1:7" ht="12.75">
      <c r="A424" s="32"/>
      <c r="B424" s="32"/>
      <c r="C424" s="32"/>
      <c r="D424" s="32"/>
      <c r="E424" s="32"/>
      <c r="F424" s="32"/>
      <c r="G424" s="32"/>
    </row>
    <row r="425" spans="1:7" ht="12.75">
      <c r="A425" s="32"/>
      <c r="B425" s="32"/>
      <c r="C425" s="32"/>
      <c r="D425" s="32"/>
      <c r="E425" s="32"/>
      <c r="F425" s="32"/>
      <c r="G425" s="32"/>
    </row>
    <row r="426" spans="1:7" ht="12.75">
      <c r="A426" s="32"/>
      <c r="B426" s="32"/>
      <c r="C426" s="32"/>
      <c r="D426" s="32"/>
      <c r="E426" s="32"/>
      <c r="F426" s="32"/>
      <c r="G426" s="32"/>
    </row>
    <row r="427" spans="1:7" ht="12.75">
      <c r="A427" s="32"/>
      <c r="B427" s="32"/>
      <c r="C427" s="32"/>
      <c r="D427" s="32"/>
      <c r="E427" s="32"/>
      <c r="F427" s="32"/>
      <c r="G427" s="32"/>
    </row>
    <row r="428" spans="1:7" ht="12.75">
      <c r="A428" s="32"/>
      <c r="B428" s="32"/>
      <c r="C428" s="32"/>
      <c r="D428" s="32"/>
      <c r="E428" s="32"/>
      <c r="F428" s="32"/>
      <c r="G428" s="32"/>
    </row>
    <row r="429" spans="1:7" ht="12.75">
      <c r="A429" s="32"/>
      <c r="B429" s="32"/>
      <c r="C429" s="32"/>
      <c r="D429" s="32"/>
      <c r="E429" s="32"/>
      <c r="F429" s="32"/>
      <c r="G429" s="32"/>
    </row>
    <row r="430" spans="1:7" ht="12.75">
      <c r="A430" s="32"/>
      <c r="B430" s="32"/>
      <c r="C430" s="32"/>
      <c r="D430" s="32"/>
      <c r="E430" s="32"/>
      <c r="F430" s="32"/>
      <c r="G430" s="32"/>
    </row>
    <row r="431" spans="1:7" ht="12.75">
      <c r="A431" s="32"/>
      <c r="B431" s="32"/>
      <c r="C431" s="32"/>
      <c r="D431" s="32"/>
      <c r="E431" s="32"/>
      <c r="F431" s="32"/>
      <c r="G431" s="32"/>
    </row>
    <row r="432" spans="1:7" ht="12.75">
      <c r="A432" s="32"/>
      <c r="B432" s="32"/>
      <c r="C432" s="32"/>
      <c r="D432" s="32"/>
      <c r="E432" s="32"/>
      <c r="F432" s="32"/>
      <c r="G432" s="32"/>
    </row>
    <row r="433" spans="1:7" ht="12.75">
      <c r="A433" s="32"/>
      <c r="B433" s="32"/>
      <c r="C433" s="32"/>
      <c r="D433" s="32"/>
      <c r="E433" s="32"/>
      <c r="F433" s="32"/>
      <c r="G433" s="32"/>
    </row>
    <row r="434" spans="1:7" ht="12.75">
      <c r="A434" s="32"/>
      <c r="B434" s="32"/>
      <c r="C434" s="32"/>
      <c r="D434" s="32"/>
      <c r="E434" s="32"/>
      <c r="F434" s="32"/>
      <c r="G434" s="32"/>
    </row>
    <row r="435" spans="1:7" ht="12.75">
      <c r="A435" s="32"/>
      <c r="B435" s="32"/>
      <c r="C435" s="32"/>
      <c r="D435" s="32"/>
      <c r="E435" s="32"/>
      <c r="F435" s="32"/>
      <c r="G435" s="32"/>
    </row>
    <row r="436" spans="1:7" ht="12.75">
      <c r="A436" s="32"/>
      <c r="B436" s="32"/>
      <c r="C436" s="32"/>
      <c r="D436" s="32"/>
      <c r="E436" s="32"/>
      <c r="F436" s="32"/>
      <c r="G436" s="32"/>
    </row>
    <row r="437" spans="1:7" ht="12.75">
      <c r="A437" s="32"/>
      <c r="B437" s="32"/>
      <c r="C437" s="32"/>
      <c r="D437" s="32"/>
      <c r="E437" s="32"/>
      <c r="F437" s="32"/>
      <c r="G437" s="32"/>
    </row>
    <row r="438" spans="1:7" ht="12.75">
      <c r="A438" s="32"/>
      <c r="B438" s="32"/>
      <c r="C438" s="32"/>
      <c r="D438" s="32"/>
      <c r="E438" s="32"/>
      <c r="F438" s="32"/>
      <c r="G438" s="32"/>
    </row>
    <row r="439" spans="1:7" ht="12.75">
      <c r="A439" s="32"/>
      <c r="B439" s="32"/>
      <c r="C439" s="32"/>
      <c r="D439" s="32"/>
      <c r="E439" s="32"/>
      <c r="F439" s="32"/>
      <c r="G439" s="32"/>
    </row>
    <row r="440" spans="1:7" ht="12.75">
      <c r="A440" s="32"/>
      <c r="B440" s="32"/>
      <c r="C440" s="32"/>
      <c r="D440" s="32"/>
      <c r="E440" s="32"/>
      <c r="F440" s="32"/>
      <c r="G440" s="32"/>
    </row>
    <row r="441" spans="1:7" ht="12.75">
      <c r="A441" s="32"/>
      <c r="B441" s="32"/>
      <c r="C441" s="32"/>
      <c r="D441" s="32"/>
      <c r="E441" s="32"/>
      <c r="F441" s="32"/>
      <c r="G441" s="32"/>
    </row>
    <row r="442" spans="1:7" ht="12.75">
      <c r="A442" s="32"/>
      <c r="B442" s="32"/>
      <c r="C442" s="32"/>
      <c r="D442" s="32"/>
      <c r="E442" s="32"/>
      <c r="F442" s="32"/>
      <c r="G442" s="32"/>
    </row>
    <row r="443" spans="1:7" ht="12.75">
      <c r="A443" s="32"/>
      <c r="B443" s="32"/>
      <c r="C443" s="32"/>
      <c r="D443" s="32"/>
      <c r="E443" s="32"/>
      <c r="F443" s="32"/>
      <c r="G443" s="32"/>
    </row>
    <row r="444" spans="1:7" ht="12.75">
      <c r="A444" s="32"/>
      <c r="B444" s="32"/>
      <c r="C444" s="32"/>
      <c r="D444" s="32"/>
      <c r="E444" s="32"/>
      <c r="F444" s="32"/>
      <c r="G444" s="32"/>
    </row>
    <row r="445" spans="1:7" ht="12.75">
      <c r="A445" s="32"/>
      <c r="B445" s="32"/>
      <c r="C445" s="32"/>
      <c r="D445" s="32"/>
      <c r="E445" s="32"/>
      <c r="F445" s="32"/>
      <c r="G445" s="32"/>
    </row>
    <row r="446" spans="1:7" ht="12.75">
      <c r="A446" s="32"/>
      <c r="B446" s="32"/>
      <c r="C446" s="32"/>
      <c r="D446" s="32"/>
      <c r="E446" s="32"/>
      <c r="F446" s="32"/>
      <c r="G446" s="32"/>
    </row>
    <row r="447" spans="1:7" ht="12.75">
      <c r="A447" s="32"/>
      <c r="B447" s="32"/>
      <c r="C447" s="32"/>
      <c r="D447" s="32"/>
      <c r="E447" s="32"/>
      <c r="F447" s="32"/>
      <c r="G447" s="32"/>
    </row>
    <row r="448" spans="1:7" ht="12.75">
      <c r="A448" s="32"/>
      <c r="B448" s="32"/>
      <c r="C448" s="32"/>
      <c r="D448" s="32"/>
      <c r="E448" s="32"/>
      <c r="F448" s="32"/>
      <c r="G448" s="32"/>
    </row>
    <row r="449" spans="1:7" ht="12.75">
      <c r="A449" s="32"/>
      <c r="B449" s="32"/>
      <c r="C449" s="32"/>
      <c r="D449" s="32"/>
      <c r="E449" s="32"/>
      <c r="F449" s="32"/>
      <c r="G449" s="32"/>
    </row>
    <row r="450" spans="1:7" ht="12.75">
      <c r="A450" s="32"/>
      <c r="B450" s="32"/>
      <c r="C450" s="32"/>
      <c r="D450" s="32"/>
      <c r="E450" s="32"/>
      <c r="F450" s="32"/>
      <c r="G450" s="32"/>
    </row>
    <row r="451" spans="1:7" ht="12.75">
      <c r="A451" s="32"/>
      <c r="B451" s="32"/>
      <c r="C451" s="32"/>
      <c r="D451" s="32"/>
      <c r="E451" s="32"/>
      <c r="F451" s="32"/>
      <c r="G451" s="32"/>
    </row>
    <row r="452" spans="1:7" ht="12.75">
      <c r="A452" s="32"/>
      <c r="B452" s="32"/>
      <c r="C452" s="32"/>
      <c r="D452" s="32"/>
      <c r="E452" s="32"/>
      <c r="F452" s="32"/>
      <c r="G452" s="32"/>
    </row>
    <row r="453" spans="1:7" ht="12.75">
      <c r="A453" s="32"/>
      <c r="B453" s="32"/>
      <c r="C453" s="32"/>
      <c r="D453" s="32"/>
      <c r="E453" s="32"/>
      <c r="F453" s="32"/>
      <c r="G453" s="32"/>
    </row>
    <row r="454" spans="1:7" ht="12.75">
      <c r="A454" s="32"/>
      <c r="B454" s="32"/>
      <c r="C454" s="32"/>
      <c r="D454" s="32"/>
      <c r="E454" s="32"/>
      <c r="F454" s="32"/>
      <c r="G454" s="32"/>
    </row>
    <row r="455" spans="1:7" ht="12.75">
      <c r="A455" s="32"/>
      <c r="B455" s="32"/>
      <c r="C455" s="32"/>
      <c r="D455" s="32"/>
      <c r="E455" s="32"/>
      <c r="F455" s="32"/>
      <c r="G455" s="32"/>
    </row>
    <row r="456" spans="1:7" ht="12.75">
      <c r="A456" s="32"/>
      <c r="B456" s="32"/>
      <c r="C456" s="32"/>
      <c r="D456" s="32"/>
      <c r="E456" s="32"/>
      <c r="F456" s="32"/>
      <c r="G456" s="32"/>
    </row>
    <row r="457" spans="1:7" ht="12.75">
      <c r="A457" s="32"/>
      <c r="B457" s="32"/>
      <c r="C457" s="32"/>
      <c r="D457" s="32"/>
      <c r="E457" s="32"/>
      <c r="F457" s="32"/>
      <c r="G457" s="32"/>
    </row>
    <row r="458" spans="1:7" ht="12.75">
      <c r="A458" s="32"/>
      <c r="B458" s="32"/>
      <c r="C458" s="32"/>
      <c r="D458" s="32"/>
      <c r="E458" s="32"/>
      <c r="F458" s="32"/>
      <c r="G458" s="32"/>
    </row>
    <row r="459" spans="1:7" ht="12.75">
      <c r="A459" s="32"/>
      <c r="B459" s="32"/>
      <c r="C459" s="32"/>
      <c r="D459" s="32"/>
      <c r="E459" s="32"/>
      <c r="F459" s="32"/>
      <c r="G459" s="32"/>
    </row>
    <row r="460" spans="1:7" ht="12.75">
      <c r="A460" s="32"/>
      <c r="B460" s="32"/>
      <c r="C460" s="32"/>
      <c r="D460" s="32"/>
      <c r="E460" s="32"/>
      <c r="F460" s="32"/>
      <c r="G460" s="32"/>
    </row>
    <row r="461" spans="1:7" ht="12.75">
      <c r="A461" s="32"/>
      <c r="B461" s="32"/>
      <c r="C461" s="32"/>
      <c r="D461" s="32"/>
      <c r="E461" s="32"/>
      <c r="F461" s="32"/>
      <c r="G461" s="32"/>
    </row>
    <row r="462" spans="1:7" ht="12.75">
      <c r="A462" s="32"/>
      <c r="B462" s="32"/>
      <c r="C462" s="32"/>
      <c r="D462" s="32"/>
      <c r="E462" s="32"/>
      <c r="F462" s="32"/>
      <c r="G462" s="32"/>
    </row>
    <row r="463" spans="1:7" ht="12.75">
      <c r="A463" s="32"/>
      <c r="B463" s="32"/>
      <c r="C463" s="32"/>
      <c r="D463" s="32"/>
      <c r="E463" s="32"/>
      <c r="F463" s="32"/>
      <c r="G463" s="32"/>
    </row>
    <row r="464" spans="1:7" ht="12.75">
      <c r="A464" s="32"/>
      <c r="B464" s="32"/>
      <c r="C464" s="32"/>
      <c r="D464" s="32"/>
      <c r="E464" s="32"/>
      <c r="F464" s="32"/>
      <c r="G464" s="32"/>
    </row>
    <row r="465" spans="1:7" ht="12.75">
      <c r="A465" s="32"/>
      <c r="B465" s="32"/>
      <c r="C465" s="32"/>
      <c r="D465" s="32"/>
      <c r="E465" s="32"/>
      <c r="F465" s="32"/>
      <c r="G465" s="32"/>
    </row>
    <row r="466" spans="1:7" ht="12.75">
      <c r="A466" s="32"/>
      <c r="B466" s="32"/>
      <c r="C466" s="32"/>
      <c r="D466" s="32"/>
      <c r="E466" s="32"/>
      <c r="F466" s="32"/>
      <c r="G466" s="32"/>
    </row>
    <row r="467" spans="1:7" ht="12.75">
      <c r="A467" s="32"/>
      <c r="B467" s="32"/>
      <c r="C467" s="32"/>
      <c r="D467" s="32"/>
      <c r="E467" s="32"/>
      <c r="F467" s="32"/>
      <c r="G467" s="32"/>
    </row>
    <row r="468" spans="1:7" ht="12.75">
      <c r="A468" s="32"/>
      <c r="B468" s="32"/>
      <c r="C468" s="32"/>
      <c r="D468" s="32"/>
      <c r="E468" s="32"/>
      <c r="F468" s="32"/>
      <c r="G468" s="32"/>
    </row>
    <row r="469" spans="1:7" ht="12.75">
      <c r="A469" s="32"/>
      <c r="B469" s="32"/>
      <c r="C469" s="32"/>
      <c r="D469" s="32"/>
      <c r="E469" s="32"/>
      <c r="F469" s="32"/>
      <c r="G469" s="32"/>
    </row>
    <row r="470" spans="1:7" ht="12.75">
      <c r="A470" s="32"/>
      <c r="B470" s="32"/>
      <c r="C470" s="32"/>
      <c r="D470" s="32"/>
      <c r="E470" s="32"/>
      <c r="F470" s="32"/>
      <c r="G470" s="32"/>
    </row>
    <row r="471" spans="1:7" ht="12.75">
      <c r="A471" s="32"/>
      <c r="B471" s="32"/>
      <c r="C471" s="32"/>
      <c r="D471" s="32"/>
      <c r="E471" s="32"/>
      <c r="F471" s="32"/>
      <c r="G471" s="32"/>
    </row>
    <row r="472" spans="1:7" ht="12.75">
      <c r="A472" s="32"/>
      <c r="B472" s="32"/>
      <c r="C472" s="32"/>
      <c r="D472" s="32"/>
      <c r="E472" s="32"/>
      <c r="F472" s="32"/>
      <c r="G472" s="32"/>
    </row>
    <row r="473" spans="1:7" ht="12.75">
      <c r="A473" s="32"/>
      <c r="B473" s="32"/>
      <c r="C473" s="32"/>
      <c r="D473" s="32"/>
      <c r="E473" s="32"/>
      <c r="F473" s="32"/>
      <c r="G473" s="32"/>
    </row>
    <row r="474" spans="1:7" ht="12.75">
      <c r="A474" s="32"/>
      <c r="B474" s="32"/>
      <c r="C474" s="32"/>
      <c r="D474" s="32"/>
      <c r="E474" s="32"/>
      <c r="F474" s="32"/>
      <c r="G474" s="32"/>
    </row>
    <row r="475" spans="1:7" ht="12.75">
      <c r="A475" s="32"/>
      <c r="B475" s="32"/>
      <c r="C475" s="32"/>
      <c r="D475" s="32"/>
      <c r="E475" s="32"/>
      <c r="F475" s="32"/>
      <c r="G475" s="32"/>
    </row>
    <row r="476" spans="1:7" ht="12.75">
      <c r="A476" s="32"/>
      <c r="B476" s="32"/>
      <c r="C476" s="32"/>
      <c r="D476" s="32"/>
      <c r="E476" s="32"/>
      <c r="F476" s="32"/>
      <c r="G476" s="32"/>
    </row>
    <row r="477" spans="1:7" ht="12.75">
      <c r="A477" s="32"/>
      <c r="B477" s="32"/>
      <c r="C477" s="32"/>
      <c r="D477" s="32"/>
      <c r="E477" s="32"/>
      <c r="F477" s="32"/>
      <c r="G477" s="32"/>
    </row>
    <row r="478" spans="1:7" ht="12.75">
      <c r="A478" s="32"/>
      <c r="B478" s="32"/>
      <c r="C478" s="32"/>
      <c r="D478" s="32"/>
      <c r="E478" s="32"/>
      <c r="F478" s="32"/>
      <c r="G478" s="32"/>
    </row>
    <row r="479" spans="1:7" ht="12.75">
      <c r="A479" s="32"/>
      <c r="B479" s="32"/>
      <c r="C479" s="32"/>
      <c r="D479" s="32"/>
      <c r="E479" s="32"/>
      <c r="F479" s="32"/>
      <c r="G479" s="32"/>
    </row>
    <row r="480" spans="1:7" ht="12.75">
      <c r="A480" s="32"/>
      <c r="B480" s="32"/>
      <c r="C480" s="32"/>
      <c r="D480" s="32"/>
      <c r="E480" s="32"/>
      <c r="F480" s="32"/>
      <c r="G480" s="32"/>
    </row>
    <row r="481" spans="1:7" ht="12.75">
      <c r="A481" s="32"/>
      <c r="B481" s="32"/>
      <c r="C481" s="32"/>
      <c r="D481" s="32"/>
      <c r="E481" s="32"/>
      <c r="F481" s="32"/>
      <c r="G481" s="32"/>
    </row>
    <row r="482" spans="1:7" ht="12.75">
      <c r="A482" s="32"/>
      <c r="B482" s="32"/>
      <c r="C482" s="32"/>
      <c r="D482" s="32"/>
      <c r="E482" s="32"/>
      <c r="F482" s="32"/>
      <c r="G482" s="32"/>
    </row>
    <row r="483" spans="1:7" ht="12.75">
      <c r="A483" s="32"/>
      <c r="B483" s="32"/>
      <c r="C483" s="32"/>
      <c r="D483" s="32"/>
      <c r="E483" s="32"/>
      <c r="F483" s="32"/>
      <c r="G483" s="32"/>
    </row>
    <row r="484" spans="1:7" ht="12.75">
      <c r="A484" s="32"/>
      <c r="B484" s="32"/>
      <c r="C484" s="32"/>
      <c r="D484" s="32"/>
      <c r="E484" s="32"/>
      <c r="F484" s="32"/>
      <c r="G484" s="32"/>
    </row>
    <row r="485" spans="1:7" ht="12.75">
      <c r="A485" s="32"/>
      <c r="B485" s="32"/>
      <c r="C485" s="32"/>
      <c r="D485" s="32"/>
      <c r="E485" s="32"/>
      <c r="F485" s="32"/>
      <c r="G485" s="32"/>
    </row>
    <row r="486" spans="1:7" ht="12.75">
      <c r="A486" s="32"/>
      <c r="B486" s="32"/>
      <c r="C486" s="32"/>
      <c r="D486" s="32"/>
      <c r="E486" s="32"/>
      <c r="F486" s="32"/>
      <c r="G486" s="32"/>
    </row>
    <row r="487" spans="1:7" ht="12.75">
      <c r="A487" s="32"/>
      <c r="B487" s="32"/>
      <c r="C487" s="32"/>
      <c r="D487" s="32"/>
      <c r="E487" s="32"/>
      <c r="F487" s="32"/>
      <c r="G487" s="32"/>
    </row>
    <row r="488" spans="1:7" ht="12.75">
      <c r="A488" s="32"/>
      <c r="B488" s="32"/>
      <c r="C488" s="32"/>
      <c r="D488" s="32"/>
      <c r="E488" s="32"/>
      <c r="F488" s="32"/>
      <c r="G488" s="32"/>
    </row>
    <row r="489" spans="1:7" ht="12.75">
      <c r="A489" s="32"/>
      <c r="B489" s="32"/>
      <c r="C489" s="32"/>
      <c r="D489" s="32"/>
      <c r="E489" s="32"/>
      <c r="F489" s="32"/>
      <c r="G489" s="32"/>
    </row>
    <row r="490" spans="1:7" ht="12.75">
      <c r="A490" s="32"/>
      <c r="B490" s="32"/>
      <c r="C490" s="32"/>
      <c r="D490" s="32"/>
      <c r="E490" s="32"/>
      <c r="F490" s="32"/>
      <c r="G490" s="32"/>
    </row>
    <row r="491" spans="1:7" ht="12.75">
      <c r="A491" s="32"/>
      <c r="B491" s="32"/>
      <c r="C491" s="32"/>
      <c r="D491" s="32"/>
      <c r="E491" s="32"/>
      <c r="F491" s="32"/>
      <c r="G491" s="32"/>
    </row>
    <row r="492" spans="1:7" ht="12.75">
      <c r="A492" s="32"/>
      <c r="B492" s="32"/>
      <c r="C492" s="32"/>
      <c r="D492" s="32"/>
      <c r="E492" s="32"/>
      <c r="F492" s="32"/>
      <c r="G492" s="32"/>
    </row>
    <row r="493" spans="1:7" ht="12.75">
      <c r="A493" s="32"/>
      <c r="B493" s="32"/>
      <c r="C493" s="32"/>
      <c r="D493" s="32"/>
      <c r="E493" s="32"/>
      <c r="F493" s="32"/>
      <c r="G493" s="32"/>
    </row>
    <row r="494" spans="1:7" ht="12.75">
      <c r="A494" s="32"/>
      <c r="B494" s="32"/>
      <c r="C494" s="32"/>
      <c r="D494" s="32"/>
      <c r="E494" s="32"/>
      <c r="F494" s="32"/>
      <c r="G494" s="32"/>
    </row>
    <row r="495" spans="1:7" ht="12.75">
      <c r="A495" s="32"/>
      <c r="B495" s="32"/>
      <c r="C495" s="32"/>
      <c r="D495" s="32"/>
      <c r="E495" s="32"/>
      <c r="F495" s="32"/>
      <c r="G495" s="32"/>
    </row>
    <row r="496" spans="1:7" ht="12.75">
      <c r="A496" s="32"/>
      <c r="B496" s="32"/>
      <c r="C496" s="32"/>
      <c r="D496" s="32"/>
      <c r="E496" s="32"/>
      <c r="F496" s="32"/>
      <c r="G496" s="32"/>
    </row>
    <row r="497" spans="1:7" ht="12.75">
      <c r="A497" s="32"/>
      <c r="B497" s="32"/>
      <c r="C497" s="32"/>
      <c r="D497" s="32"/>
      <c r="E497" s="32"/>
      <c r="F497" s="32"/>
      <c r="G497" s="32"/>
    </row>
    <row r="498" spans="1:7" ht="12.75">
      <c r="A498" s="32"/>
      <c r="B498" s="32"/>
      <c r="C498" s="32"/>
      <c r="D498" s="32"/>
      <c r="E498" s="32"/>
      <c r="F498" s="32"/>
      <c r="G498" s="32"/>
    </row>
    <row r="499" spans="1:7" ht="12.75">
      <c r="A499" s="32"/>
      <c r="B499" s="32"/>
      <c r="C499" s="32"/>
      <c r="D499" s="32"/>
      <c r="E499" s="32"/>
      <c r="F499" s="32"/>
      <c r="G499" s="32"/>
    </row>
    <row r="500" spans="1:7" ht="12.75">
      <c r="A500" s="32"/>
      <c r="B500" s="32"/>
      <c r="C500" s="32"/>
      <c r="D500" s="32"/>
      <c r="E500" s="32"/>
      <c r="F500" s="32"/>
      <c r="G500" s="32"/>
    </row>
    <row r="501" spans="1:7" ht="12.75">
      <c r="A501" s="32"/>
      <c r="B501" s="32"/>
      <c r="C501" s="32"/>
      <c r="D501" s="32"/>
      <c r="E501" s="32"/>
      <c r="F501" s="32"/>
      <c r="G501" s="32"/>
    </row>
    <row r="502" spans="1:7" ht="12.75">
      <c r="A502" s="32"/>
      <c r="B502" s="32"/>
      <c r="C502" s="32"/>
      <c r="D502" s="32"/>
      <c r="E502" s="32"/>
      <c r="F502" s="32"/>
      <c r="G502" s="32"/>
    </row>
    <row r="503" spans="1:7" ht="12.75">
      <c r="A503" s="32"/>
      <c r="B503" s="32"/>
      <c r="C503" s="32"/>
      <c r="D503" s="32"/>
      <c r="E503" s="32"/>
      <c r="F503" s="32"/>
      <c r="G503" s="32"/>
    </row>
    <row r="504" spans="1:7" ht="12.75">
      <c r="A504" s="32"/>
      <c r="B504" s="32"/>
      <c r="C504" s="32"/>
      <c r="D504" s="32"/>
      <c r="E504" s="32"/>
      <c r="F504" s="32"/>
      <c r="G504" s="32"/>
    </row>
    <row r="505" spans="1:7" ht="12.75">
      <c r="A505" s="32"/>
      <c r="B505" s="32"/>
      <c r="C505" s="32"/>
      <c r="D505" s="32"/>
      <c r="E505" s="32"/>
      <c r="F505" s="32"/>
      <c r="G505" s="32"/>
    </row>
    <row r="506" spans="1:7" ht="12.75">
      <c r="A506" s="32"/>
      <c r="B506" s="32"/>
      <c r="C506" s="32"/>
      <c r="D506" s="32"/>
      <c r="E506" s="32"/>
      <c r="F506" s="32"/>
      <c r="G506" s="32"/>
    </row>
    <row r="507" spans="1:7" ht="12.75">
      <c r="A507" s="32"/>
      <c r="B507" s="32"/>
      <c r="C507" s="32"/>
      <c r="D507" s="32"/>
      <c r="E507" s="32"/>
      <c r="F507" s="32"/>
      <c r="G507" s="32"/>
    </row>
    <row r="508" spans="1:7" ht="12.75">
      <c r="A508" s="32"/>
      <c r="B508" s="32"/>
      <c r="C508" s="32"/>
      <c r="D508" s="32"/>
      <c r="E508" s="32"/>
      <c r="F508" s="32"/>
      <c r="G508" s="32"/>
    </row>
    <row r="509" spans="1:7" ht="12.75">
      <c r="A509" s="32"/>
      <c r="B509" s="32"/>
      <c r="C509" s="32"/>
      <c r="D509" s="32"/>
      <c r="E509" s="32"/>
      <c r="F509" s="32"/>
      <c r="G509" s="32"/>
    </row>
    <row r="510" spans="1:7" ht="12.75">
      <c r="A510" s="32"/>
      <c r="B510" s="32"/>
      <c r="C510" s="32"/>
      <c r="D510" s="32"/>
      <c r="E510" s="32"/>
      <c r="F510" s="32"/>
      <c r="G510" s="32"/>
    </row>
    <row r="511" spans="1:7" ht="12.75">
      <c r="A511" s="32"/>
      <c r="B511" s="32"/>
      <c r="C511" s="32"/>
      <c r="D511" s="32"/>
      <c r="E511" s="32"/>
      <c r="F511" s="32"/>
      <c r="G511" s="32"/>
    </row>
    <row r="512" spans="1:7" ht="12.75">
      <c r="A512" s="32"/>
      <c r="B512" s="32"/>
      <c r="C512" s="32"/>
      <c r="D512" s="32"/>
      <c r="E512" s="32"/>
      <c r="F512" s="32"/>
      <c r="G512" s="32"/>
    </row>
    <row r="513" spans="1:7" ht="12.75">
      <c r="A513" s="32"/>
      <c r="B513" s="32"/>
      <c r="C513" s="32"/>
      <c r="D513" s="32"/>
      <c r="E513" s="32"/>
      <c r="F513" s="32"/>
      <c r="G513" s="32"/>
    </row>
    <row r="514" spans="1:7" ht="12.75">
      <c r="A514" s="32"/>
      <c r="B514" s="32"/>
      <c r="C514" s="32"/>
      <c r="D514" s="32"/>
      <c r="E514" s="32"/>
      <c r="F514" s="32"/>
      <c r="G514" s="32"/>
    </row>
    <row r="515" spans="1:7" ht="12.75">
      <c r="A515" s="32"/>
      <c r="B515" s="32"/>
      <c r="C515" s="32"/>
      <c r="D515" s="32"/>
      <c r="E515" s="32"/>
      <c r="F515" s="32"/>
      <c r="G515" s="32"/>
    </row>
    <row r="516" spans="1:7" ht="12.75">
      <c r="A516" s="32"/>
      <c r="B516" s="32"/>
      <c r="C516" s="32"/>
      <c r="D516" s="32"/>
      <c r="E516" s="32"/>
      <c r="F516" s="32"/>
      <c r="G516" s="32"/>
    </row>
    <row r="517" spans="1:7" ht="12.75">
      <c r="A517" s="32"/>
      <c r="B517" s="32"/>
      <c r="C517" s="32"/>
      <c r="D517" s="32"/>
      <c r="E517" s="32"/>
      <c r="F517" s="32"/>
      <c r="G517" s="32"/>
    </row>
    <row r="518" spans="1:7" ht="12.75">
      <c r="A518" s="32"/>
      <c r="B518" s="32"/>
      <c r="C518" s="32"/>
      <c r="D518" s="32"/>
      <c r="E518" s="32"/>
      <c r="F518" s="32"/>
      <c r="G518" s="32"/>
    </row>
    <row r="519" spans="1:7" ht="12.75">
      <c r="A519" s="32"/>
      <c r="B519" s="32"/>
      <c r="C519" s="32"/>
      <c r="D519" s="32"/>
      <c r="E519" s="32"/>
      <c r="F519" s="32"/>
      <c r="G519" s="32"/>
    </row>
    <row r="520" spans="1:7" ht="12.75">
      <c r="A520" s="32"/>
      <c r="B520" s="32"/>
      <c r="C520" s="32"/>
      <c r="D520" s="32"/>
      <c r="E520" s="32"/>
      <c r="F520" s="32"/>
      <c r="G520" s="32"/>
    </row>
    <row r="521" spans="1:7" ht="12.75">
      <c r="A521" s="32"/>
      <c r="B521" s="32"/>
      <c r="C521" s="32"/>
      <c r="D521" s="32"/>
      <c r="E521" s="32"/>
      <c r="F521" s="32"/>
      <c r="G521" s="32"/>
    </row>
    <row r="522" spans="1:7" ht="12.75">
      <c r="A522" s="32"/>
      <c r="B522" s="32"/>
      <c r="C522" s="32"/>
      <c r="D522" s="32"/>
      <c r="E522" s="32"/>
      <c r="F522" s="32"/>
      <c r="G522" s="32"/>
    </row>
    <row r="523" spans="1:7" ht="12.75">
      <c r="A523" s="32"/>
      <c r="B523" s="32"/>
      <c r="C523" s="32"/>
      <c r="D523" s="32"/>
      <c r="E523" s="32"/>
      <c r="F523" s="32"/>
      <c r="G523" s="32"/>
    </row>
    <row r="524" spans="1:7" ht="12.75">
      <c r="A524" s="32"/>
      <c r="B524" s="32"/>
      <c r="C524" s="32"/>
      <c r="D524" s="32"/>
      <c r="E524" s="32"/>
      <c r="F524" s="32"/>
      <c r="G524" s="32"/>
    </row>
    <row r="525" spans="1:7" ht="12.75">
      <c r="A525" s="32"/>
      <c r="B525" s="32"/>
      <c r="C525" s="32"/>
      <c r="D525" s="32"/>
      <c r="E525" s="32"/>
      <c r="F525" s="32"/>
      <c r="G525" s="32"/>
    </row>
    <row r="526" spans="1:7" ht="12.75">
      <c r="A526" s="32"/>
      <c r="B526" s="32"/>
      <c r="C526" s="32"/>
      <c r="D526" s="32"/>
      <c r="E526" s="32"/>
      <c r="F526" s="32"/>
      <c r="G526" s="32"/>
    </row>
    <row r="527" spans="1:7" ht="12.75">
      <c r="A527" s="32"/>
      <c r="B527" s="32"/>
      <c r="C527" s="32"/>
      <c r="D527" s="32"/>
      <c r="E527" s="32"/>
      <c r="F527" s="32"/>
      <c r="G527" s="32"/>
    </row>
    <row r="528" spans="1:7" ht="12.75">
      <c r="A528" s="32"/>
      <c r="B528" s="32"/>
      <c r="C528" s="32"/>
      <c r="D528" s="32"/>
      <c r="E528" s="32"/>
      <c r="F528" s="32"/>
      <c r="G528" s="32"/>
    </row>
    <row r="529" spans="1:7" ht="12.75">
      <c r="A529" s="32"/>
      <c r="B529" s="32"/>
      <c r="C529" s="32"/>
      <c r="D529" s="32"/>
      <c r="E529" s="32"/>
      <c r="F529" s="32"/>
      <c r="G529" s="32"/>
    </row>
    <row r="530" spans="1:7" ht="12.75">
      <c r="A530" s="32"/>
      <c r="B530" s="32"/>
      <c r="C530" s="32"/>
      <c r="D530" s="32"/>
      <c r="E530" s="32"/>
      <c r="F530" s="32"/>
      <c r="G530" s="32"/>
    </row>
    <row r="531" spans="1:7" ht="12.75">
      <c r="A531" s="32"/>
      <c r="B531" s="32"/>
      <c r="C531" s="32"/>
      <c r="D531" s="32"/>
      <c r="E531" s="32"/>
      <c r="F531" s="32"/>
      <c r="G531" s="32"/>
    </row>
    <row r="532" spans="1:7" ht="12.75">
      <c r="A532" s="32"/>
      <c r="B532" s="32"/>
      <c r="C532" s="32"/>
      <c r="D532" s="32"/>
      <c r="E532" s="32"/>
      <c r="F532" s="32"/>
      <c r="G532" s="32"/>
    </row>
    <row r="533" spans="1:7" ht="12.75">
      <c r="A533" s="32"/>
      <c r="B533" s="32"/>
      <c r="C533" s="32"/>
      <c r="D533" s="32"/>
      <c r="E533" s="32"/>
      <c r="F533" s="32"/>
      <c r="G533" s="32"/>
    </row>
    <row r="534" spans="1:7" ht="12.75">
      <c r="A534" s="32"/>
      <c r="B534" s="32"/>
      <c r="C534" s="32"/>
      <c r="D534" s="32"/>
      <c r="E534" s="32"/>
      <c r="F534" s="32"/>
      <c r="G534" s="32"/>
    </row>
    <row r="535" spans="1:7" ht="12.75">
      <c r="A535" s="32"/>
      <c r="B535" s="32"/>
      <c r="C535" s="32"/>
      <c r="D535" s="32"/>
      <c r="E535" s="32"/>
      <c r="F535" s="32"/>
      <c r="G535" s="32"/>
    </row>
    <row r="536" spans="1:7" ht="12.75">
      <c r="A536" s="32"/>
      <c r="B536" s="32"/>
      <c r="C536" s="32"/>
      <c r="D536" s="32"/>
      <c r="E536" s="32"/>
      <c r="F536" s="32"/>
      <c r="G536" s="32"/>
    </row>
    <row r="537" spans="1:7" ht="12.75">
      <c r="A537" s="32"/>
      <c r="B537" s="32"/>
      <c r="C537" s="32"/>
      <c r="D537" s="32"/>
      <c r="E537" s="32"/>
      <c r="F537" s="32"/>
      <c r="G537" s="32"/>
    </row>
    <row r="538" spans="1:7" ht="12.75">
      <c r="A538" s="32"/>
      <c r="B538" s="32"/>
      <c r="C538" s="32"/>
      <c r="D538" s="32"/>
      <c r="E538" s="32"/>
      <c r="F538" s="32"/>
      <c r="G538" s="32"/>
    </row>
    <row r="539" spans="1:7" ht="12.75">
      <c r="A539" s="32"/>
      <c r="B539" s="32"/>
      <c r="C539" s="32"/>
      <c r="D539" s="32"/>
      <c r="E539" s="32"/>
      <c r="F539" s="32"/>
      <c r="G539" s="32"/>
    </row>
    <row r="540" spans="1:7" ht="12.75">
      <c r="A540" s="32"/>
      <c r="B540" s="32"/>
      <c r="C540" s="32"/>
      <c r="D540" s="32"/>
      <c r="E540" s="32"/>
      <c r="F540" s="32"/>
      <c r="G540" s="32"/>
    </row>
    <row r="541" spans="1:7" ht="12.75">
      <c r="A541" s="32"/>
      <c r="B541" s="32"/>
      <c r="C541" s="32"/>
      <c r="D541" s="32"/>
      <c r="E541" s="32"/>
      <c r="F541" s="32"/>
      <c r="G541" s="32"/>
    </row>
    <row r="542" spans="1:7" ht="12.75">
      <c r="A542" s="32"/>
      <c r="B542" s="32"/>
      <c r="C542" s="32"/>
      <c r="D542" s="32"/>
      <c r="E542" s="32"/>
      <c r="F542" s="32"/>
      <c r="G542" s="32"/>
    </row>
    <row r="543" spans="1:7" ht="12.75">
      <c r="A543" s="32"/>
      <c r="B543" s="32"/>
      <c r="C543" s="32"/>
      <c r="D543" s="32"/>
      <c r="E543" s="32"/>
      <c r="F543" s="32"/>
      <c r="G543" s="32"/>
    </row>
    <row r="544" spans="1:7" ht="12.75">
      <c r="A544" s="32"/>
      <c r="B544" s="32"/>
      <c r="C544" s="32"/>
      <c r="D544" s="32"/>
      <c r="E544" s="32"/>
      <c r="F544" s="32"/>
      <c r="G544" s="32"/>
    </row>
    <row r="545" spans="1:7" ht="12.75">
      <c r="A545" s="32"/>
      <c r="B545" s="32"/>
      <c r="C545" s="32"/>
      <c r="D545" s="32"/>
      <c r="E545" s="32"/>
      <c r="F545" s="32"/>
      <c r="G545" s="32"/>
    </row>
    <row r="546" spans="1:7" ht="12.75">
      <c r="A546" s="32"/>
      <c r="B546" s="32"/>
      <c r="C546" s="32"/>
      <c r="D546" s="32"/>
      <c r="E546" s="32"/>
      <c r="F546" s="32"/>
      <c r="G546" s="32"/>
    </row>
    <row r="547" spans="1:7" ht="12.75">
      <c r="A547" s="32"/>
      <c r="B547" s="32"/>
      <c r="C547" s="32"/>
      <c r="D547" s="32"/>
      <c r="E547" s="32"/>
      <c r="F547" s="32"/>
      <c r="G547" s="32"/>
    </row>
    <row r="548" spans="1:7" ht="12.75">
      <c r="A548" s="32"/>
      <c r="B548" s="32"/>
      <c r="C548" s="32"/>
      <c r="D548" s="32"/>
      <c r="E548" s="32"/>
      <c r="F548" s="32"/>
      <c r="G548" s="32"/>
    </row>
    <row r="549" spans="1:7" ht="12.75">
      <c r="A549" s="32"/>
      <c r="B549" s="32"/>
      <c r="C549" s="32"/>
      <c r="D549" s="32"/>
      <c r="E549" s="32"/>
      <c r="F549" s="32"/>
      <c r="G549" s="32"/>
    </row>
    <row r="550" spans="1:7" ht="12.75">
      <c r="A550" s="32"/>
      <c r="B550" s="32"/>
      <c r="C550" s="32"/>
      <c r="D550" s="32"/>
      <c r="E550" s="32"/>
      <c r="F550" s="32"/>
      <c r="G550" s="32"/>
    </row>
    <row r="551" spans="1:7" ht="12.75">
      <c r="A551" s="32"/>
      <c r="B551" s="32"/>
      <c r="C551" s="32"/>
      <c r="D551" s="32"/>
      <c r="E551" s="32"/>
      <c r="F551" s="32"/>
      <c r="G551" s="32"/>
    </row>
    <row r="552" spans="1:7" ht="12.75">
      <c r="A552" s="32"/>
      <c r="B552" s="32"/>
      <c r="C552" s="32"/>
      <c r="D552" s="32"/>
      <c r="E552" s="32"/>
      <c r="F552" s="32"/>
      <c r="G552" s="32"/>
    </row>
    <row r="553" spans="1:7" ht="12.75">
      <c r="A553" s="32"/>
      <c r="B553" s="32"/>
      <c r="C553" s="32"/>
      <c r="D553" s="32"/>
      <c r="E553" s="32"/>
      <c r="F553" s="32"/>
      <c r="G553" s="32"/>
    </row>
    <row r="554" spans="1:7" ht="12.75">
      <c r="A554" s="32"/>
      <c r="B554" s="32"/>
      <c r="C554" s="32"/>
      <c r="D554" s="32"/>
      <c r="E554" s="32"/>
      <c r="F554" s="32"/>
      <c r="G554" s="32"/>
    </row>
    <row r="555" spans="1:7" ht="12.75">
      <c r="A555" s="32"/>
      <c r="B555" s="32"/>
      <c r="C555" s="32"/>
      <c r="D555" s="32"/>
      <c r="E555" s="32"/>
      <c r="F555" s="32"/>
      <c r="G555" s="32"/>
    </row>
    <row r="556" spans="1:7" ht="12.75">
      <c r="A556" s="32"/>
      <c r="B556" s="32"/>
      <c r="C556" s="32"/>
      <c r="D556" s="32"/>
      <c r="E556" s="32"/>
      <c r="F556" s="32"/>
      <c r="G556" s="32"/>
    </row>
    <row r="557" spans="1:7" ht="12.75">
      <c r="A557" s="32"/>
      <c r="B557" s="32"/>
      <c r="C557" s="32"/>
      <c r="D557" s="32"/>
      <c r="E557" s="32"/>
      <c r="F557" s="32"/>
      <c r="G557" s="32"/>
    </row>
    <row r="558" spans="1:7" ht="12.75">
      <c r="A558" s="32"/>
      <c r="B558" s="32"/>
      <c r="C558" s="32"/>
      <c r="D558" s="32"/>
      <c r="E558" s="32"/>
      <c r="F558" s="32"/>
      <c r="G558" s="32"/>
    </row>
    <row r="559" spans="1:7" ht="12.75">
      <c r="A559" s="32"/>
      <c r="B559" s="32"/>
      <c r="C559" s="32"/>
      <c r="D559" s="32"/>
      <c r="E559" s="32"/>
      <c r="F559" s="32"/>
      <c r="G559" s="32"/>
    </row>
    <row r="560" spans="1:7" ht="12.75">
      <c r="A560" s="32"/>
      <c r="B560" s="32"/>
      <c r="C560" s="32"/>
      <c r="D560" s="32"/>
      <c r="E560" s="32"/>
      <c r="F560" s="32"/>
      <c r="G560" s="32"/>
    </row>
    <row r="561" spans="1:7" ht="12.75">
      <c r="A561" s="32"/>
      <c r="B561" s="32"/>
      <c r="C561" s="32"/>
      <c r="D561" s="32"/>
      <c r="E561" s="32"/>
      <c r="F561" s="32"/>
      <c r="G561" s="32"/>
    </row>
    <row r="562" spans="1:7" ht="12.75">
      <c r="A562" s="32"/>
      <c r="B562" s="32"/>
      <c r="C562" s="32"/>
      <c r="D562" s="32"/>
      <c r="E562" s="32"/>
      <c r="F562" s="32"/>
      <c r="G562" s="32"/>
    </row>
    <row r="563" spans="1:7" ht="12.75">
      <c r="A563" s="32"/>
      <c r="B563" s="32"/>
      <c r="C563" s="32"/>
      <c r="D563" s="32"/>
      <c r="E563" s="32"/>
      <c r="F563" s="32"/>
      <c r="G563" s="32"/>
    </row>
    <row r="564" spans="1:7" ht="12.75">
      <c r="A564" s="32"/>
      <c r="B564" s="32"/>
      <c r="C564" s="32"/>
      <c r="D564" s="32"/>
      <c r="E564" s="32"/>
      <c r="F564" s="32"/>
      <c r="G564" s="32"/>
    </row>
    <row r="565" spans="1:7" ht="12.75">
      <c r="A565" s="32"/>
      <c r="B565" s="32"/>
      <c r="C565" s="32"/>
      <c r="D565" s="32"/>
      <c r="E565" s="32"/>
      <c r="F565" s="32"/>
      <c r="G565" s="32"/>
    </row>
    <row r="566" spans="1:7" ht="12.75">
      <c r="A566" s="32"/>
      <c r="B566" s="32"/>
      <c r="C566" s="32"/>
      <c r="D566" s="32"/>
      <c r="E566" s="32"/>
      <c r="F566" s="32"/>
      <c r="G566" s="32"/>
    </row>
    <row r="567" spans="1:7" ht="12.75">
      <c r="A567" s="32"/>
      <c r="B567" s="32"/>
      <c r="C567" s="32"/>
      <c r="D567" s="32"/>
      <c r="E567" s="32"/>
      <c r="F567" s="32"/>
      <c r="G567" s="32"/>
    </row>
    <row r="568" spans="1:7" ht="12.75">
      <c r="A568" s="32"/>
      <c r="B568" s="32"/>
      <c r="C568" s="32"/>
      <c r="D568" s="32"/>
      <c r="E568" s="32"/>
      <c r="F568" s="32"/>
      <c r="G568" s="32"/>
    </row>
    <row r="569" spans="1:7" ht="12.75">
      <c r="A569" s="32"/>
      <c r="B569" s="32"/>
      <c r="C569" s="32"/>
      <c r="D569" s="32"/>
      <c r="E569" s="32"/>
      <c r="F569" s="32"/>
      <c r="G569" s="32"/>
    </row>
    <row r="570" spans="1:7" ht="12.75">
      <c r="A570" s="32"/>
      <c r="B570" s="32"/>
      <c r="C570" s="32"/>
      <c r="D570" s="32"/>
      <c r="E570" s="32"/>
      <c r="F570" s="32"/>
      <c r="G570" s="32"/>
    </row>
    <row r="571" spans="1:7" ht="12.75">
      <c r="A571" s="32"/>
      <c r="B571" s="32"/>
      <c r="C571" s="32"/>
      <c r="D571" s="32"/>
      <c r="E571" s="32"/>
      <c r="F571" s="32"/>
      <c r="G571" s="32"/>
    </row>
    <row r="572" spans="1:7" ht="12.75">
      <c r="A572" s="32"/>
      <c r="B572" s="32"/>
      <c r="C572" s="32"/>
      <c r="D572" s="32"/>
      <c r="E572" s="32"/>
      <c r="F572" s="32"/>
      <c r="G572" s="32"/>
    </row>
    <row r="573" spans="1:7" ht="12.75">
      <c r="A573" s="32"/>
      <c r="B573" s="32"/>
      <c r="C573" s="32"/>
      <c r="D573" s="32"/>
      <c r="E573" s="32"/>
      <c r="F573" s="32"/>
      <c r="G573" s="32"/>
    </row>
    <row r="574" spans="1:7" ht="12.75">
      <c r="A574" s="32"/>
      <c r="B574" s="32"/>
      <c r="C574" s="32"/>
      <c r="D574" s="32"/>
      <c r="E574" s="32"/>
      <c r="F574" s="32"/>
      <c r="G574" s="32"/>
    </row>
    <row r="575" spans="1:7" ht="12.75">
      <c r="A575" s="32"/>
      <c r="B575" s="32"/>
      <c r="C575" s="32"/>
      <c r="D575" s="32"/>
      <c r="E575" s="32"/>
      <c r="F575" s="32"/>
      <c r="G575" s="32"/>
    </row>
    <row r="576" spans="1:7" ht="12.75">
      <c r="A576" s="32"/>
      <c r="B576" s="32"/>
      <c r="C576" s="32"/>
      <c r="D576" s="32"/>
      <c r="E576" s="32"/>
      <c r="F576" s="32"/>
      <c r="G576" s="32"/>
    </row>
    <row r="577" spans="1:7" ht="12.75">
      <c r="A577" s="32"/>
      <c r="B577" s="32"/>
      <c r="C577" s="32"/>
      <c r="D577" s="32"/>
      <c r="E577" s="32"/>
      <c r="F577" s="32"/>
      <c r="G577" s="32"/>
    </row>
    <row r="578" spans="1:7" ht="12.75">
      <c r="A578" s="32"/>
      <c r="B578" s="32"/>
      <c r="C578" s="32"/>
      <c r="D578" s="32"/>
      <c r="E578" s="32"/>
      <c r="F578" s="32"/>
      <c r="G578" s="32"/>
    </row>
    <row r="579" spans="1:7" ht="12.75">
      <c r="A579" s="32"/>
      <c r="B579" s="32"/>
      <c r="C579" s="32"/>
      <c r="D579" s="32"/>
      <c r="E579" s="32"/>
      <c r="F579" s="32"/>
      <c r="G579" s="32"/>
    </row>
    <row r="580" spans="1:7" ht="12.75">
      <c r="A580" s="32"/>
      <c r="B580" s="32"/>
      <c r="C580" s="32"/>
      <c r="D580" s="32"/>
      <c r="E580" s="32"/>
      <c r="F580" s="32"/>
      <c r="G580" s="32"/>
    </row>
    <row r="581" spans="1:7" ht="12.75">
      <c r="A581" s="32"/>
      <c r="B581" s="32"/>
      <c r="C581" s="32"/>
      <c r="D581" s="32"/>
      <c r="E581" s="32"/>
      <c r="F581" s="32"/>
      <c r="G581" s="32"/>
    </row>
    <row r="582" spans="1:7" ht="12.75">
      <c r="A582" s="32"/>
      <c r="B582" s="32"/>
      <c r="C582" s="32"/>
      <c r="D582" s="32"/>
      <c r="E582" s="32"/>
      <c r="F582" s="32"/>
      <c r="G582" s="32"/>
    </row>
    <row r="583" spans="1:7" ht="12.75">
      <c r="A583" s="32"/>
      <c r="B583" s="32"/>
      <c r="C583" s="32"/>
      <c r="D583" s="32"/>
      <c r="E583" s="32"/>
      <c r="F583" s="32"/>
      <c r="G583" s="32"/>
    </row>
    <row r="584" spans="1:7" ht="12.75">
      <c r="A584" s="32"/>
      <c r="B584" s="32"/>
      <c r="C584" s="32"/>
      <c r="D584" s="32"/>
      <c r="E584" s="32"/>
      <c r="F584" s="32"/>
      <c r="G584" s="32"/>
    </row>
    <row r="585" spans="1:7" ht="12.75">
      <c r="A585" s="32"/>
      <c r="B585" s="32"/>
      <c r="C585" s="32"/>
      <c r="D585" s="32"/>
      <c r="E585" s="32"/>
      <c r="F585" s="32"/>
      <c r="G585" s="32"/>
    </row>
    <row r="586" spans="1:7" ht="12.75">
      <c r="A586" s="32"/>
      <c r="B586" s="32"/>
      <c r="C586" s="32"/>
      <c r="D586" s="32"/>
      <c r="E586" s="32"/>
      <c r="F586" s="32"/>
      <c r="G586" s="32"/>
    </row>
    <row r="587" spans="1:7" ht="12.75">
      <c r="A587" s="32"/>
      <c r="B587" s="32"/>
      <c r="C587" s="32"/>
      <c r="D587" s="32"/>
      <c r="E587" s="32"/>
      <c r="F587" s="32"/>
      <c r="G587" s="32"/>
    </row>
    <row r="588" spans="1:7" ht="12.75">
      <c r="A588" s="32"/>
      <c r="B588" s="32"/>
      <c r="C588" s="32"/>
      <c r="D588" s="32"/>
      <c r="E588" s="32"/>
      <c r="F588" s="32"/>
      <c r="G588" s="32"/>
    </row>
    <row r="589" spans="1:7" ht="12.75">
      <c r="A589" s="32"/>
      <c r="B589" s="32"/>
      <c r="C589" s="32"/>
      <c r="D589" s="32"/>
      <c r="E589" s="32"/>
      <c r="F589" s="32"/>
      <c r="G589" s="32"/>
    </row>
    <row r="590" spans="1:7" ht="12.75">
      <c r="A590" s="32"/>
      <c r="B590" s="32"/>
      <c r="C590" s="32"/>
      <c r="D590" s="32"/>
      <c r="E590" s="32"/>
      <c r="F590" s="32"/>
      <c r="G590" s="32"/>
    </row>
    <row r="591" spans="1:7" ht="12.75">
      <c r="A591" s="32"/>
      <c r="B591" s="32"/>
      <c r="C591" s="32"/>
      <c r="D591" s="32"/>
      <c r="E591" s="32"/>
      <c r="F591" s="32"/>
      <c r="G591" s="32"/>
    </row>
    <row r="592" spans="1:7" ht="12.75">
      <c r="A592" s="32"/>
      <c r="B592" s="32"/>
      <c r="C592" s="32"/>
      <c r="D592" s="32"/>
      <c r="E592" s="32"/>
      <c r="F592" s="32"/>
      <c r="G592" s="32"/>
    </row>
    <row r="593" spans="1:7" ht="12.75">
      <c r="A593" s="32"/>
      <c r="B593" s="32"/>
      <c r="C593" s="32"/>
      <c r="D593" s="32"/>
      <c r="E593" s="32"/>
      <c r="F593" s="32"/>
      <c r="G593" s="32"/>
    </row>
    <row r="594" spans="1:7" ht="12.75">
      <c r="A594" s="32"/>
      <c r="B594" s="32"/>
      <c r="C594" s="32"/>
      <c r="D594" s="32"/>
      <c r="E594" s="32"/>
      <c r="F594" s="32"/>
      <c r="G594" s="32"/>
    </row>
    <row r="595" spans="1:7" ht="12.75">
      <c r="A595" s="32"/>
      <c r="B595" s="32"/>
      <c r="C595" s="32"/>
      <c r="D595" s="32"/>
      <c r="E595" s="32"/>
      <c r="F595" s="32"/>
      <c r="G595" s="32"/>
    </row>
    <row r="596" spans="1:7" ht="12.75">
      <c r="A596" s="32"/>
      <c r="B596" s="32"/>
      <c r="C596" s="32"/>
      <c r="D596" s="32"/>
      <c r="E596" s="32"/>
      <c r="F596" s="32"/>
      <c r="G596" s="32"/>
    </row>
    <row r="597" spans="1:7" ht="12.75">
      <c r="A597" s="32"/>
      <c r="B597" s="32"/>
      <c r="C597" s="32"/>
      <c r="D597" s="32"/>
      <c r="E597" s="32"/>
      <c r="F597" s="32"/>
      <c r="G597" s="32"/>
    </row>
    <row r="598" spans="1:7" ht="12.75">
      <c r="A598" s="32"/>
      <c r="B598" s="32"/>
      <c r="C598" s="32"/>
      <c r="D598" s="32"/>
      <c r="E598" s="32"/>
      <c r="F598" s="32"/>
      <c r="G598" s="32"/>
    </row>
    <row r="599" spans="1:7" ht="12.75">
      <c r="A599" s="32"/>
      <c r="B599" s="32"/>
      <c r="C599" s="32"/>
      <c r="D599" s="32"/>
      <c r="E599" s="32"/>
      <c r="F599" s="32"/>
      <c r="G599" s="32"/>
    </row>
    <row r="600" spans="1:7" ht="12.75">
      <c r="A600" s="32"/>
      <c r="B600" s="32"/>
      <c r="C600" s="32"/>
      <c r="D600" s="32"/>
      <c r="E600" s="32"/>
      <c r="F600" s="32"/>
      <c r="G600" s="32"/>
    </row>
    <row r="601" spans="1:7" ht="12.75">
      <c r="A601" s="32"/>
      <c r="B601" s="32"/>
      <c r="C601" s="32"/>
      <c r="D601" s="32"/>
      <c r="E601" s="32"/>
      <c r="F601" s="32"/>
      <c r="G601" s="32"/>
    </row>
    <row r="602" spans="1:7" ht="12.75">
      <c r="A602" s="32"/>
      <c r="B602" s="32"/>
      <c r="C602" s="32"/>
      <c r="D602" s="32"/>
      <c r="E602" s="32"/>
      <c r="F602" s="32"/>
      <c r="G602" s="32"/>
    </row>
    <row r="603" spans="1:7" ht="12.75">
      <c r="A603" s="32"/>
      <c r="B603" s="32"/>
      <c r="C603" s="32"/>
      <c r="D603" s="32"/>
      <c r="E603" s="32"/>
      <c r="F603" s="32"/>
      <c r="G603" s="32"/>
    </row>
    <row r="604" spans="1:7" ht="12.75">
      <c r="A604" s="32"/>
      <c r="B604" s="32"/>
      <c r="C604" s="32"/>
      <c r="D604" s="32"/>
      <c r="E604" s="32"/>
      <c r="F604" s="32"/>
      <c r="G604" s="32"/>
    </row>
    <row r="605" spans="1:7" ht="12.75">
      <c r="A605" s="32"/>
      <c r="B605" s="32"/>
      <c r="C605" s="32"/>
      <c r="D605" s="32"/>
      <c r="E605" s="32"/>
      <c r="F605" s="32"/>
      <c r="G605" s="32"/>
    </row>
    <row r="606" spans="1:7" ht="12.75">
      <c r="A606" s="32"/>
      <c r="B606" s="32"/>
      <c r="C606" s="32"/>
      <c r="D606" s="32"/>
      <c r="E606" s="32"/>
      <c r="F606" s="32"/>
      <c r="G606" s="32"/>
    </row>
  </sheetData>
  <printOptions/>
  <pageMargins left="1.14" right="0.34" top="0.55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71"/>
  <sheetViews>
    <sheetView zoomScale="75" zoomScaleNormal="75" workbookViewId="0" topLeftCell="A1">
      <selection activeCell="N12" sqref="N12"/>
    </sheetView>
  </sheetViews>
  <sheetFormatPr defaultColWidth="9.140625" defaultRowHeight="12.75"/>
  <cols>
    <col min="1" max="1" width="16.140625" style="184" customWidth="1"/>
    <col min="2" max="2" width="34.7109375" style="0" customWidth="1"/>
    <col min="3" max="3" width="7.57421875" style="0" customWidth="1"/>
    <col min="4" max="8" width="14.7109375" style="0" customWidth="1"/>
    <col min="9" max="9" width="18.7109375" style="0" customWidth="1"/>
    <col min="10" max="10" width="6.28125" style="0" customWidth="1"/>
    <col min="11" max="11" width="11.00390625" style="0" customWidth="1"/>
  </cols>
  <sheetData>
    <row r="1" spans="2:30" ht="15.75">
      <c r="B1" s="184"/>
      <c r="C1" s="184"/>
      <c r="D1" s="184"/>
      <c r="E1" s="184"/>
      <c r="F1" s="184"/>
      <c r="G1" s="184"/>
      <c r="H1" s="184"/>
      <c r="I1" s="107" t="s">
        <v>192</v>
      </c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2:30" ht="15.75">
      <c r="B2" s="184"/>
      <c r="C2" s="184"/>
      <c r="D2" s="184"/>
      <c r="E2" s="184"/>
      <c r="F2" s="184"/>
      <c r="G2" s="184"/>
      <c r="H2" s="184"/>
      <c r="I2" s="107" t="s">
        <v>214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</row>
    <row r="3" spans="2:30" ht="18.75">
      <c r="B3" s="188" t="s">
        <v>192</v>
      </c>
      <c r="C3" s="188"/>
      <c r="D3" s="228"/>
      <c r="E3" s="185"/>
      <c r="F3" s="185"/>
      <c r="G3" s="185"/>
      <c r="H3" s="185"/>
      <c r="I3" s="185"/>
      <c r="J3" s="186"/>
      <c r="K3" s="186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2:30" ht="15.75">
      <c r="B4" s="187"/>
      <c r="C4" s="187"/>
      <c r="D4" s="185"/>
      <c r="E4" s="185"/>
      <c r="F4" s="185"/>
      <c r="G4" s="185"/>
      <c r="H4" s="185"/>
      <c r="I4" s="185"/>
      <c r="J4" s="186"/>
      <c r="K4" s="186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2:30" ht="18.75">
      <c r="B5" s="188" t="s">
        <v>352</v>
      </c>
      <c r="C5" s="188"/>
      <c r="D5" s="185"/>
      <c r="E5" s="185"/>
      <c r="F5" s="185"/>
      <c r="G5" s="185"/>
      <c r="H5" s="185"/>
      <c r="I5" s="185"/>
      <c r="J5" s="186"/>
      <c r="K5" s="186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2:30" ht="18.75">
      <c r="B6" s="411" t="s">
        <v>353</v>
      </c>
      <c r="C6" s="188"/>
      <c r="D6" s="185"/>
      <c r="E6" s="185"/>
      <c r="F6" s="185"/>
      <c r="G6" s="185"/>
      <c r="H6" s="185"/>
      <c r="I6" s="185"/>
      <c r="J6" s="186"/>
      <c r="K6" s="186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2:30" ht="15.75">
      <c r="B7" s="190" t="s">
        <v>175</v>
      </c>
      <c r="C7" s="190"/>
      <c r="D7" s="228"/>
      <c r="E7" s="185"/>
      <c r="F7" s="185"/>
      <c r="G7" s="185"/>
      <c r="H7" s="185"/>
      <c r="I7" s="185"/>
      <c r="J7" s="186"/>
      <c r="K7" s="186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2:39" ht="15.75">
      <c r="B8" s="229" t="s">
        <v>262</v>
      </c>
      <c r="C8" s="229"/>
      <c r="D8" s="228"/>
      <c r="E8" s="185"/>
      <c r="F8" s="185"/>
      <c r="G8" s="228"/>
      <c r="H8" s="228"/>
      <c r="I8" s="228"/>
      <c r="J8" s="230"/>
      <c r="K8" s="186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</row>
    <row r="9" spans="2:39" ht="12.75">
      <c r="B9" s="185"/>
      <c r="C9" s="185"/>
      <c r="D9" s="185"/>
      <c r="E9" s="185"/>
      <c r="F9" s="185"/>
      <c r="G9" s="185"/>
      <c r="H9" s="185"/>
      <c r="I9" s="185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</row>
    <row r="10" spans="2:39" ht="15.75">
      <c r="B10" s="191"/>
      <c r="C10" s="191"/>
      <c r="D10" s="191"/>
      <c r="E10" s="191"/>
      <c r="F10" s="191"/>
      <c r="G10" s="191"/>
      <c r="H10" s="191"/>
      <c r="I10" s="191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</row>
    <row r="11" spans="2:39" ht="15.75">
      <c r="B11" s="184"/>
      <c r="C11" s="184"/>
      <c r="D11" s="233"/>
      <c r="E11" s="233"/>
      <c r="F11" s="233"/>
      <c r="G11" s="233"/>
      <c r="H11" s="233"/>
      <c r="I11" s="23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</row>
    <row r="12" spans="2:39" ht="18" thickBot="1">
      <c r="B12" s="340"/>
      <c r="C12" s="340"/>
      <c r="D12" s="442" t="s">
        <v>299</v>
      </c>
      <c r="E12" s="243"/>
      <c r="F12" s="243"/>
      <c r="G12" s="243"/>
      <c r="H12" s="243"/>
      <c r="I12" s="24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</row>
    <row r="13" spans="2:39" ht="15.75">
      <c r="B13" s="443" t="s">
        <v>2</v>
      </c>
      <c r="C13" s="444" t="s">
        <v>295</v>
      </c>
      <c r="D13" s="445" t="s">
        <v>205</v>
      </c>
      <c r="E13" s="263"/>
      <c r="F13" s="264"/>
      <c r="G13" s="262" t="s">
        <v>206</v>
      </c>
      <c r="H13" s="265"/>
      <c r="I13" s="266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</row>
    <row r="14" spans="2:39" ht="16.5" thickBot="1">
      <c r="B14" s="446"/>
      <c r="C14" s="360"/>
      <c r="D14" s="361" t="s">
        <v>17</v>
      </c>
      <c r="E14" s="245" t="s">
        <v>18</v>
      </c>
      <c r="F14" s="248" t="s">
        <v>19</v>
      </c>
      <c r="G14" s="245" t="s">
        <v>17</v>
      </c>
      <c r="H14" s="245" t="s">
        <v>18</v>
      </c>
      <c r="I14" s="267" t="s">
        <v>19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</row>
    <row r="15" spans="2:39" ht="15.75">
      <c r="B15" s="307" t="s">
        <v>357</v>
      </c>
      <c r="C15" s="455" t="s">
        <v>364</v>
      </c>
      <c r="D15" s="456">
        <v>0.065</v>
      </c>
      <c r="E15" s="461">
        <v>0.015</v>
      </c>
      <c r="F15" s="462">
        <v>0.055</v>
      </c>
      <c r="G15" s="461">
        <v>0.135</v>
      </c>
      <c r="H15" s="461">
        <v>0.02</v>
      </c>
      <c r="I15" s="463">
        <v>0.085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</row>
    <row r="16" spans="2:39" ht="15.75">
      <c r="B16" s="404" t="s">
        <v>358</v>
      </c>
      <c r="C16" s="410" t="s">
        <v>366</v>
      </c>
      <c r="D16" s="456">
        <v>0.04</v>
      </c>
      <c r="E16" s="461">
        <v>0.03</v>
      </c>
      <c r="F16" s="462">
        <v>0.065</v>
      </c>
      <c r="G16" s="461">
        <v>0.065</v>
      </c>
      <c r="H16" s="461">
        <v>0.02</v>
      </c>
      <c r="I16" s="463">
        <v>0.085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</row>
    <row r="17" spans="2:39" ht="15.75">
      <c r="B17" s="293" t="s">
        <v>329</v>
      </c>
      <c r="C17" s="294" t="s">
        <v>321</v>
      </c>
      <c r="D17" s="447">
        <v>0.015</v>
      </c>
      <c r="E17" s="336" t="s">
        <v>330</v>
      </c>
      <c r="F17" s="250">
        <v>0.005</v>
      </c>
      <c r="G17" s="249">
        <v>-0.035</v>
      </c>
      <c r="H17" s="336" t="s">
        <v>330</v>
      </c>
      <c r="I17" s="337" t="s">
        <v>330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</row>
    <row r="18" spans="2:39" ht="15.75">
      <c r="B18" s="287" t="s">
        <v>359</v>
      </c>
      <c r="C18" s="294" t="s">
        <v>369</v>
      </c>
      <c r="D18" s="447">
        <v>0.03</v>
      </c>
      <c r="E18" s="336">
        <v>0.03</v>
      </c>
      <c r="F18" s="250">
        <v>0.04</v>
      </c>
      <c r="G18" s="249">
        <v>0.255</v>
      </c>
      <c r="H18" s="336">
        <v>0.015</v>
      </c>
      <c r="I18" s="337">
        <v>0.025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</row>
    <row r="19" spans="2:39" ht="15.75">
      <c r="B19" s="293" t="s">
        <v>284</v>
      </c>
      <c r="C19" s="294" t="s">
        <v>296</v>
      </c>
      <c r="D19" s="447">
        <v>0.025</v>
      </c>
      <c r="E19" s="249">
        <v>0.01</v>
      </c>
      <c r="F19" s="249">
        <v>0.03</v>
      </c>
      <c r="G19" s="249">
        <v>0.045</v>
      </c>
      <c r="H19" s="249">
        <v>0.005</v>
      </c>
      <c r="I19" s="268">
        <v>0.025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</row>
    <row r="20" spans="2:39" ht="15.75">
      <c r="B20" s="293" t="s">
        <v>305</v>
      </c>
      <c r="C20" s="294" t="s">
        <v>306</v>
      </c>
      <c r="D20" s="447">
        <v>0.01</v>
      </c>
      <c r="E20" s="249">
        <v>0.04</v>
      </c>
      <c r="F20" s="249">
        <v>0.03</v>
      </c>
      <c r="G20" s="249">
        <v>-0.035</v>
      </c>
      <c r="H20" s="249">
        <v>0.035</v>
      </c>
      <c r="I20" s="268">
        <v>0.015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</row>
    <row r="21" spans="2:39" ht="15.75">
      <c r="B21" s="293" t="s">
        <v>331</v>
      </c>
      <c r="C21" s="294" t="s">
        <v>325</v>
      </c>
      <c r="D21" s="447">
        <v>0.015</v>
      </c>
      <c r="E21" s="249">
        <v>0.01</v>
      </c>
      <c r="F21" s="249">
        <v>0.04</v>
      </c>
      <c r="G21" s="249">
        <v>0.05</v>
      </c>
      <c r="H21" s="249">
        <v>0.01</v>
      </c>
      <c r="I21" s="268">
        <v>0.035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</row>
    <row r="22" spans="2:39" ht="15.75">
      <c r="B22" s="293" t="s">
        <v>303</v>
      </c>
      <c r="C22" s="294" t="s">
        <v>298</v>
      </c>
      <c r="D22" s="298">
        <v>0.02</v>
      </c>
      <c r="E22" s="153">
        <v>0.02</v>
      </c>
      <c r="F22" s="153">
        <v>0.02</v>
      </c>
      <c r="G22" s="153">
        <v>0.01</v>
      </c>
      <c r="H22" s="153">
        <v>0.02</v>
      </c>
      <c r="I22" s="269">
        <v>0.005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2:39" ht="15.75">
      <c r="B23" s="293" t="s">
        <v>285</v>
      </c>
      <c r="C23" s="294" t="s">
        <v>297</v>
      </c>
      <c r="D23" s="298">
        <v>0.055</v>
      </c>
      <c r="E23" s="153">
        <v>0.055</v>
      </c>
      <c r="F23" s="153">
        <v>0.065</v>
      </c>
      <c r="G23" s="153">
        <v>0.05</v>
      </c>
      <c r="H23" s="153">
        <v>0.05</v>
      </c>
      <c r="I23" s="269">
        <v>0.065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</row>
    <row r="24" spans="2:39" ht="15.75">
      <c r="B24" s="293" t="s">
        <v>360</v>
      </c>
      <c r="C24" s="312" t="s">
        <v>361</v>
      </c>
      <c r="D24" s="298">
        <v>0.08</v>
      </c>
      <c r="E24" s="153">
        <v>0.015</v>
      </c>
      <c r="F24" s="153">
        <v>0.055</v>
      </c>
      <c r="G24" s="153">
        <v>0.115</v>
      </c>
      <c r="H24" s="153">
        <v>0.025</v>
      </c>
      <c r="I24" s="269">
        <v>0.13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</row>
    <row r="25" spans="2:39" ht="15.75">
      <c r="B25" s="293" t="s">
        <v>362</v>
      </c>
      <c r="C25" s="312" t="s">
        <v>379</v>
      </c>
      <c r="D25" s="298">
        <v>0.075</v>
      </c>
      <c r="E25" s="153">
        <v>0.005</v>
      </c>
      <c r="F25" s="153">
        <v>0.02</v>
      </c>
      <c r="G25" s="153">
        <v>-0.005</v>
      </c>
      <c r="H25" s="153" t="s">
        <v>310</v>
      </c>
      <c r="I25" s="269">
        <v>0.03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</row>
    <row r="26" spans="2:39" ht="16.5" thickBot="1">
      <c r="B26" s="293" t="s">
        <v>307</v>
      </c>
      <c r="C26" s="312" t="s">
        <v>308</v>
      </c>
      <c r="D26" s="298">
        <v>0.045</v>
      </c>
      <c r="E26" s="153">
        <v>0.015</v>
      </c>
      <c r="F26" s="153">
        <v>0.04</v>
      </c>
      <c r="G26" s="153">
        <v>0.06</v>
      </c>
      <c r="H26" s="153">
        <v>0.015</v>
      </c>
      <c r="I26" s="269">
        <v>0.03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</row>
    <row r="27" spans="2:39" ht="15.75">
      <c r="B27" s="448" t="s">
        <v>13</v>
      </c>
      <c r="C27" s="449"/>
      <c r="D27" s="450">
        <f aca="true" t="shared" si="0" ref="D27:I27">AVERAGE(D15:D26)</f>
        <v>0.03958333333333334</v>
      </c>
      <c r="E27" s="450">
        <f t="shared" si="0"/>
        <v>0.022272727272727274</v>
      </c>
      <c r="F27" s="450">
        <f t="shared" si="0"/>
        <v>0.03875</v>
      </c>
      <c r="G27" s="450">
        <f t="shared" si="0"/>
        <v>0.059166666666666666</v>
      </c>
      <c r="H27" s="450">
        <f t="shared" si="0"/>
        <v>0.0215</v>
      </c>
      <c r="I27" s="559">
        <f t="shared" si="0"/>
        <v>0.04818181818181819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</row>
    <row r="28" spans="2:39" ht="16.5" thickBot="1">
      <c r="B28" s="367" t="s">
        <v>203</v>
      </c>
      <c r="C28" s="451"/>
      <c r="D28" s="452">
        <f aca="true" t="shared" si="1" ref="D28:I28">MEDIAN(D15:D26)</f>
        <v>0.035</v>
      </c>
      <c r="E28" s="452">
        <f t="shared" si="1"/>
        <v>0.015</v>
      </c>
      <c r="F28" s="452">
        <f t="shared" si="1"/>
        <v>0.04</v>
      </c>
      <c r="G28" s="452">
        <f t="shared" si="1"/>
        <v>0.05</v>
      </c>
      <c r="H28" s="452">
        <f t="shared" si="1"/>
        <v>0.02</v>
      </c>
      <c r="I28" s="560">
        <f t="shared" si="1"/>
        <v>0.03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</row>
    <row r="29" spans="2:39" ht="16.5" thickBot="1">
      <c r="B29" s="453"/>
      <c r="C29" s="453"/>
      <c r="D29" s="454" t="s">
        <v>204</v>
      </c>
      <c r="E29" s="252"/>
      <c r="F29" s="253"/>
      <c r="G29" s="254">
        <f>AVERAGE(D27,E27,F27,G27,H27,I27,D28,E28,F28,G28,H28,I28)</f>
        <v>0.03495454545454546</v>
      </c>
      <c r="H29" s="251"/>
      <c r="I29" s="255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</row>
    <row r="30" spans="2:39" ht="15.75">
      <c r="B30" s="231" t="s">
        <v>356</v>
      </c>
      <c r="C30" s="231"/>
      <c r="D30" s="232"/>
      <c r="E30" s="192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</row>
    <row r="31" spans="2:39" ht="12.75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</row>
    <row r="32" spans="2:39" ht="12.75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</row>
    <row r="33" spans="2:39" ht="12.75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</row>
    <row r="34" spans="2:39" ht="12.75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</row>
    <row r="35" spans="2:39" ht="12.75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</row>
    <row r="36" spans="2:39" ht="12.75"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</row>
    <row r="37" spans="2:39" ht="12.75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</row>
    <row r="38" spans="2:39" ht="12.75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</row>
    <row r="39" spans="2:39" ht="12.75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</row>
    <row r="40" spans="2:39" ht="12.75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</row>
    <row r="41" spans="2:39" ht="12.75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</row>
    <row r="42" spans="2:39" ht="12.75"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</row>
    <row r="43" spans="2:39" ht="12.75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</row>
    <row r="44" spans="2:39" ht="12.75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</row>
    <row r="45" spans="2:39" ht="12.75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</row>
    <row r="46" spans="2:39" ht="12.75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</row>
    <row r="47" spans="2:39" ht="12.75"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</row>
    <row r="48" spans="2:39" ht="12.75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</row>
    <row r="49" spans="2:39" ht="12.75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</row>
    <row r="50" spans="2:39" ht="12.75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</row>
    <row r="51" spans="2:39" ht="12.75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</row>
    <row r="52" spans="2:39" ht="12.75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</row>
    <row r="53" spans="2:39" ht="12.75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</row>
    <row r="54" spans="2:39" ht="12.75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</row>
    <row r="55" spans="2:39" ht="12.75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</row>
    <row r="56" spans="2:39" ht="12.75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</row>
    <row r="57" spans="2:39" ht="12.75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</row>
    <row r="58" spans="2:39" ht="12.75"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</row>
    <row r="59" spans="2:39" ht="12.75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</row>
    <row r="60" spans="2:39" ht="12.75"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</row>
    <row r="61" spans="2:39" ht="12.75"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</row>
    <row r="62" spans="2:39" ht="12.75"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</row>
    <row r="63" spans="2:39" ht="12.75"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</row>
    <row r="64" spans="2:39" ht="12.75"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</row>
    <row r="65" spans="2:39" ht="12.75"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</row>
    <row r="66" spans="2:39" ht="12.75"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</row>
    <row r="67" spans="2:39" ht="12.75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</row>
    <row r="68" spans="2:39" ht="12.75"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</row>
    <row r="69" spans="2:39" ht="12.75"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</row>
    <row r="70" spans="2:39" ht="12.75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</row>
    <row r="71" spans="2:39" ht="12.75"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</row>
    <row r="72" spans="2:39" ht="12.75"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</row>
    <row r="73" spans="2:39" ht="12.75"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</row>
    <row r="74" spans="2:39" ht="12.75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</row>
    <row r="75" spans="2:39" ht="12.75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</row>
    <row r="76" spans="2:39" ht="12.75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</row>
    <row r="77" spans="2:39" ht="12.75"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</row>
    <row r="78" spans="2:39" ht="12.75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</row>
    <row r="79" spans="2:39" ht="12.75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</row>
    <row r="80" spans="2:39" ht="12.75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</row>
    <row r="81" spans="2:39" ht="12.75"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</row>
    <row r="82" spans="2:39" ht="12.75"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</row>
    <row r="83" spans="2:39" ht="12.75"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</row>
    <row r="84" spans="2:39" ht="12.75"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</row>
    <row r="85" spans="2:39" ht="12.75"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</row>
    <row r="86" spans="2:39" ht="12.75"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</row>
    <row r="87" spans="2:39" ht="12.75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</row>
    <row r="88" spans="2:39" ht="12.75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</row>
    <row r="89" spans="2:39" ht="12.75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</row>
    <row r="90" spans="2:39" ht="12.75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</row>
    <row r="91" spans="2:39" ht="12.75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</row>
    <row r="92" spans="2:39" ht="12.75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</row>
    <row r="93" spans="2:39" ht="12.75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</row>
    <row r="94" spans="2:39" ht="12.75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</row>
    <row r="95" spans="2:39" ht="12.75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</row>
    <row r="96" spans="2:39" ht="12.75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</row>
    <row r="97" spans="2:39" ht="12.75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</row>
    <row r="98" spans="2:39" ht="12.75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</row>
    <row r="99" spans="2:39" ht="12.75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</row>
    <row r="100" spans="2:39" ht="12.75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</row>
    <row r="101" spans="2:39" ht="12.75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</row>
    <row r="102" spans="2:39" ht="12.75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</row>
    <row r="103" spans="2:39" ht="12.75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</row>
    <row r="104" spans="2:39" ht="12.75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</row>
    <row r="105" spans="2:39" ht="12.75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</row>
    <row r="106" spans="2:39" ht="12.75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</row>
    <row r="107" spans="2:39" ht="12.75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</row>
    <row r="108" spans="2:39" ht="12.75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</row>
    <row r="109" spans="2:39" ht="12.75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</row>
    <row r="110" spans="2:39" ht="12.75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</row>
    <row r="111" spans="2:39" ht="12.75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</row>
    <row r="112" spans="2:39" ht="12.75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</row>
    <row r="113" spans="2:39" ht="12.75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</row>
    <row r="114" spans="2:39" ht="12.75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</row>
    <row r="115" spans="2:39" ht="12.75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</row>
    <row r="116" spans="2:39" ht="12.75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</row>
    <row r="117" spans="2:39" ht="12.75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</row>
    <row r="118" spans="2:39" ht="12.75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</row>
    <row r="119" spans="2:39" ht="12.75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</row>
    <row r="120" spans="2:39" ht="12.75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</row>
    <row r="121" spans="2:15" ht="12.75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</row>
    <row r="122" spans="2:15" ht="12.75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</row>
    <row r="123" spans="2:15" ht="12.75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</row>
    <row r="124" spans="2:15" ht="12.75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</row>
    <row r="125" spans="2:15" ht="12.75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</row>
    <row r="126" spans="2:15" ht="12.75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</row>
    <row r="127" spans="2:15" ht="12.75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</row>
    <row r="128" spans="2:15" ht="12.75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</row>
    <row r="129" spans="2:15" ht="12.75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</row>
    <row r="130" spans="2:15" ht="12.75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</row>
    <row r="131" spans="2:15" ht="12.75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</row>
    <row r="132" spans="2:15" ht="12.75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</row>
    <row r="133" spans="2:15" ht="12.75"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</row>
    <row r="134" spans="2:15" ht="12.75"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</row>
    <row r="135" spans="2:15" ht="12.75"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</row>
    <row r="136" spans="2:15" ht="12.75"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</row>
    <row r="137" spans="2:15" ht="12.75"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</row>
    <row r="138" spans="2:15" ht="12.75"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</row>
    <row r="139" spans="2:15" ht="12.75"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</row>
    <row r="140" spans="2:15" ht="12.75"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</row>
    <row r="141" spans="2:15" ht="12.75"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</row>
    <row r="142" spans="2:15" ht="12.75"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</row>
    <row r="143" spans="2:15" ht="12.75"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</row>
    <row r="144" spans="2:15" ht="12.75"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</row>
    <row r="145" spans="2:15" ht="12.75"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</row>
    <row r="146" spans="2:15" ht="12.75"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</row>
    <row r="147" spans="2:15" ht="12.75"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ht="12.75"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</row>
    <row r="149" spans="2:15" ht="12.75"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</row>
    <row r="150" spans="2:15" ht="12.75"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</row>
    <row r="151" spans="2:15" ht="12.75"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</row>
    <row r="152" spans="2:15" ht="12.75"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</row>
    <row r="153" spans="2:15" ht="12.75"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</row>
    <row r="154" spans="2:15" ht="12.75"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</row>
    <row r="155" spans="2:15" ht="12.75"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</row>
    <row r="156" spans="2:15" ht="12.75"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</row>
    <row r="157" spans="2:15" ht="12.75"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</row>
    <row r="158" spans="2:15" ht="12.75"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</row>
    <row r="159" spans="2:15" ht="12.75"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</row>
    <row r="160" spans="2:15" ht="12.75"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</row>
    <row r="161" spans="2:15" ht="12.75"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</row>
    <row r="162" spans="2:15" ht="12.75"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</row>
    <row r="163" spans="2:15" ht="12.75"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</row>
    <row r="164" spans="2:15" ht="12.75"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</row>
    <row r="165" spans="2:15" ht="12.75"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</row>
    <row r="166" spans="2:15" ht="12.75"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</row>
    <row r="167" spans="2:15" ht="12.75"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</row>
    <row r="168" spans="2:15" ht="12.75"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</row>
    <row r="169" spans="2:15" ht="12.75"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</row>
    <row r="170" spans="2:15" ht="12.75"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</row>
    <row r="171" spans="2:15" ht="12.75"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</row>
    <row r="172" spans="2:15" ht="12.75"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</row>
    <row r="173" spans="2:15" ht="12.75"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</row>
    <row r="174" spans="2:15" ht="12.75"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</row>
    <row r="175" spans="2:15" ht="12.75"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</row>
    <row r="176" spans="2:15" ht="12.75"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</row>
    <row r="177" spans="2:15" ht="12.75"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</row>
    <row r="178" spans="2:15" ht="12.75"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</row>
    <row r="179" spans="2:15" ht="12.75"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</row>
    <row r="180" spans="2:15" ht="12.75"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</row>
    <row r="181" spans="2:15" ht="12.75"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</row>
    <row r="182" spans="2:15" ht="12.75"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</row>
    <row r="183" spans="2:15" ht="12.75"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</row>
    <row r="184" spans="2:15" ht="12.75"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</row>
    <row r="185" spans="2:15" ht="12.75"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</row>
    <row r="186" spans="2:15" ht="12.75"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</row>
    <row r="187" spans="2:15" ht="12.75"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</row>
    <row r="188" spans="2:15" ht="12.75"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</row>
    <row r="189" spans="2:15" ht="12.75"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</row>
    <row r="190" spans="2:15" ht="12.75"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</row>
    <row r="191" spans="2:15" ht="12.75"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</row>
    <row r="192" spans="2:15" ht="12.75"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</row>
    <row r="193" spans="2:15" ht="12.75"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</row>
    <row r="194" spans="2:15" ht="12.75"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</row>
    <row r="195" spans="2:15" ht="12.75"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</row>
    <row r="196" spans="2:15" ht="12.75"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</row>
    <row r="197" spans="2:15" ht="12.75"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</row>
    <row r="198" spans="2:15" ht="12.75"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</row>
    <row r="199" spans="2:15" ht="12.75"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</row>
    <row r="200" spans="2:15" ht="12.75"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</row>
    <row r="201" spans="2:15" ht="12.75"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</row>
    <row r="202" spans="2:15" ht="12.75"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</row>
    <row r="203" spans="2:15" ht="12.75"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2:15" ht="12.75"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</row>
    <row r="205" spans="2:15" ht="12.75"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</row>
    <row r="206" spans="2:15" ht="12.75"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</row>
    <row r="207" spans="2:15" ht="12.75"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</row>
    <row r="208" spans="2:15" ht="12.75"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</row>
    <row r="209" spans="2:15" ht="12.75"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</row>
    <row r="210" spans="2:15" ht="12.75"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</row>
    <row r="211" spans="2:15" ht="12.75"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</row>
    <row r="212" spans="2:15" ht="12.75"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</row>
    <row r="213" spans="2:15" ht="12.75"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</row>
    <row r="214" spans="2:15" ht="12.75"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</row>
    <row r="215" spans="2:15" ht="12.75"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</row>
    <row r="216" spans="2:15" ht="12.75"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</row>
    <row r="217" spans="2:15" ht="12.75"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</row>
    <row r="218" spans="2:15" ht="12.75"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</row>
    <row r="219" spans="2:15" ht="12.75"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</row>
    <row r="220" spans="2:15" ht="12.75"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</row>
    <row r="221" spans="2:15" ht="12.75"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</row>
    <row r="222" spans="2:15" ht="12.75"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</row>
    <row r="223" spans="2:15" ht="12.75"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</row>
    <row r="224" spans="2:15" ht="12.75"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</row>
    <row r="225" spans="2:15" ht="12.75"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</row>
    <row r="226" spans="2:15" ht="12.75"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</row>
    <row r="227" spans="2:15" ht="12.75"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</row>
    <row r="228" spans="2:15" ht="12.75"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</row>
    <row r="229" spans="2:15" ht="12.75"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</row>
    <row r="230" spans="2:15" ht="12.75"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</row>
    <row r="231" spans="2:15" ht="12.75"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</row>
    <row r="232" spans="2:15" ht="12.75"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</row>
    <row r="233" spans="2:15" ht="12.75"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</row>
    <row r="234" spans="2:15" ht="12.75"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</row>
    <row r="235" spans="2:15" ht="12.75"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</row>
    <row r="236" spans="2:15" ht="12.75"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</row>
    <row r="237" spans="2:15" ht="12.75"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</row>
    <row r="238" spans="2:15" ht="12.75"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</row>
    <row r="239" spans="2:15" ht="12.75"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</row>
    <row r="240" spans="2:15" ht="12.75"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</row>
    <row r="241" spans="2:15" ht="12.75"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</row>
    <row r="242" spans="2:15" ht="12.75"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</row>
    <row r="243" spans="2:15" ht="12.75"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</row>
    <row r="244" spans="2:15" ht="12.75"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</row>
    <row r="245" spans="2:15" ht="12.75"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</row>
    <row r="246" spans="2:15" ht="12.75"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</row>
    <row r="247" spans="2:15" ht="12.75"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</row>
    <row r="248" spans="2:15" ht="12.75"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</row>
    <row r="249" spans="2:15" ht="12.75"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</row>
    <row r="250" spans="2:15" ht="12.75"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</row>
    <row r="251" spans="2:15" ht="12.75"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</row>
    <row r="252" spans="2:15" ht="12.75"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</row>
    <row r="253" spans="2:15" ht="12.75"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</row>
    <row r="254" spans="2:15" ht="12.75"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</row>
    <row r="255" spans="2:15" ht="12.75"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</row>
    <row r="256" spans="2:15" ht="12.75"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</row>
    <row r="257" spans="2:15" ht="12.75"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</row>
    <row r="258" spans="2:15" ht="12.75"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</row>
    <row r="259" spans="2:15" ht="12.75"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</row>
    <row r="260" spans="2:15" ht="12.75"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</row>
    <row r="261" spans="2:15" ht="12.75"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</row>
    <row r="262" spans="2:15" ht="12.75"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</row>
    <row r="263" spans="2:15" ht="12.75"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</row>
    <row r="264" spans="2:15" ht="12.75"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</row>
    <row r="265" spans="2:15" ht="12.75"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</row>
    <row r="266" spans="2:15" ht="12.75"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</row>
    <row r="267" spans="2:15" ht="12.75"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</row>
    <row r="268" spans="2:15" ht="12.75"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</row>
    <row r="269" spans="2:15" ht="12.75"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</row>
    <row r="270" spans="2:15" ht="12.75"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</row>
    <row r="271" spans="2:9" ht="12.75">
      <c r="B271" s="184"/>
      <c r="C271" s="184"/>
      <c r="D271" s="184"/>
      <c r="E271" s="184"/>
      <c r="F271" s="184"/>
      <c r="G271" s="184"/>
      <c r="H271" s="184"/>
      <c r="I271" s="184"/>
    </row>
  </sheetData>
  <printOptions/>
  <pageMargins left="0.46" right="0.45" top="0.5" bottom="0.5" header="0.5" footer="0.5"/>
  <pageSetup fitToHeight="1" fitToWidth="1" horizontalDpi="300" verticalDpi="3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14"/>
  <sheetViews>
    <sheetView zoomScale="75" zoomScaleNormal="75" workbookViewId="0" topLeftCell="A1">
      <selection activeCell="N9" sqref="N9"/>
    </sheetView>
  </sheetViews>
  <sheetFormatPr defaultColWidth="9.140625" defaultRowHeight="12.75"/>
  <cols>
    <col min="1" max="1" width="12.00390625" style="0" customWidth="1"/>
    <col min="2" max="2" width="34.7109375" style="0" customWidth="1"/>
    <col min="3" max="3" width="7.8515625" style="0" customWidth="1"/>
    <col min="4" max="8" width="14.7109375" style="0" customWidth="1"/>
    <col min="9" max="9" width="18.7109375" style="0" customWidth="1"/>
    <col min="10" max="10" width="10.8515625" style="0" customWidth="1"/>
    <col min="11" max="11" width="11.00390625" style="0" customWidth="1"/>
  </cols>
  <sheetData>
    <row r="1" spans="1:58" ht="15.75">
      <c r="A1" s="184"/>
      <c r="B1" s="184"/>
      <c r="C1" s="184"/>
      <c r="D1" s="184"/>
      <c r="E1" s="184"/>
      <c r="F1" s="184"/>
      <c r="G1" s="184"/>
      <c r="H1" s="184"/>
      <c r="I1" s="107" t="s">
        <v>192</v>
      </c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</row>
    <row r="2" spans="1:58" ht="15.75">
      <c r="A2" s="184"/>
      <c r="B2" s="184"/>
      <c r="C2" s="184"/>
      <c r="D2" s="184"/>
      <c r="E2" s="184"/>
      <c r="F2" s="184"/>
      <c r="G2" s="184"/>
      <c r="H2" s="184"/>
      <c r="I2" s="107" t="s">
        <v>215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</row>
    <row r="3" spans="1:59" ht="18.75">
      <c r="A3" s="184"/>
      <c r="B3" s="188" t="s">
        <v>192</v>
      </c>
      <c r="C3" s="188"/>
      <c r="D3" s="228"/>
      <c r="E3" s="185"/>
      <c r="F3" s="185"/>
      <c r="G3" s="185"/>
      <c r="H3" s="185"/>
      <c r="I3" s="185"/>
      <c r="J3" s="186"/>
      <c r="K3" s="186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</row>
    <row r="4" spans="1:59" ht="15.75">
      <c r="A4" s="184"/>
      <c r="B4" s="187"/>
      <c r="C4" s="187"/>
      <c r="D4" s="185"/>
      <c r="E4" s="185"/>
      <c r="F4" s="185"/>
      <c r="G4" s="185"/>
      <c r="H4" s="185"/>
      <c r="I4" s="185"/>
      <c r="J4" s="186"/>
      <c r="K4" s="186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</row>
    <row r="5" spans="1:59" ht="18.75">
      <c r="A5" s="184"/>
      <c r="B5" s="188" t="s">
        <v>352</v>
      </c>
      <c r="C5" s="188"/>
      <c r="D5" s="185"/>
      <c r="E5" s="185"/>
      <c r="F5" s="185"/>
      <c r="G5" s="185"/>
      <c r="H5" s="185"/>
      <c r="I5" s="185"/>
      <c r="J5" s="186"/>
      <c r="K5" s="186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</row>
    <row r="6" spans="1:59" ht="18.75">
      <c r="A6" s="184"/>
      <c r="B6" s="411" t="s">
        <v>353</v>
      </c>
      <c r="C6" s="188"/>
      <c r="D6" s="185"/>
      <c r="E6" s="185"/>
      <c r="F6" s="185"/>
      <c r="G6" s="185"/>
      <c r="H6" s="185"/>
      <c r="I6" s="185"/>
      <c r="J6" s="186"/>
      <c r="K6" s="186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</row>
    <row r="7" spans="1:59" ht="15.75">
      <c r="A7" s="184"/>
      <c r="B7" s="190" t="s">
        <v>175</v>
      </c>
      <c r="C7" s="190"/>
      <c r="D7" s="228"/>
      <c r="E7" s="185"/>
      <c r="F7" s="185"/>
      <c r="G7" s="185"/>
      <c r="H7" s="185"/>
      <c r="I7" s="185"/>
      <c r="J7" s="186"/>
      <c r="K7" s="186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</row>
    <row r="8" spans="1:59" ht="15.75">
      <c r="A8" s="184"/>
      <c r="B8" s="229" t="s">
        <v>263</v>
      </c>
      <c r="C8" s="229"/>
      <c r="D8" s="228"/>
      <c r="E8" s="185"/>
      <c r="F8" s="185"/>
      <c r="G8" s="228"/>
      <c r="H8" s="228"/>
      <c r="I8" s="228"/>
      <c r="J8" s="230"/>
      <c r="K8" s="186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</row>
    <row r="9" spans="1:59" ht="12.75">
      <c r="A9" s="184"/>
      <c r="B9" s="185"/>
      <c r="C9" s="185"/>
      <c r="D9" s="185"/>
      <c r="E9" s="185"/>
      <c r="F9" s="185"/>
      <c r="G9" s="185"/>
      <c r="H9" s="185"/>
      <c r="I9" s="185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</row>
    <row r="10" spans="1:58" ht="12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</row>
    <row r="11" spans="1:58" ht="12.7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</row>
    <row r="12" spans="1:58" ht="15.75">
      <c r="A12" s="184"/>
      <c r="B12" s="7" t="s">
        <v>378</v>
      </c>
      <c r="C12" s="190"/>
      <c r="D12" s="187"/>
      <c r="E12" s="187"/>
      <c r="F12" s="187"/>
      <c r="G12" s="187"/>
      <c r="H12" s="187"/>
      <c r="I12" s="187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</row>
    <row r="13" spans="1:58" ht="15.75">
      <c r="A13" s="184"/>
      <c r="B13" s="340"/>
      <c r="C13" s="341"/>
      <c r="D13" s="342" t="s">
        <v>207</v>
      </c>
      <c r="E13" s="343"/>
      <c r="F13" s="344"/>
      <c r="G13" s="345" t="s">
        <v>20</v>
      </c>
      <c r="H13" s="346"/>
      <c r="I13" s="347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</row>
    <row r="14" spans="1:58" ht="15.75">
      <c r="A14" s="184"/>
      <c r="B14" s="348"/>
      <c r="C14" s="340"/>
      <c r="D14" s="349" t="s">
        <v>208</v>
      </c>
      <c r="E14" s="350"/>
      <c r="F14" s="351"/>
      <c r="G14" s="352" t="s">
        <v>21</v>
      </c>
      <c r="H14" s="352"/>
      <c r="I14" s="353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</row>
    <row r="15" spans="1:58" ht="15.75">
      <c r="A15" s="184"/>
      <c r="B15" s="354" t="s">
        <v>2</v>
      </c>
      <c r="C15" s="355" t="s">
        <v>295</v>
      </c>
      <c r="D15" s="356" t="s">
        <v>300</v>
      </c>
      <c r="E15" s="193"/>
      <c r="F15" s="357"/>
      <c r="G15" s="358" t="s">
        <v>22</v>
      </c>
      <c r="H15" s="359" t="s">
        <v>23</v>
      </c>
      <c r="I15" s="312" t="s">
        <v>24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</row>
    <row r="16" spans="1:58" ht="16.5" thickBot="1">
      <c r="A16" s="184"/>
      <c r="B16" s="360"/>
      <c r="C16" s="360"/>
      <c r="D16" s="359" t="s">
        <v>17</v>
      </c>
      <c r="E16" s="359" t="s">
        <v>18</v>
      </c>
      <c r="F16" s="359" t="s">
        <v>19</v>
      </c>
      <c r="G16" s="498" t="s">
        <v>25</v>
      </c>
      <c r="H16" s="499" t="s">
        <v>26</v>
      </c>
      <c r="I16" s="500" t="s">
        <v>27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</row>
    <row r="17" spans="1:58" ht="15.75">
      <c r="A17" s="184"/>
      <c r="B17" s="307" t="s">
        <v>357</v>
      </c>
      <c r="C17" s="495" t="s">
        <v>364</v>
      </c>
      <c r="D17" s="471">
        <v>0.04</v>
      </c>
      <c r="E17" s="471">
        <v>0.065</v>
      </c>
      <c r="F17" s="471">
        <v>0.06</v>
      </c>
      <c r="G17" s="501">
        <v>0.12</v>
      </c>
      <c r="H17" s="310">
        <v>0.4</v>
      </c>
      <c r="I17" s="502">
        <f aca="true" t="shared" si="0" ref="I17:I22">G17*H17</f>
        <v>0.048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</row>
    <row r="18" spans="1:58" ht="15.75">
      <c r="A18" s="184"/>
      <c r="B18" s="404" t="s">
        <v>358</v>
      </c>
      <c r="C18" s="410" t="s">
        <v>366</v>
      </c>
      <c r="D18" s="456">
        <v>0.07</v>
      </c>
      <c r="E18" s="456">
        <v>0.02</v>
      </c>
      <c r="F18" s="456">
        <v>0.05</v>
      </c>
      <c r="G18" s="363">
        <v>0.105</v>
      </c>
      <c r="H18" s="291">
        <v>0.46</v>
      </c>
      <c r="I18" s="503">
        <f t="shared" si="0"/>
        <v>0.0483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</row>
    <row r="19" spans="1:58" ht="15.75">
      <c r="A19" s="184"/>
      <c r="B19" s="293" t="s">
        <v>329</v>
      </c>
      <c r="C19" s="294" t="s">
        <v>321</v>
      </c>
      <c r="D19" s="362">
        <v>0.09</v>
      </c>
      <c r="E19" s="362">
        <v>0.005</v>
      </c>
      <c r="F19" s="362">
        <v>0.1</v>
      </c>
      <c r="G19" s="363">
        <v>0.09</v>
      </c>
      <c r="H19" s="291">
        <v>0.39</v>
      </c>
      <c r="I19" s="503">
        <f t="shared" si="0"/>
        <v>0.0351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</row>
    <row r="20" spans="1:58" ht="15.75">
      <c r="A20" s="184"/>
      <c r="B20" s="287" t="s">
        <v>359</v>
      </c>
      <c r="C20" s="294" t="s">
        <v>369</v>
      </c>
      <c r="D20" s="362">
        <v>0.015</v>
      </c>
      <c r="E20" s="362">
        <v>0.025</v>
      </c>
      <c r="F20" s="362">
        <v>0.04</v>
      </c>
      <c r="G20" s="363">
        <v>0.095</v>
      </c>
      <c r="H20" s="291">
        <v>0.28</v>
      </c>
      <c r="I20" s="503">
        <f t="shared" si="0"/>
        <v>0.026600000000000002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</row>
    <row r="21" spans="1:58" ht="15.75">
      <c r="A21" s="184"/>
      <c r="B21" s="293" t="s">
        <v>284</v>
      </c>
      <c r="C21" s="294" t="s">
        <v>296</v>
      </c>
      <c r="D21" s="298">
        <v>0.06</v>
      </c>
      <c r="E21" s="298">
        <v>0.02</v>
      </c>
      <c r="F21" s="298">
        <v>0.055</v>
      </c>
      <c r="G21" s="298">
        <v>0.12</v>
      </c>
      <c r="H21" s="298">
        <v>0.45</v>
      </c>
      <c r="I21" s="504">
        <f t="shared" si="0"/>
        <v>0.054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</row>
    <row r="22" spans="1:58" ht="15.75">
      <c r="A22" s="184"/>
      <c r="B22" s="293" t="s">
        <v>305</v>
      </c>
      <c r="C22" s="294" t="s">
        <v>306</v>
      </c>
      <c r="D22" s="298">
        <v>0.04</v>
      </c>
      <c r="E22" s="298">
        <v>0.015</v>
      </c>
      <c r="F22" s="298">
        <v>0.03</v>
      </c>
      <c r="G22" s="298">
        <v>0.135</v>
      </c>
      <c r="H22" s="298">
        <v>0.28</v>
      </c>
      <c r="I22" s="504">
        <f t="shared" si="0"/>
        <v>0.03780000000000001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</row>
    <row r="23" spans="1:58" ht="15.75">
      <c r="A23" s="184"/>
      <c r="B23" s="293" t="s">
        <v>331</v>
      </c>
      <c r="C23" s="294" t="s">
        <v>325</v>
      </c>
      <c r="D23" s="298">
        <v>0.07</v>
      </c>
      <c r="E23" s="298">
        <v>0.04</v>
      </c>
      <c r="F23" s="298">
        <v>0.035</v>
      </c>
      <c r="G23" s="338">
        <v>0.105</v>
      </c>
      <c r="H23" s="339">
        <v>0.4</v>
      </c>
      <c r="I23" s="505">
        <v>0.035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</row>
    <row r="24" spans="1:58" ht="15.75">
      <c r="A24" s="184"/>
      <c r="B24" s="293" t="s">
        <v>303</v>
      </c>
      <c r="C24" s="294" t="s">
        <v>298</v>
      </c>
      <c r="D24" s="298">
        <v>0.015</v>
      </c>
      <c r="E24" s="298">
        <v>0.005</v>
      </c>
      <c r="F24" s="298" t="s">
        <v>318</v>
      </c>
      <c r="G24" s="298">
        <v>0.145</v>
      </c>
      <c r="H24" s="298">
        <v>0.18</v>
      </c>
      <c r="I24" s="504">
        <f>G24*H24</f>
        <v>0.026099999999999998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</row>
    <row r="25" spans="1:58" ht="15.75">
      <c r="A25" s="184"/>
      <c r="B25" s="293" t="s">
        <v>285</v>
      </c>
      <c r="C25" s="294" t="s">
        <v>297</v>
      </c>
      <c r="D25" s="298">
        <v>0.06</v>
      </c>
      <c r="E25" s="298">
        <v>0.055</v>
      </c>
      <c r="F25" s="298">
        <v>0.045</v>
      </c>
      <c r="G25" s="298">
        <v>0.125</v>
      </c>
      <c r="H25" s="298">
        <v>0.34</v>
      </c>
      <c r="I25" s="504">
        <f>G25*H25</f>
        <v>0.0425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</row>
    <row r="26" spans="1:58" ht="15.75">
      <c r="A26" s="184"/>
      <c r="B26" s="293" t="s">
        <v>360</v>
      </c>
      <c r="C26" s="312" t="s">
        <v>361</v>
      </c>
      <c r="D26" s="298">
        <v>0.07</v>
      </c>
      <c r="E26" s="298">
        <v>0.06</v>
      </c>
      <c r="F26" s="298">
        <v>0.06</v>
      </c>
      <c r="G26" s="298">
        <v>0.13</v>
      </c>
      <c r="H26" s="298">
        <v>0.48</v>
      </c>
      <c r="I26" s="504">
        <f>G26*H26</f>
        <v>0.0624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</row>
    <row r="27" spans="1:58" ht="15.75">
      <c r="A27" s="184"/>
      <c r="B27" s="293" t="s">
        <v>362</v>
      </c>
      <c r="C27" s="312" t="s">
        <v>379</v>
      </c>
      <c r="D27" s="298">
        <v>0.095</v>
      </c>
      <c r="E27" s="298" t="s">
        <v>380</v>
      </c>
      <c r="F27" s="298">
        <v>0.04</v>
      </c>
      <c r="G27" s="298">
        <v>0.095</v>
      </c>
      <c r="H27" s="298">
        <v>0.65</v>
      </c>
      <c r="I27" s="504">
        <f>G27*H27</f>
        <v>0.061750000000000006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</row>
    <row r="28" spans="1:58" ht="16.5" thickBot="1">
      <c r="A28" s="184"/>
      <c r="B28" s="412" t="s">
        <v>307</v>
      </c>
      <c r="C28" s="413" t="s">
        <v>308</v>
      </c>
      <c r="D28" s="418">
        <v>0.02</v>
      </c>
      <c r="E28" s="418">
        <v>0.02</v>
      </c>
      <c r="F28" s="418">
        <v>0.04</v>
      </c>
      <c r="G28" s="418">
        <v>0.11</v>
      </c>
      <c r="H28" s="418">
        <v>0.4</v>
      </c>
      <c r="I28" s="506">
        <f>G28*H28</f>
        <v>0.044000000000000004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</row>
    <row r="29" spans="1:58" ht="16.5" thickBot="1">
      <c r="A29" s="184"/>
      <c r="B29" s="364" t="s">
        <v>13</v>
      </c>
      <c r="C29" s="365"/>
      <c r="D29" s="366">
        <f aca="true" t="shared" si="1" ref="D29:I29">AVERAGE(D17:D28)</f>
        <v>0.05375</v>
      </c>
      <c r="E29" s="366">
        <f t="shared" si="1"/>
        <v>0.030000000000000006</v>
      </c>
      <c r="F29" s="366">
        <f t="shared" si="1"/>
        <v>0.05045454545454546</v>
      </c>
      <c r="G29" s="366">
        <f t="shared" si="1"/>
        <v>0.11458333333333333</v>
      </c>
      <c r="H29" s="366">
        <f t="shared" si="1"/>
        <v>0.3925</v>
      </c>
      <c r="I29" s="371">
        <f t="shared" si="1"/>
        <v>0.04346250000000001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</row>
    <row r="30" spans="1:58" ht="16.5" thickBot="1">
      <c r="A30" s="184"/>
      <c r="B30" s="367" t="s">
        <v>203</v>
      </c>
      <c r="C30" s="368"/>
      <c r="D30" s="369">
        <f aca="true" t="shared" si="2" ref="D30:I30">MEDIAN(D17:D28)</f>
        <v>0.06</v>
      </c>
      <c r="E30" s="369">
        <f t="shared" si="2"/>
        <v>0.02</v>
      </c>
      <c r="F30" s="369">
        <f t="shared" si="2"/>
        <v>0.045</v>
      </c>
      <c r="G30" s="369">
        <f t="shared" si="2"/>
        <v>0.11499999999999999</v>
      </c>
      <c r="H30" s="369">
        <f t="shared" si="2"/>
        <v>0.4</v>
      </c>
      <c r="I30" s="561">
        <f t="shared" si="2"/>
        <v>0.043250000000000004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</row>
    <row r="31" spans="1:58" ht="16.5" thickBot="1">
      <c r="A31" s="184"/>
      <c r="B31" s="304" t="s">
        <v>204</v>
      </c>
      <c r="C31" s="365"/>
      <c r="D31" s="370"/>
      <c r="E31" s="371">
        <f>AVERAGE(D29:F30)</f>
        <v>0.04320075757575758</v>
      </c>
      <c r="F31" s="304" t="s">
        <v>204</v>
      </c>
      <c r="G31" s="370"/>
      <c r="H31" s="370"/>
      <c r="I31" s="371">
        <f>AVERAGE(I29:I30)</f>
        <v>0.043356250000000006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</row>
    <row r="32" spans="1:58" ht="15.75">
      <c r="A32" s="184"/>
      <c r="B32" s="372" t="s">
        <v>317</v>
      </c>
      <c r="C32" s="231"/>
      <c r="D32" s="233"/>
      <c r="E32" s="233"/>
      <c r="F32" s="233"/>
      <c r="G32" s="233"/>
      <c r="H32" s="233"/>
      <c r="I32" s="233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</row>
    <row r="33" spans="1:58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</row>
    <row r="34" spans="1:58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</row>
    <row r="35" spans="1:58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</row>
    <row r="36" spans="1:58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</row>
    <row r="37" spans="1:58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</row>
    <row r="38" spans="1:58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</row>
    <row r="39" spans="1:58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</row>
    <row r="40" spans="1:58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</row>
    <row r="41" spans="1:58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</row>
    <row r="42" spans="1:58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</row>
    <row r="43" spans="1:58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</row>
    <row r="44" spans="1:58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</row>
    <row r="45" spans="1:58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</row>
    <row r="46" spans="1:58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</row>
    <row r="47" spans="1:58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</row>
    <row r="48" spans="1:58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</row>
    <row r="49" spans="1:58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</row>
    <row r="50" spans="1:58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</row>
    <row r="51" spans="1:58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</row>
    <row r="52" spans="1:58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</row>
    <row r="53" spans="1:58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</row>
    <row r="54" spans="1:58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</row>
    <row r="55" spans="1:58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</row>
    <row r="56" spans="1:58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</row>
    <row r="57" spans="1:58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</row>
    <row r="58" spans="1:58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</row>
    <row r="59" spans="1:58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</row>
    <row r="60" spans="1:58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</row>
    <row r="61" spans="1:58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</row>
    <row r="62" spans="1:58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</row>
    <row r="63" spans="1:58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</row>
    <row r="64" spans="1:58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</row>
    <row r="65" spans="1:58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</row>
    <row r="66" spans="1:58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</row>
    <row r="67" spans="1:58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</row>
    <row r="68" spans="1:58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</row>
    <row r="69" spans="1:58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</row>
    <row r="70" spans="1:58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</row>
    <row r="71" spans="1:58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</row>
    <row r="72" spans="1:58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</row>
    <row r="73" spans="1:58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</row>
    <row r="74" spans="1:58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</row>
    <row r="75" spans="1:58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</row>
    <row r="76" spans="1:58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</row>
    <row r="77" spans="1:58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1:58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</row>
    <row r="79" spans="1:58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</row>
    <row r="80" spans="1:58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</row>
    <row r="81" spans="1:58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</row>
    <row r="82" spans="1:58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</row>
    <row r="83" spans="1:58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</row>
    <row r="84" spans="1:58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</row>
    <row r="85" spans="1:58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</row>
    <row r="86" spans="1:58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</row>
    <row r="87" spans="1:58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</row>
    <row r="88" spans="1:58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</row>
    <row r="89" spans="1:58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</row>
    <row r="90" spans="1:58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</row>
    <row r="91" spans="1:58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</row>
    <row r="92" spans="1:58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</row>
    <row r="93" spans="1:58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</row>
    <row r="94" spans="1:58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</row>
    <row r="95" spans="1:58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</row>
    <row r="96" spans="1:58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</row>
    <row r="97" spans="1:58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</row>
    <row r="98" spans="1:58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</row>
    <row r="99" spans="1:58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</row>
    <row r="100" spans="1:58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</row>
    <row r="101" spans="1:58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</row>
    <row r="102" spans="1:58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</row>
    <row r="103" spans="1:58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</row>
    <row r="104" spans="1:58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</row>
    <row r="105" spans="1:58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</row>
    <row r="106" spans="1:58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</row>
    <row r="107" spans="1:58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</row>
    <row r="108" spans="1:58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</row>
    <row r="109" spans="1:58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</row>
    <row r="110" spans="1:58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</row>
    <row r="111" spans="1:58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</row>
    <row r="112" spans="1:58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</row>
    <row r="113" spans="1:58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</row>
    <row r="114" spans="1:58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</row>
    <row r="115" spans="1:58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</row>
    <row r="116" spans="1:58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</row>
    <row r="117" spans="1:58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</row>
    <row r="118" spans="1:58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</row>
    <row r="119" spans="1:58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</row>
    <row r="120" spans="1:58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</row>
    <row r="121" spans="1:58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</row>
    <row r="122" spans="1:58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</row>
    <row r="123" spans="1:58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</row>
    <row r="124" spans="1:58" ht="12.7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</row>
    <row r="125" spans="1:58" ht="12.7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</row>
    <row r="126" spans="1:58" ht="12.7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</row>
    <row r="127" spans="1:58" ht="12.7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</row>
    <row r="128" spans="1:58" ht="12.7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</row>
    <row r="129" spans="1:58" ht="12.7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</row>
    <row r="130" spans="1:58" ht="12.7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</row>
    <row r="131" spans="1:58" ht="12.7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</row>
    <row r="132" spans="1:58" ht="12.7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</row>
    <row r="133" spans="1:58" ht="12.7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</row>
    <row r="134" spans="1:58" ht="12.7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</row>
    <row r="135" spans="1:58" ht="12.7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</row>
    <row r="136" spans="1:58" ht="12.7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</row>
    <row r="137" spans="1:58" ht="12.7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</row>
    <row r="138" spans="1:58" ht="12.7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</row>
    <row r="139" spans="1:58" ht="12.7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</row>
    <row r="140" spans="1:58" ht="12.7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</row>
    <row r="141" spans="1:58" ht="12.7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</row>
    <row r="142" spans="1:58" ht="12.7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</row>
    <row r="143" spans="1:58" ht="12.7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</row>
    <row r="144" spans="1:58" ht="12.7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</row>
    <row r="145" spans="1:58" ht="12.7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</row>
    <row r="146" spans="1:58" ht="12.7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</row>
    <row r="147" spans="1:58" ht="12.7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</row>
    <row r="148" spans="1:58" ht="12.7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</row>
    <row r="149" spans="1:58" ht="12.7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</row>
    <row r="150" spans="1:58" ht="12.7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</row>
    <row r="151" spans="1:58" ht="12.7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</row>
    <row r="152" spans="1:58" ht="12.7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</row>
    <row r="153" spans="1:58" ht="12.7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</row>
    <row r="154" spans="1:58" ht="12.7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</row>
    <row r="155" spans="1:58" ht="12.7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</row>
    <row r="156" spans="1:43" ht="12.7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</row>
    <row r="157" spans="1:43" ht="12.7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</row>
    <row r="158" spans="1:43" ht="12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</row>
    <row r="159" spans="1:43" ht="12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</row>
    <row r="160" spans="1:43" ht="12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</row>
    <row r="161" spans="1:43" ht="12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</row>
    <row r="162" spans="1:43" ht="12.7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</row>
    <row r="163" spans="1:43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</row>
    <row r="164" spans="1:43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</row>
    <row r="165" spans="1:43" ht="12.7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</row>
    <row r="166" spans="1:43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</row>
    <row r="167" spans="1:43" ht="12.7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</row>
    <row r="168" spans="1:43" ht="12.7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</row>
    <row r="169" spans="1:43" ht="12.7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</row>
    <row r="170" spans="1:43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</row>
    <row r="171" spans="1:43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</row>
    <row r="172" spans="1:43" ht="12.7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</row>
    <row r="173" spans="1:43" ht="12.7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</row>
    <row r="174" spans="1:43" ht="12.7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</row>
    <row r="175" spans="1:43" ht="12.7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</row>
    <row r="176" spans="1:43" ht="12.7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</row>
    <row r="177" spans="1:43" ht="12.7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</row>
    <row r="178" spans="1:43" ht="12.7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</row>
    <row r="179" spans="1:43" ht="12.7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</row>
    <row r="180" spans="1:43" ht="12.7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</row>
    <row r="181" spans="1:43" ht="12.7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</row>
    <row r="182" spans="1:43" ht="12.7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</row>
    <row r="183" spans="1:43" ht="12.7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</row>
    <row r="184" spans="1:43" ht="12.7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</row>
    <row r="185" spans="1:43" ht="12.7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</row>
    <row r="186" spans="1:43" ht="12.7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</row>
    <row r="187" spans="1:43" ht="12.7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</row>
    <row r="188" spans="1:43" ht="12.7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</row>
    <row r="189" spans="1:43" ht="12.7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</row>
    <row r="190" spans="1:43" ht="12.7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</row>
    <row r="191" spans="1:43" ht="12.7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</row>
    <row r="192" spans="1:43" ht="12.7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</row>
    <row r="193" spans="1:43" ht="12.7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</row>
    <row r="194" spans="1:43" ht="12.7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</row>
    <row r="195" spans="1:43" ht="12.7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</row>
    <row r="196" spans="1:43" ht="12.7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</row>
    <row r="197" spans="1:43" ht="12.7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</row>
    <row r="198" spans="1:43" ht="12.7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</row>
    <row r="199" spans="1:43" ht="12.7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</row>
    <row r="200" spans="1:43" ht="12.7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</row>
    <row r="201" spans="1:43" ht="12.7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</row>
    <row r="202" spans="1:43" ht="12.7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</row>
    <row r="203" spans="1:43" ht="12.7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</row>
    <row r="204" spans="1:43" ht="12.7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</row>
    <row r="205" spans="1:43" ht="12.7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</row>
    <row r="206" spans="1:43" ht="12.7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</row>
    <row r="207" spans="1:43" ht="12.7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</row>
    <row r="208" spans="1:43" ht="12.7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</row>
    <row r="209" spans="1:43" ht="12.7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</row>
    <row r="210" spans="1:43" ht="12.7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</row>
    <row r="211" spans="1:43" ht="12.7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</row>
    <row r="212" spans="1:43" ht="12.7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</row>
    <row r="213" spans="1:43" ht="12.7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</row>
    <row r="214" spans="1:43" ht="12.7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</row>
    <row r="215" spans="1:43" ht="12.7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</row>
    <row r="216" spans="1:43" ht="12.75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</row>
    <row r="217" spans="1:43" ht="12.75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</row>
    <row r="218" spans="1:43" ht="12.75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</row>
    <row r="219" spans="1:43" ht="12.75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</row>
    <row r="220" spans="1:43" ht="12.75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</row>
    <row r="221" spans="1:43" ht="12.75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</row>
    <row r="222" spans="1:43" ht="12.75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</row>
    <row r="223" spans="1:43" ht="12.7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</row>
    <row r="224" spans="1:43" ht="12.7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</row>
    <row r="225" spans="1:43" ht="12.75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</row>
    <row r="226" spans="1:43" ht="12.7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</row>
    <row r="227" spans="1:43" ht="12.75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</row>
    <row r="228" spans="1:43" ht="12.75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</row>
    <row r="229" spans="1:43" ht="12.75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</row>
    <row r="230" spans="1:43" ht="12.75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</row>
    <row r="231" spans="1:43" ht="12.75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</row>
    <row r="232" spans="1:43" ht="12.75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</row>
    <row r="233" spans="1:43" ht="12.75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</row>
    <row r="234" spans="1:43" ht="12.75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</row>
    <row r="235" spans="1:43" ht="12.75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</row>
    <row r="236" spans="1:43" ht="12.7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</row>
    <row r="237" spans="1:43" ht="12.7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</row>
    <row r="238" spans="1:43" ht="12.7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</row>
    <row r="239" spans="1:43" ht="12.7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</row>
    <row r="240" spans="1:43" ht="12.7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</row>
    <row r="241" spans="1:43" ht="12.7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</row>
    <row r="242" spans="1:43" ht="12.7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</row>
    <row r="243" spans="1:43" ht="12.7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</row>
    <row r="244" spans="1:43" ht="12.7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</row>
    <row r="245" spans="1:43" ht="12.7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</row>
    <row r="246" spans="1:43" ht="12.75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</row>
    <row r="247" spans="1:43" ht="12.75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</row>
    <row r="248" spans="1:43" ht="12.75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</row>
    <row r="249" spans="1:43" ht="12.75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</row>
    <row r="250" spans="1:43" ht="12.75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</row>
    <row r="251" spans="1:43" ht="12.75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</row>
    <row r="252" spans="1:43" ht="12.75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</row>
    <row r="253" spans="1:43" ht="12.75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</row>
    <row r="254" spans="1:43" ht="12.75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</row>
    <row r="255" spans="1:43" ht="12.75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</row>
    <row r="256" spans="1:43" ht="12.75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</row>
    <row r="257" spans="1:43" ht="12.75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</row>
    <row r="258" spans="1:43" ht="12.75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</row>
    <row r="259" spans="1:43" ht="12.75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</row>
    <row r="260" spans="1:43" ht="12.7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</row>
    <row r="261" spans="1:43" ht="12.75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</row>
    <row r="262" spans="1:43" ht="12.75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</row>
    <row r="263" spans="1:43" ht="12.75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</row>
    <row r="264" spans="1:43" ht="12.75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</row>
    <row r="265" spans="1:43" ht="12.75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</row>
    <row r="266" spans="1:43" ht="12.75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</row>
    <row r="267" spans="1:43" ht="12.75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</row>
    <row r="268" spans="1:43" ht="12.75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</row>
    <row r="269" spans="1:43" ht="12.75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</row>
    <row r="270" spans="1:43" ht="12.75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</row>
    <row r="271" spans="1:43" ht="12.75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</row>
    <row r="272" spans="1:43" ht="12.75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</row>
    <row r="273" spans="1:43" ht="12.75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</row>
    <row r="274" spans="1:43" ht="12.75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</row>
    <row r="275" spans="1:43" ht="12.75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</row>
    <row r="276" spans="1:43" ht="12.75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</row>
    <row r="277" spans="1:43" ht="12.75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</row>
    <row r="278" spans="1:43" ht="12.75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</row>
    <row r="279" spans="1:43" ht="12.75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</row>
    <row r="280" spans="1:43" ht="12.7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</row>
    <row r="281" spans="1:43" ht="12.7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</row>
    <row r="282" spans="1:43" ht="12.75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</row>
    <row r="283" spans="1:43" ht="12.75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</row>
    <row r="284" spans="1:43" ht="12.7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</row>
    <row r="285" spans="1:43" ht="12.75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</row>
    <row r="286" spans="1:43" ht="12.75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</row>
    <row r="287" spans="1:43" ht="12.75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</row>
    <row r="288" spans="1:43" ht="12.75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</row>
    <row r="289" spans="1:43" ht="12.7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</row>
    <row r="290" spans="1:43" ht="12.75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</row>
    <row r="291" spans="1:43" ht="12.75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</row>
    <row r="292" spans="1:43" ht="12.75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</row>
    <row r="293" spans="1:43" ht="12.75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</row>
    <row r="294" spans="1:43" ht="12.75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</row>
    <row r="295" spans="1:43" ht="12.75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</row>
    <row r="296" spans="1:43" ht="12.75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</row>
    <row r="297" spans="1:43" ht="12.75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</row>
    <row r="298" spans="1:43" ht="12.75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</row>
    <row r="299" spans="1:43" ht="12.75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</row>
    <row r="300" spans="1:43" ht="12.75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</row>
    <row r="301" spans="1:43" ht="12.75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</row>
    <row r="302" spans="1:43" ht="12.75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</row>
    <row r="303" spans="1:43" ht="12.75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</row>
    <row r="304" spans="1:43" ht="12.75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</row>
    <row r="305" spans="1:43" ht="12.75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</row>
    <row r="306" spans="1:43" ht="12.75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</row>
    <row r="307" spans="1:43" ht="12.75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</row>
    <row r="308" spans="1:43" ht="12.75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</row>
    <row r="309" spans="1:43" ht="12.7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</row>
    <row r="310" spans="1:43" ht="12.75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</row>
    <row r="311" spans="1:43" ht="12.75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</row>
    <row r="312" spans="1:43" ht="12.7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</row>
    <row r="313" spans="1:43" ht="12.75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</row>
    <row r="314" spans="1:43" ht="12.75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</row>
    <row r="315" spans="1:43" ht="12.7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</row>
    <row r="316" spans="1:43" ht="12.7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</row>
    <row r="317" spans="1:43" ht="12.75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</row>
    <row r="318" spans="1:43" ht="12.75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</row>
    <row r="319" spans="1:43" ht="12.75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</row>
    <row r="320" spans="1:43" ht="12.75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</row>
    <row r="321" spans="1:43" ht="12.75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</row>
    <row r="322" spans="1:43" ht="12.75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</row>
    <row r="323" spans="1:43" ht="12.75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</row>
    <row r="324" spans="1:43" ht="12.7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</row>
    <row r="325" spans="1:43" ht="12.75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</row>
    <row r="326" spans="1:43" ht="12.75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</row>
    <row r="327" spans="1:43" ht="12.75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</row>
    <row r="328" spans="1:43" ht="12.75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</row>
    <row r="329" spans="1:43" ht="12.75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</row>
    <row r="330" spans="1:43" ht="12.75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</row>
    <row r="331" spans="1:43" ht="12.75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</row>
    <row r="332" spans="1:43" ht="12.75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</row>
    <row r="333" spans="1:43" ht="12.75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</row>
    <row r="334" spans="1:43" ht="12.75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</row>
    <row r="335" spans="1:43" ht="12.75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</row>
    <row r="336" spans="1:43" ht="12.75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</row>
    <row r="337" spans="1:43" ht="12.75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</row>
    <row r="338" spans="1:43" ht="12.75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</row>
    <row r="339" spans="1:43" ht="12.75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</row>
    <row r="340" spans="1:43" ht="12.75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</row>
    <row r="341" spans="1:43" ht="12.75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</row>
    <row r="342" spans="1:43" ht="12.7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</row>
    <row r="343" spans="1:43" ht="12.7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</row>
    <row r="344" spans="1:43" ht="12.7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</row>
    <row r="345" spans="1:43" ht="12.75">
      <c r="A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</row>
    <row r="346" spans="1:43" ht="12.75">
      <c r="A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</row>
    <row r="347" spans="1:43" ht="12.75">
      <c r="A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</row>
    <row r="348" spans="1:43" ht="12.75">
      <c r="A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</row>
    <row r="349" spans="1:43" ht="12.75">
      <c r="A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</row>
    <row r="350" spans="1:43" ht="12.75">
      <c r="A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</row>
    <row r="351" spans="1:43" ht="12.75">
      <c r="A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</row>
    <row r="352" spans="1:43" ht="12.75">
      <c r="A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</row>
    <row r="353" spans="1:43" ht="12.75">
      <c r="A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</row>
    <row r="354" spans="1:43" ht="12.75">
      <c r="A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</row>
    <row r="355" spans="1:43" ht="12.75">
      <c r="A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</row>
    <row r="356" spans="1:43" ht="12.75">
      <c r="A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</row>
    <row r="357" spans="1:43" ht="12.75">
      <c r="A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</row>
    <row r="358" spans="1:43" ht="12.75">
      <c r="A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</row>
    <row r="359" ht="12.75">
      <c r="A359" s="184"/>
    </row>
    <row r="360" ht="12.75">
      <c r="A360" s="184"/>
    </row>
    <row r="361" ht="12.75">
      <c r="A361" s="184"/>
    </row>
    <row r="362" ht="12.75">
      <c r="A362" s="184"/>
    </row>
    <row r="363" ht="12.75">
      <c r="A363" s="184"/>
    </row>
    <row r="364" ht="12.75">
      <c r="A364" s="184"/>
    </row>
    <row r="365" ht="12.75">
      <c r="A365" s="184"/>
    </row>
    <row r="366" ht="12.75">
      <c r="A366" s="184"/>
    </row>
    <row r="367" ht="12.75">
      <c r="A367" s="184"/>
    </row>
    <row r="368" ht="12.75">
      <c r="A368" s="184"/>
    </row>
    <row r="369" ht="12.75">
      <c r="A369" s="184"/>
    </row>
    <row r="370" ht="12.75">
      <c r="A370" s="184"/>
    </row>
    <row r="371" ht="12.75">
      <c r="A371" s="184"/>
    </row>
    <row r="372" ht="12.75">
      <c r="A372" s="184"/>
    </row>
    <row r="373" ht="12.75">
      <c r="A373" s="184"/>
    </row>
    <row r="374" ht="12.75">
      <c r="A374" s="184"/>
    </row>
    <row r="375" ht="12.75">
      <c r="A375" s="184"/>
    </row>
    <row r="376" ht="12.75">
      <c r="A376" s="184"/>
    </row>
    <row r="377" ht="12.75">
      <c r="A377" s="184"/>
    </row>
    <row r="378" ht="12.75">
      <c r="A378" s="184"/>
    </row>
    <row r="379" ht="12.75">
      <c r="A379" s="184"/>
    </row>
    <row r="380" ht="12.75">
      <c r="A380" s="184"/>
    </row>
    <row r="381" ht="12.75">
      <c r="A381" s="184"/>
    </row>
    <row r="382" ht="12.75">
      <c r="A382" s="184"/>
    </row>
    <row r="383" ht="12.75">
      <c r="A383" s="184"/>
    </row>
    <row r="384" ht="12.75">
      <c r="A384" s="184"/>
    </row>
    <row r="385" ht="12.75">
      <c r="A385" s="184"/>
    </row>
    <row r="386" ht="12.75">
      <c r="A386" s="184"/>
    </row>
    <row r="387" ht="12.75">
      <c r="A387" s="184"/>
    </row>
    <row r="388" ht="12.75">
      <c r="A388" s="184"/>
    </row>
    <row r="389" ht="12.75">
      <c r="A389" s="184"/>
    </row>
    <row r="390" ht="12.75">
      <c r="A390" s="184"/>
    </row>
    <row r="391" ht="12.75">
      <c r="A391" s="184"/>
    </row>
    <row r="392" ht="12.75">
      <c r="A392" s="184"/>
    </row>
    <row r="393" ht="12.75">
      <c r="A393" s="184"/>
    </row>
    <row r="394" ht="12.75">
      <c r="A394" s="184"/>
    </row>
    <row r="395" ht="12.75">
      <c r="A395" s="184"/>
    </row>
    <row r="396" ht="12.75">
      <c r="A396" s="184"/>
    </row>
    <row r="397" ht="12.75">
      <c r="A397" s="184"/>
    </row>
    <row r="398" ht="12.75">
      <c r="A398" s="184"/>
    </row>
    <row r="399" ht="12.75">
      <c r="A399" s="184"/>
    </row>
    <row r="400" ht="12.75">
      <c r="A400" s="184"/>
    </row>
    <row r="401" ht="12.75">
      <c r="A401" s="184"/>
    </row>
    <row r="402" ht="12.75">
      <c r="A402" s="184"/>
    </row>
    <row r="403" ht="12.75">
      <c r="A403" s="184"/>
    </row>
    <row r="404" ht="12.75">
      <c r="A404" s="184"/>
    </row>
    <row r="405" ht="12.75">
      <c r="A405" s="184"/>
    </row>
    <row r="406" ht="12.75">
      <c r="A406" s="184"/>
    </row>
    <row r="407" ht="12.75">
      <c r="A407" s="184"/>
    </row>
    <row r="408" ht="12.75">
      <c r="A408" s="184"/>
    </row>
    <row r="409" ht="12.75">
      <c r="A409" s="184"/>
    </row>
    <row r="410" ht="12.75">
      <c r="A410" s="184"/>
    </row>
    <row r="411" ht="12.75">
      <c r="A411" s="184"/>
    </row>
    <row r="412" ht="12.75">
      <c r="A412" s="184"/>
    </row>
    <row r="413" ht="12.75">
      <c r="A413" s="184"/>
    </row>
    <row r="414" ht="12.75">
      <c r="A414" s="184"/>
    </row>
    <row r="415" ht="12.75">
      <c r="A415" s="184"/>
    </row>
    <row r="416" ht="12.75">
      <c r="A416" s="184"/>
    </row>
    <row r="417" ht="12.75">
      <c r="A417" s="184"/>
    </row>
    <row r="418" ht="12.75">
      <c r="A418" s="184"/>
    </row>
    <row r="419" ht="12.75">
      <c r="A419" s="184"/>
    </row>
    <row r="420" ht="12.75">
      <c r="A420" s="184"/>
    </row>
    <row r="421" ht="12.75">
      <c r="A421" s="184"/>
    </row>
    <row r="422" ht="12.75">
      <c r="A422" s="184"/>
    </row>
    <row r="423" ht="12.75">
      <c r="A423" s="184"/>
    </row>
    <row r="424" ht="12.75">
      <c r="A424" s="184"/>
    </row>
    <row r="425" ht="12.75">
      <c r="A425" s="184"/>
    </row>
    <row r="426" ht="12.75">
      <c r="A426" s="184"/>
    </row>
    <row r="427" ht="12.75">
      <c r="A427" s="184"/>
    </row>
    <row r="428" ht="12.75">
      <c r="A428" s="184"/>
    </row>
    <row r="429" ht="12.75">
      <c r="A429" s="184"/>
    </row>
    <row r="430" ht="12.75">
      <c r="A430" s="184"/>
    </row>
    <row r="431" ht="12.75">
      <c r="A431" s="184"/>
    </row>
    <row r="432" ht="12.75">
      <c r="A432" s="184"/>
    </row>
    <row r="433" ht="12.75">
      <c r="A433" s="184"/>
    </row>
    <row r="434" ht="12.75">
      <c r="A434" s="184"/>
    </row>
    <row r="435" ht="12.75">
      <c r="A435" s="184"/>
    </row>
    <row r="436" ht="12.75">
      <c r="A436" s="184"/>
    </row>
    <row r="437" ht="12.75">
      <c r="A437" s="184"/>
    </row>
    <row r="438" ht="12.75">
      <c r="A438" s="184"/>
    </row>
    <row r="439" ht="12.75">
      <c r="A439" s="184"/>
    </row>
    <row r="440" ht="12.75">
      <c r="A440" s="184"/>
    </row>
    <row r="441" ht="12.75">
      <c r="A441" s="184"/>
    </row>
    <row r="442" ht="12.75">
      <c r="A442" s="184"/>
    </row>
    <row r="443" ht="12.75">
      <c r="A443" s="184"/>
    </row>
    <row r="444" ht="12.75">
      <c r="A444" s="184"/>
    </row>
    <row r="445" ht="12.75">
      <c r="A445" s="184"/>
    </row>
    <row r="446" ht="12.75">
      <c r="A446" s="184"/>
    </row>
    <row r="447" ht="12.75">
      <c r="A447" s="184"/>
    </row>
    <row r="448" ht="12.75">
      <c r="A448" s="184"/>
    </row>
    <row r="449" ht="12.75">
      <c r="A449" s="184"/>
    </row>
    <row r="450" ht="12.75">
      <c r="A450" s="184"/>
    </row>
    <row r="451" ht="12.75">
      <c r="A451" s="184"/>
    </row>
    <row r="452" ht="12.75">
      <c r="A452" s="184"/>
    </row>
    <row r="453" ht="12.75">
      <c r="A453" s="184"/>
    </row>
    <row r="454" ht="12.75">
      <c r="A454" s="184"/>
    </row>
    <row r="455" ht="12.75">
      <c r="A455" s="184"/>
    </row>
    <row r="456" ht="12.75">
      <c r="A456" s="184"/>
    </row>
    <row r="457" ht="12.75">
      <c r="A457" s="184"/>
    </row>
    <row r="458" ht="12.75">
      <c r="A458" s="184"/>
    </row>
    <row r="459" ht="12.75">
      <c r="A459" s="184"/>
    </row>
    <row r="460" ht="12.75">
      <c r="A460" s="184"/>
    </row>
    <row r="461" ht="12.75">
      <c r="A461" s="184"/>
    </row>
    <row r="462" ht="12.75">
      <c r="A462" s="184"/>
    </row>
    <row r="463" ht="12.75">
      <c r="A463" s="184"/>
    </row>
    <row r="464" ht="12.75">
      <c r="A464" s="184"/>
    </row>
    <row r="465" ht="12.75">
      <c r="A465" s="184"/>
    </row>
    <row r="466" ht="12.75">
      <c r="A466" s="184"/>
    </row>
    <row r="467" ht="12.75">
      <c r="A467" s="184"/>
    </row>
    <row r="468" ht="12.75">
      <c r="A468" s="184"/>
    </row>
    <row r="469" ht="12.75">
      <c r="A469" s="184"/>
    </row>
    <row r="470" ht="12.75">
      <c r="A470" s="184"/>
    </row>
    <row r="471" ht="12.75">
      <c r="A471" s="184"/>
    </row>
    <row r="472" ht="12.75">
      <c r="A472" s="184"/>
    </row>
    <row r="473" ht="12.75">
      <c r="A473" s="184"/>
    </row>
    <row r="474" ht="12.75">
      <c r="A474" s="184"/>
    </row>
    <row r="475" ht="12.75">
      <c r="A475" s="184"/>
    </row>
    <row r="476" ht="12.75">
      <c r="A476" s="184"/>
    </row>
    <row r="477" ht="12.75">
      <c r="A477" s="184"/>
    </row>
    <row r="478" ht="12.75">
      <c r="A478" s="184"/>
    </row>
    <row r="479" ht="12.75">
      <c r="A479" s="184"/>
    </row>
    <row r="480" ht="12.75">
      <c r="A480" s="184"/>
    </row>
    <row r="481" ht="12.75">
      <c r="A481" s="184"/>
    </row>
    <row r="482" ht="12.75">
      <c r="A482" s="184"/>
    </row>
    <row r="483" ht="12.75">
      <c r="A483" s="184"/>
    </row>
    <row r="484" ht="12.75">
      <c r="A484" s="184"/>
    </row>
    <row r="485" ht="12.75">
      <c r="A485" s="184"/>
    </row>
    <row r="486" ht="12.75">
      <c r="A486" s="184"/>
    </row>
    <row r="487" ht="12.75">
      <c r="A487" s="184"/>
    </row>
    <row r="488" ht="12.75">
      <c r="A488" s="184"/>
    </row>
    <row r="489" ht="12.75">
      <c r="A489" s="184"/>
    </row>
    <row r="490" ht="12.75">
      <c r="A490" s="184"/>
    </row>
    <row r="491" ht="12.75">
      <c r="A491" s="184"/>
    </row>
    <row r="492" ht="12.75">
      <c r="A492" s="184"/>
    </row>
    <row r="493" ht="12.75">
      <c r="A493" s="184"/>
    </row>
    <row r="494" ht="12.75">
      <c r="A494" s="184"/>
    </row>
    <row r="495" ht="12.75">
      <c r="A495" s="184"/>
    </row>
    <row r="496" ht="12.75">
      <c r="A496" s="184"/>
    </row>
    <row r="497" ht="12.75">
      <c r="A497" s="184"/>
    </row>
    <row r="498" ht="12.75">
      <c r="A498" s="184"/>
    </row>
    <row r="499" ht="12.75">
      <c r="A499" s="184"/>
    </row>
    <row r="500" ht="12.75">
      <c r="A500" s="184"/>
    </row>
    <row r="501" ht="12.75">
      <c r="A501" s="184"/>
    </row>
    <row r="502" ht="12.75">
      <c r="A502" s="184"/>
    </row>
    <row r="503" ht="12.75">
      <c r="A503" s="184"/>
    </row>
    <row r="504" ht="12.75">
      <c r="A504" s="184"/>
    </row>
    <row r="505" ht="12.75">
      <c r="A505" s="184"/>
    </row>
    <row r="506" ht="12.75">
      <c r="A506" s="184"/>
    </row>
    <row r="507" ht="12.75">
      <c r="A507" s="184"/>
    </row>
    <row r="508" ht="12.75">
      <c r="A508" s="184"/>
    </row>
    <row r="509" ht="12.75">
      <c r="A509" s="184"/>
    </row>
    <row r="510" ht="12.75">
      <c r="A510" s="184"/>
    </row>
    <row r="511" ht="12.75">
      <c r="A511" s="184"/>
    </row>
    <row r="512" ht="12.75">
      <c r="A512" s="184"/>
    </row>
    <row r="513" ht="12.75">
      <c r="A513" s="184"/>
    </row>
    <row r="514" ht="12.75">
      <c r="A514" s="184"/>
    </row>
    <row r="515" ht="12.75">
      <c r="A515" s="184"/>
    </row>
    <row r="516" ht="12.75">
      <c r="A516" s="184"/>
    </row>
    <row r="517" ht="12.75">
      <c r="A517" s="184"/>
    </row>
    <row r="518" ht="12.75">
      <c r="A518" s="184"/>
    </row>
    <row r="519" ht="12.75">
      <c r="A519" s="184"/>
    </row>
    <row r="520" ht="12.75">
      <c r="A520" s="184"/>
    </row>
    <row r="521" ht="12.75">
      <c r="A521" s="184"/>
    </row>
    <row r="522" ht="12.75">
      <c r="A522" s="184"/>
    </row>
    <row r="523" ht="12.75">
      <c r="A523" s="184"/>
    </row>
    <row r="524" ht="12.75">
      <c r="A524" s="184"/>
    </row>
    <row r="525" ht="12.75">
      <c r="A525" s="184"/>
    </row>
    <row r="526" ht="12.75">
      <c r="A526" s="184"/>
    </row>
    <row r="527" ht="12.75">
      <c r="A527" s="184"/>
    </row>
    <row r="528" ht="12.75">
      <c r="A528" s="184"/>
    </row>
    <row r="529" ht="12.75">
      <c r="A529" s="184"/>
    </row>
    <row r="530" ht="12.75">
      <c r="A530" s="184"/>
    </row>
    <row r="531" ht="12.75">
      <c r="A531" s="184"/>
    </row>
    <row r="532" ht="12.75">
      <c r="A532" s="184"/>
    </row>
    <row r="533" ht="12.75">
      <c r="A533" s="184"/>
    </row>
    <row r="534" ht="12.75">
      <c r="A534" s="184"/>
    </row>
    <row r="535" ht="12.75">
      <c r="A535" s="184"/>
    </row>
    <row r="536" ht="12.75">
      <c r="A536" s="184"/>
    </row>
    <row r="537" ht="12.75">
      <c r="A537" s="184"/>
    </row>
    <row r="538" ht="12.75">
      <c r="A538" s="184"/>
    </row>
    <row r="539" ht="12.75">
      <c r="A539" s="184"/>
    </row>
    <row r="540" ht="12.75">
      <c r="A540" s="184"/>
    </row>
    <row r="541" ht="12.75">
      <c r="A541" s="184"/>
    </row>
    <row r="542" ht="12.75">
      <c r="A542" s="184"/>
    </row>
    <row r="543" ht="12.75">
      <c r="A543" s="184"/>
    </row>
    <row r="544" ht="12.75">
      <c r="A544" s="184"/>
    </row>
    <row r="545" ht="12.75">
      <c r="A545" s="184"/>
    </row>
    <row r="546" ht="12.75">
      <c r="A546" s="184"/>
    </row>
    <row r="547" ht="12.75">
      <c r="A547" s="184"/>
    </row>
    <row r="548" ht="12.75">
      <c r="A548" s="184"/>
    </row>
    <row r="549" ht="12.75">
      <c r="A549" s="184"/>
    </row>
    <row r="550" ht="12.75">
      <c r="A550" s="184"/>
    </row>
    <row r="551" ht="12.75">
      <c r="A551" s="184"/>
    </row>
    <row r="552" ht="12.75">
      <c r="A552" s="184"/>
    </row>
    <row r="553" ht="12.75">
      <c r="A553" s="184"/>
    </row>
    <row r="554" ht="12.75">
      <c r="A554" s="184"/>
    </row>
    <row r="555" ht="12.75">
      <c r="A555" s="184"/>
    </row>
    <row r="556" ht="12.75">
      <c r="A556" s="184"/>
    </row>
    <row r="557" ht="12.75">
      <c r="A557" s="184"/>
    </row>
    <row r="558" ht="12.75">
      <c r="A558" s="184"/>
    </row>
    <row r="559" ht="12.75">
      <c r="A559" s="184"/>
    </row>
    <row r="560" ht="12.75">
      <c r="A560" s="184"/>
    </row>
    <row r="561" ht="12.75">
      <c r="A561" s="184"/>
    </row>
    <row r="562" ht="12.75">
      <c r="A562" s="184"/>
    </row>
    <row r="563" ht="12.75">
      <c r="A563" s="184"/>
    </row>
    <row r="564" ht="12.75">
      <c r="A564" s="184"/>
    </row>
    <row r="565" ht="12.75">
      <c r="A565" s="184"/>
    </row>
    <row r="566" ht="12.75">
      <c r="A566" s="184"/>
    </row>
    <row r="567" ht="12.75">
      <c r="A567" s="184"/>
    </row>
    <row r="568" ht="12.75">
      <c r="A568" s="184"/>
    </row>
    <row r="569" ht="12.75">
      <c r="A569" s="184"/>
    </row>
    <row r="570" ht="12.75">
      <c r="A570" s="184"/>
    </row>
    <row r="571" ht="12.75">
      <c r="A571" s="184"/>
    </row>
    <row r="572" ht="12.75">
      <c r="A572" s="184"/>
    </row>
    <row r="573" ht="12.75">
      <c r="A573" s="184"/>
    </row>
    <row r="574" ht="12.75">
      <c r="A574" s="184"/>
    </row>
    <row r="575" ht="12.75">
      <c r="A575" s="184"/>
    </row>
    <row r="576" ht="12.75">
      <c r="A576" s="184"/>
    </row>
    <row r="577" ht="12.75">
      <c r="A577" s="184"/>
    </row>
    <row r="578" ht="12.75">
      <c r="A578" s="184"/>
    </row>
    <row r="579" ht="12.75">
      <c r="A579" s="184"/>
    </row>
    <row r="580" ht="12.75">
      <c r="A580" s="184"/>
    </row>
    <row r="581" ht="12.75">
      <c r="A581" s="184"/>
    </row>
    <row r="582" ht="12.75">
      <c r="A582" s="184"/>
    </row>
    <row r="583" ht="12.75">
      <c r="A583" s="184"/>
    </row>
    <row r="584" ht="12.75">
      <c r="A584" s="184"/>
    </row>
    <row r="585" ht="12.75">
      <c r="A585" s="184"/>
    </row>
    <row r="586" ht="12.75">
      <c r="A586" s="184"/>
    </row>
    <row r="587" ht="12.75">
      <c r="A587" s="184"/>
    </row>
    <row r="588" ht="12.75">
      <c r="A588" s="184"/>
    </row>
    <row r="589" ht="12.75">
      <c r="A589" s="184"/>
    </row>
    <row r="590" ht="12.75">
      <c r="A590" s="184"/>
    </row>
    <row r="591" ht="12.75">
      <c r="A591" s="184"/>
    </row>
    <row r="592" ht="12.75">
      <c r="A592" s="184"/>
    </row>
    <row r="593" ht="12.75">
      <c r="A593" s="184"/>
    </row>
    <row r="594" ht="12.75">
      <c r="A594" s="184"/>
    </row>
    <row r="595" ht="12.75">
      <c r="A595" s="184"/>
    </row>
    <row r="596" ht="12.75">
      <c r="A596" s="184"/>
    </row>
    <row r="597" ht="12.75">
      <c r="A597" s="184"/>
    </row>
    <row r="598" ht="12.75">
      <c r="A598" s="184"/>
    </row>
    <row r="599" ht="12.75">
      <c r="A599" s="184"/>
    </row>
    <row r="600" ht="12.75">
      <c r="A600" s="184"/>
    </row>
    <row r="601" ht="12.75">
      <c r="A601" s="184"/>
    </row>
    <row r="602" ht="12.75">
      <c r="A602" s="184"/>
    </row>
    <row r="603" ht="12.75">
      <c r="A603" s="184"/>
    </row>
    <row r="604" ht="12.75">
      <c r="A604" s="184"/>
    </row>
    <row r="605" ht="12.75">
      <c r="A605" s="184"/>
    </row>
    <row r="606" ht="12.75">
      <c r="A606" s="184"/>
    </row>
    <row r="607" ht="12.75">
      <c r="A607" s="184"/>
    </row>
    <row r="608" ht="12.75">
      <c r="A608" s="184"/>
    </row>
    <row r="609" ht="12.75">
      <c r="A609" s="184"/>
    </row>
    <row r="610" ht="12.75">
      <c r="A610" s="184"/>
    </row>
    <row r="611" ht="12.75">
      <c r="A611" s="184"/>
    </row>
    <row r="612" ht="12.75">
      <c r="A612" s="184"/>
    </row>
    <row r="613" ht="12.75">
      <c r="A613" s="184"/>
    </row>
    <row r="614" ht="12.75">
      <c r="A614" s="184"/>
    </row>
  </sheetData>
  <printOptions/>
  <pageMargins left="0.76" right="0.45" top="0.5" bottom="0.5" header="0.5" footer="0.5"/>
  <pageSetup fitToHeight="1" fitToWidth="1" horizontalDpi="300" verticalDpi="3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26"/>
  <sheetViews>
    <sheetView zoomScale="75" zoomScaleNormal="75" workbookViewId="0" topLeftCell="A1">
      <selection activeCell="J10" sqref="J10"/>
    </sheetView>
  </sheetViews>
  <sheetFormatPr defaultColWidth="9.140625" defaultRowHeight="12.75"/>
  <cols>
    <col min="1" max="1" width="23.421875" style="0" customWidth="1"/>
    <col min="2" max="2" width="35.421875" style="0" customWidth="1"/>
    <col min="3" max="3" width="10.421875" style="0" customWidth="1"/>
    <col min="4" max="4" width="11.00390625" style="0" customWidth="1"/>
    <col min="5" max="6" width="12.421875" style="0" customWidth="1"/>
    <col min="7" max="7" width="13.57421875" style="0" customWidth="1"/>
    <col min="8" max="8" width="11.8515625" style="3" customWidth="1"/>
    <col min="10" max="10" width="11.00390625" style="0" customWidth="1"/>
  </cols>
  <sheetData>
    <row r="1" spans="1:83" ht="15.75">
      <c r="A1" s="184"/>
      <c r="B1" s="191"/>
      <c r="C1" s="191"/>
      <c r="D1" s="191"/>
      <c r="E1" s="191"/>
      <c r="F1" s="191"/>
      <c r="G1" s="107" t="s">
        <v>192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</row>
    <row r="2" spans="1:83" ht="15.75">
      <c r="A2" s="184"/>
      <c r="B2" s="191"/>
      <c r="C2" s="191"/>
      <c r="D2" s="191"/>
      <c r="E2" s="191"/>
      <c r="F2" s="191"/>
      <c r="G2" s="107" t="s">
        <v>216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</row>
    <row r="3" spans="1:83" ht="15.75">
      <c r="A3" s="184"/>
      <c r="B3" s="191"/>
      <c r="C3" s="191"/>
      <c r="D3" s="191"/>
      <c r="E3" s="191"/>
      <c r="F3" s="191"/>
      <c r="G3" s="191"/>
      <c r="H3" s="23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</row>
    <row r="4" spans="1:83" ht="15.75">
      <c r="A4" s="184"/>
      <c r="B4" s="191"/>
      <c r="C4" s="191"/>
      <c r="D4" s="191"/>
      <c r="E4" s="191"/>
      <c r="F4" s="191"/>
      <c r="G4" s="191"/>
      <c r="H4" s="235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</row>
    <row r="5" spans="1:83" ht="15.75">
      <c r="A5" s="184"/>
      <c r="B5" s="191"/>
      <c r="C5" s="191"/>
      <c r="D5" s="191"/>
      <c r="E5" s="191"/>
      <c r="F5" s="191"/>
      <c r="G5" s="191"/>
      <c r="H5" s="235"/>
      <c r="I5" s="184"/>
      <c r="J5" s="184"/>
      <c r="K5" s="184"/>
      <c r="L5" s="236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</row>
    <row r="6" spans="1:83" ht="15.75">
      <c r="A6" s="184"/>
      <c r="B6" s="190" t="s">
        <v>192</v>
      </c>
      <c r="C6" s="190"/>
      <c r="D6" s="187"/>
      <c r="E6" s="187"/>
      <c r="F6" s="187"/>
      <c r="G6" s="187"/>
      <c r="H6" s="235"/>
      <c r="I6" s="184"/>
      <c r="J6" s="184"/>
      <c r="K6" s="184"/>
      <c r="L6" s="236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</row>
    <row r="7" spans="1:83" ht="15.75">
      <c r="A7" s="184"/>
      <c r="B7" s="187"/>
      <c r="C7" s="187"/>
      <c r="D7" s="187"/>
      <c r="E7" s="187"/>
      <c r="F7" s="187"/>
      <c r="G7" s="187"/>
      <c r="H7" s="235"/>
      <c r="I7" s="184"/>
      <c r="J7" s="184"/>
      <c r="K7" s="184"/>
      <c r="L7" s="236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</row>
    <row r="8" spans="1:83" ht="18.75">
      <c r="A8" s="184"/>
      <c r="B8" s="188" t="s">
        <v>352</v>
      </c>
      <c r="C8" s="188"/>
      <c r="D8" s="187"/>
      <c r="E8" s="187"/>
      <c r="F8" s="187"/>
      <c r="G8" s="187"/>
      <c r="H8" s="235"/>
      <c r="I8" s="189"/>
      <c r="J8" s="189"/>
      <c r="K8" s="184"/>
      <c r="L8" s="236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</row>
    <row r="9" spans="1:83" ht="18.75">
      <c r="A9" s="184"/>
      <c r="B9" s="18" t="s">
        <v>353</v>
      </c>
      <c r="C9" s="188"/>
      <c r="D9" s="187"/>
      <c r="E9" s="187"/>
      <c r="F9" s="187"/>
      <c r="G9" s="187"/>
      <c r="H9" s="235"/>
      <c r="I9" s="189"/>
      <c r="J9" s="189"/>
      <c r="K9" s="184"/>
      <c r="L9" s="236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</row>
    <row r="10" spans="1:83" ht="15.75">
      <c r="A10" s="184"/>
      <c r="B10" s="190" t="s">
        <v>175</v>
      </c>
      <c r="C10" s="190"/>
      <c r="D10" s="187"/>
      <c r="E10" s="187"/>
      <c r="F10" s="187"/>
      <c r="G10" s="187"/>
      <c r="H10" s="235"/>
      <c r="I10" s="237"/>
      <c r="J10" s="237"/>
      <c r="K10" s="184"/>
      <c r="L10" s="236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</row>
    <row r="11" spans="1:83" ht="15.75">
      <c r="A11" s="184"/>
      <c r="B11" s="190" t="s">
        <v>209</v>
      </c>
      <c r="C11" s="190"/>
      <c r="D11" s="187"/>
      <c r="E11" s="187"/>
      <c r="F11" s="187"/>
      <c r="G11" s="190"/>
      <c r="H11" s="238"/>
      <c r="I11" s="239"/>
      <c r="J11" s="237"/>
      <c r="K11" s="184"/>
      <c r="L11" s="236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</row>
    <row r="12" spans="1:83" ht="15.75">
      <c r="A12" s="184"/>
      <c r="B12" s="190"/>
      <c r="C12" s="190"/>
      <c r="D12" s="187"/>
      <c r="E12" s="187"/>
      <c r="F12" s="187"/>
      <c r="G12" s="190"/>
      <c r="H12" s="238"/>
      <c r="I12" s="239"/>
      <c r="J12" s="237"/>
      <c r="K12" s="184"/>
      <c r="L12" s="236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</row>
    <row r="13" spans="1:83" ht="15.75">
      <c r="A13" s="184"/>
      <c r="B13" s="7" t="s">
        <v>378</v>
      </c>
      <c r="C13" s="247"/>
      <c r="D13" s="256"/>
      <c r="E13" s="256"/>
      <c r="F13" s="256"/>
      <c r="G13" s="256"/>
      <c r="H13" s="235"/>
      <c r="I13" s="184"/>
      <c r="J13" s="184"/>
      <c r="K13" s="184"/>
      <c r="L13" s="236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</row>
    <row r="14" spans="1:83" ht="15.75">
      <c r="A14" s="184"/>
      <c r="B14" s="191"/>
      <c r="C14" s="191"/>
      <c r="D14" s="191"/>
      <c r="E14" s="193"/>
      <c r="F14" s="193"/>
      <c r="G14" s="193"/>
      <c r="H14" s="235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</row>
    <row r="15" spans="1:83" ht="15.75">
      <c r="A15" s="184"/>
      <c r="B15" s="270"/>
      <c r="C15" s="270"/>
      <c r="D15" s="270" t="s">
        <v>176</v>
      </c>
      <c r="E15" s="270"/>
      <c r="F15" s="270"/>
      <c r="G15" s="191"/>
      <c r="H15" s="23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</row>
    <row r="16" spans="1:83" ht="16.5" thickBot="1">
      <c r="A16" s="184"/>
      <c r="B16" s="271" t="s">
        <v>2</v>
      </c>
      <c r="C16" s="271" t="s">
        <v>295</v>
      </c>
      <c r="D16" s="270" t="s">
        <v>14</v>
      </c>
      <c r="E16" s="272" t="s">
        <v>28</v>
      </c>
      <c r="F16" s="272" t="s">
        <v>15</v>
      </c>
      <c r="G16" s="270" t="s">
        <v>16</v>
      </c>
      <c r="H16" s="235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</row>
    <row r="17" spans="1:83" ht="15.75">
      <c r="A17" s="184"/>
      <c r="B17" s="307" t="s">
        <v>357</v>
      </c>
      <c r="C17" s="495" t="s">
        <v>364</v>
      </c>
      <c r="D17" s="471">
        <v>0.043</v>
      </c>
      <c r="E17" s="471">
        <v>0.0457</v>
      </c>
      <c r="F17" s="472">
        <v>0.045</v>
      </c>
      <c r="G17" s="473">
        <f>AVERAGE(D17:F17)</f>
        <v>0.044566666666666664</v>
      </c>
      <c r="H17" s="235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</row>
    <row r="18" spans="1:83" ht="15.75">
      <c r="A18" s="184"/>
      <c r="B18" s="404" t="s">
        <v>358</v>
      </c>
      <c r="C18" s="410" t="s">
        <v>366</v>
      </c>
      <c r="D18" s="456">
        <v>0.058</v>
      </c>
      <c r="E18" s="456">
        <v>0.0496</v>
      </c>
      <c r="F18" s="457">
        <v>0.055</v>
      </c>
      <c r="G18" s="496">
        <f aca="true" t="shared" si="0" ref="G18:G28">AVERAGE(D18:F18)</f>
        <v>0.0542</v>
      </c>
      <c r="H18" s="235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</row>
    <row r="19" spans="1:83" ht="15.75">
      <c r="A19" s="184"/>
      <c r="B19" s="226" t="s">
        <v>329</v>
      </c>
      <c r="C19" s="294" t="s">
        <v>321</v>
      </c>
      <c r="D19" s="153">
        <v>0.03</v>
      </c>
      <c r="E19" s="249">
        <v>0.03</v>
      </c>
      <c r="F19" s="422" t="s">
        <v>310</v>
      </c>
      <c r="G19" s="496">
        <f t="shared" si="0"/>
        <v>0.03</v>
      </c>
      <c r="H19" s="23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</row>
    <row r="20" spans="1:83" ht="15.75">
      <c r="A20" s="184"/>
      <c r="B20" s="287" t="s">
        <v>359</v>
      </c>
      <c r="C20" s="294" t="s">
        <v>369</v>
      </c>
      <c r="D20" s="153">
        <v>0.038</v>
      </c>
      <c r="E20" s="249">
        <v>0.035</v>
      </c>
      <c r="F20" s="421">
        <v>0.032</v>
      </c>
      <c r="G20" s="496">
        <f t="shared" si="0"/>
        <v>0.035</v>
      </c>
      <c r="H20" s="235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</row>
    <row r="21" spans="1:83" ht="15.75">
      <c r="A21" s="184"/>
      <c r="B21" s="226" t="s">
        <v>284</v>
      </c>
      <c r="C21" s="294" t="s">
        <v>296</v>
      </c>
      <c r="D21" s="153">
        <v>0.04</v>
      </c>
      <c r="E21" s="249">
        <v>0.04</v>
      </c>
      <c r="F21" s="422" t="s">
        <v>310</v>
      </c>
      <c r="G21" s="496">
        <f t="shared" si="0"/>
        <v>0.04</v>
      </c>
      <c r="H21" s="235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</row>
    <row r="22" spans="1:83" ht="15.75">
      <c r="A22" s="184"/>
      <c r="B22" s="226" t="s">
        <v>305</v>
      </c>
      <c r="C22" s="294" t="s">
        <v>306</v>
      </c>
      <c r="D22" s="153">
        <v>0.03</v>
      </c>
      <c r="E22" s="249">
        <v>0.031</v>
      </c>
      <c r="F22" s="422">
        <v>0.025</v>
      </c>
      <c r="G22" s="496">
        <f t="shared" si="0"/>
        <v>0.028666666666666663</v>
      </c>
      <c r="H22" s="235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</row>
    <row r="23" spans="1:83" ht="15.75">
      <c r="A23" s="184"/>
      <c r="B23" s="226" t="s">
        <v>328</v>
      </c>
      <c r="C23" s="294" t="s">
        <v>325</v>
      </c>
      <c r="D23" s="153">
        <v>0.05</v>
      </c>
      <c r="E23" s="249">
        <v>0.05</v>
      </c>
      <c r="F23" s="422">
        <v>0.049</v>
      </c>
      <c r="G23" s="496">
        <f t="shared" si="0"/>
        <v>0.04966666666666667</v>
      </c>
      <c r="H23" s="23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</row>
    <row r="24" spans="1:83" ht="15.75">
      <c r="A24" s="184"/>
      <c r="B24" s="226" t="s">
        <v>303</v>
      </c>
      <c r="C24" s="294" t="s">
        <v>298</v>
      </c>
      <c r="D24" s="153">
        <v>0.04</v>
      </c>
      <c r="E24" s="249">
        <v>0.0438</v>
      </c>
      <c r="F24" s="422">
        <v>0.04</v>
      </c>
      <c r="G24" s="496">
        <f t="shared" si="0"/>
        <v>0.04126666666666667</v>
      </c>
      <c r="H24" s="235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</row>
    <row r="25" spans="1:83" ht="15.75">
      <c r="A25" s="184"/>
      <c r="B25" s="226" t="s">
        <v>285</v>
      </c>
      <c r="C25" s="294" t="s">
        <v>297</v>
      </c>
      <c r="D25" s="153">
        <v>0.042</v>
      </c>
      <c r="E25" s="249">
        <v>0.0478</v>
      </c>
      <c r="F25" s="422">
        <v>0.058</v>
      </c>
      <c r="G25" s="496">
        <f t="shared" si="0"/>
        <v>0.049266666666666674</v>
      </c>
      <c r="H25" s="235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</row>
    <row r="26" spans="1:83" ht="15.75">
      <c r="A26" s="184"/>
      <c r="B26" s="293" t="s">
        <v>360</v>
      </c>
      <c r="C26" s="312" t="s">
        <v>361</v>
      </c>
      <c r="D26" s="153">
        <v>0.06</v>
      </c>
      <c r="E26" s="249">
        <v>0.06</v>
      </c>
      <c r="F26" s="422">
        <v>0.06</v>
      </c>
      <c r="G26" s="496">
        <f t="shared" si="0"/>
        <v>0.06</v>
      </c>
      <c r="H26" s="235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</row>
    <row r="27" spans="1:83" ht="15.75">
      <c r="A27" s="184"/>
      <c r="B27" s="293" t="s">
        <v>362</v>
      </c>
      <c r="C27" s="312" t="s">
        <v>379</v>
      </c>
      <c r="D27" s="153">
        <v>0.03</v>
      </c>
      <c r="E27" s="249">
        <v>0.0433</v>
      </c>
      <c r="F27" s="422">
        <v>0.06</v>
      </c>
      <c r="G27" s="496">
        <f t="shared" si="0"/>
        <v>0.04443333333333333</v>
      </c>
      <c r="H27" s="23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</row>
    <row r="28" spans="1:83" ht="16.5" thickBot="1">
      <c r="A28" s="184"/>
      <c r="B28" s="535" t="s">
        <v>307</v>
      </c>
      <c r="C28" s="413" t="s">
        <v>308</v>
      </c>
      <c r="D28" s="536">
        <v>0.035</v>
      </c>
      <c r="E28" s="537">
        <v>0.0368</v>
      </c>
      <c r="F28" s="538">
        <v>0.04</v>
      </c>
      <c r="G28" s="539">
        <f t="shared" si="0"/>
        <v>0.03726666666666667</v>
      </c>
      <c r="H28" s="235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</row>
    <row r="29" spans="1:83" ht="16.5" thickBot="1">
      <c r="A29" s="184"/>
      <c r="B29" s="163" t="s">
        <v>13</v>
      </c>
      <c r="C29" s="246"/>
      <c r="D29" s="257">
        <f>AVERAGE(D17:D28)</f>
        <v>0.04133333333333333</v>
      </c>
      <c r="E29" s="257">
        <f>AVERAGE(E17:E28)</f>
        <v>0.04275</v>
      </c>
      <c r="F29" s="423">
        <f>AVERAGE(F17:F28)</f>
        <v>0.046400000000000004</v>
      </c>
      <c r="G29" s="424">
        <f>AVERAGE(G17:G28)</f>
        <v>0.04286111111111111</v>
      </c>
      <c r="H29" s="235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</row>
    <row r="30" spans="1:83" ht="16.5" thickBot="1">
      <c r="A30" s="184"/>
      <c r="B30" s="163" t="s">
        <v>203</v>
      </c>
      <c r="C30" s="246"/>
      <c r="D30" s="257">
        <f>MEDIAN(D17:D28)</f>
        <v>0.04</v>
      </c>
      <c r="E30" s="257">
        <f>MEDIAN(E17:E28)</f>
        <v>0.04355</v>
      </c>
      <c r="F30" s="423">
        <f>MEDIAN(F17:F28)</f>
        <v>0.047</v>
      </c>
      <c r="G30" s="497">
        <f>MEDIAN(G17:G28)</f>
        <v>0.04285</v>
      </c>
      <c r="H30" s="235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</row>
    <row r="31" spans="1:83" ht="16.5">
      <c r="A31" s="184"/>
      <c r="B31" s="193" t="s">
        <v>382</v>
      </c>
      <c r="C31" s="193"/>
      <c r="D31" s="240"/>
      <c r="E31" s="240"/>
      <c r="F31" s="240"/>
      <c r="G31" s="241"/>
      <c r="H31" s="23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</row>
    <row r="32" spans="1:83" ht="15.75">
      <c r="A32" s="184"/>
      <c r="B32" s="242"/>
      <c r="C32" s="242"/>
      <c r="D32" s="240"/>
      <c r="E32" s="240"/>
      <c r="F32" s="240"/>
      <c r="G32" s="241"/>
      <c r="H32" s="235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</row>
    <row r="33" spans="1:83" ht="12.75">
      <c r="A33" s="184"/>
      <c r="B33" s="184"/>
      <c r="C33" s="184"/>
      <c r="D33" s="184"/>
      <c r="E33" s="184"/>
      <c r="F33" s="184"/>
      <c r="G33" s="184"/>
      <c r="H33" s="237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</row>
    <row r="34" spans="1:83" ht="12.75">
      <c r="A34" s="184"/>
      <c r="B34" s="184"/>
      <c r="C34" s="184"/>
      <c r="D34" s="184"/>
      <c r="E34" s="184"/>
      <c r="F34" s="184"/>
      <c r="G34" s="184"/>
      <c r="H34" s="237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</row>
    <row r="35" spans="1:83" ht="12.75">
      <c r="A35" s="184"/>
      <c r="B35" s="184"/>
      <c r="C35" s="184"/>
      <c r="D35" s="184"/>
      <c r="E35" s="184"/>
      <c r="F35" s="184"/>
      <c r="G35" s="184"/>
      <c r="H35" s="237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</row>
    <row r="36" spans="1:83" ht="12.75">
      <c r="A36" s="184"/>
      <c r="B36" s="184"/>
      <c r="C36" s="184"/>
      <c r="D36" s="184"/>
      <c r="E36" s="184"/>
      <c r="F36" s="184"/>
      <c r="G36" s="184"/>
      <c r="H36" s="237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</row>
    <row r="37" spans="1:83" ht="12.75">
      <c r="A37" s="184"/>
      <c r="B37" s="184"/>
      <c r="C37" s="184"/>
      <c r="D37" s="184"/>
      <c r="E37" s="184"/>
      <c r="F37" s="184"/>
      <c r="G37" s="184"/>
      <c r="H37" s="237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</row>
    <row r="38" spans="1:83" ht="12.75">
      <c r="A38" s="184"/>
      <c r="B38" s="184"/>
      <c r="C38" s="184"/>
      <c r="D38" s="184"/>
      <c r="E38" s="184"/>
      <c r="F38" s="184"/>
      <c r="G38" s="184"/>
      <c r="H38" s="237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</row>
    <row r="39" spans="1:83" ht="12.75">
      <c r="A39" s="184"/>
      <c r="B39" s="184"/>
      <c r="C39" s="184"/>
      <c r="D39" s="184"/>
      <c r="E39" s="184"/>
      <c r="F39" s="184"/>
      <c r="G39" s="184"/>
      <c r="H39" s="237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</row>
    <row r="40" spans="1:83" ht="12.75">
      <c r="A40" s="184"/>
      <c r="B40" s="184"/>
      <c r="C40" s="184"/>
      <c r="D40" s="184"/>
      <c r="E40" s="184"/>
      <c r="F40" s="184"/>
      <c r="G40" s="184"/>
      <c r="H40" s="237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</row>
    <row r="41" spans="1:83" ht="12.75">
      <c r="A41" s="184"/>
      <c r="B41" s="184"/>
      <c r="C41" s="184"/>
      <c r="D41" s="184"/>
      <c r="E41" s="184"/>
      <c r="F41" s="184"/>
      <c r="G41" s="184"/>
      <c r="H41" s="237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</row>
    <row r="42" spans="1:83" ht="12.75">
      <c r="A42" s="184"/>
      <c r="B42" s="184"/>
      <c r="C42" s="184"/>
      <c r="D42" s="184"/>
      <c r="E42" s="184"/>
      <c r="F42" s="184"/>
      <c r="G42" s="184"/>
      <c r="H42" s="237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</row>
    <row r="43" spans="1:83" ht="12.75">
      <c r="A43" s="184"/>
      <c r="B43" s="184"/>
      <c r="C43" s="184"/>
      <c r="D43" s="184"/>
      <c r="E43" s="184"/>
      <c r="F43" s="184"/>
      <c r="G43" s="184"/>
      <c r="H43" s="237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</row>
    <row r="44" spans="1:83" ht="12.75">
      <c r="A44" s="184"/>
      <c r="B44" s="184"/>
      <c r="C44" s="184"/>
      <c r="D44" s="184"/>
      <c r="E44" s="184"/>
      <c r="F44" s="184"/>
      <c r="G44" s="184"/>
      <c r="H44" s="237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</row>
    <row r="45" spans="1:83" ht="12.75">
      <c r="A45" s="184"/>
      <c r="B45" s="184"/>
      <c r="C45" s="184"/>
      <c r="D45" s="184"/>
      <c r="E45" s="184"/>
      <c r="F45" s="184"/>
      <c r="G45" s="184"/>
      <c r="H45" s="237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</row>
    <row r="46" spans="1:83" ht="12.75">
      <c r="A46" s="184"/>
      <c r="B46" s="184"/>
      <c r="C46" s="184"/>
      <c r="D46" s="184"/>
      <c r="E46" s="184"/>
      <c r="F46" s="184"/>
      <c r="G46" s="184"/>
      <c r="H46" s="237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</row>
    <row r="47" spans="1:83" ht="12.75">
      <c r="A47" s="184"/>
      <c r="B47" s="184"/>
      <c r="C47" s="184"/>
      <c r="D47" s="184"/>
      <c r="E47" s="184"/>
      <c r="F47" s="184"/>
      <c r="G47" s="184"/>
      <c r="H47" s="237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</row>
    <row r="48" spans="1:83" ht="12.75">
      <c r="A48" s="184"/>
      <c r="B48" s="184"/>
      <c r="C48" s="184"/>
      <c r="D48" s="184"/>
      <c r="E48" s="184"/>
      <c r="F48" s="184"/>
      <c r="G48" s="184"/>
      <c r="H48" s="237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</row>
    <row r="49" spans="1:83" ht="12.75">
      <c r="A49" s="184"/>
      <c r="B49" s="184"/>
      <c r="C49" s="184"/>
      <c r="D49" s="184"/>
      <c r="E49" s="184"/>
      <c r="F49" s="184"/>
      <c r="G49" s="184"/>
      <c r="H49" s="237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</row>
    <row r="50" spans="1:83" ht="12.75">
      <c r="A50" s="184"/>
      <c r="B50" s="184"/>
      <c r="C50" s="184"/>
      <c r="D50" s="184"/>
      <c r="E50" s="184"/>
      <c r="F50" s="184"/>
      <c r="G50" s="184"/>
      <c r="H50" s="237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</row>
    <row r="51" spans="1:83" ht="12.75">
      <c r="A51" s="184"/>
      <c r="B51" s="184"/>
      <c r="C51" s="184"/>
      <c r="D51" s="184"/>
      <c r="E51" s="184"/>
      <c r="F51" s="184"/>
      <c r="G51" s="184"/>
      <c r="H51" s="237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</row>
    <row r="52" spans="1:83" ht="12.75">
      <c r="A52" s="184"/>
      <c r="B52" s="184"/>
      <c r="C52" s="184"/>
      <c r="D52" s="184"/>
      <c r="E52" s="184"/>
      <c r="F52" s="184"/>
      <c r="G52" s="184"/>
      <c r="H52" s="237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</row>
    <row r="53" spans="1:83" ht="12.75">
      <c r="A53" s="184"/>
      <c r="B53" s="184"/>
      <c r="C53" s="184"/>
      <c r="D53" s="184"/>
      <c r="E53" s="184"/>
      <c r="F53" s="184"/>
      <c r="G53" s="184"/>
      <c r="H53" s="237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</row>
    <row r="54" spans="1:83" ht="12.75">
      <c r="A54" s="184"/>
      <c r="B54" s="184"/>
      <c r="C54" s="184"/>
      <c r="D54" s="184"/>
      <c r="E54" s="184"/>
      <c r="F54" s="184"/>
      <c r="G54" s="184"/>
      <c r="H54" s="237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</row>
    <row r="55" spans="1:83" ht="12.75">
      <c r="A55" s="184"/>
      <c r="B55" s="184"/>
      <c r="C55" s="184"/>
      <c r="D55" s="184"/>
      <c r="E55" s="184"/>
      <c r="F55" s="184"/>
      <c r="G55" s="184"/>
      <c r="H55" s="237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</row>
    <row r="56" spans="1:83" ht="12.75">
      <c r="A56" s="184"/>
      <c r="B56" s="184"/>
      <c r="C56" s="184"/>
      <c r="D56" s="184"/>
      <c r="E56" s="184"/>
      <c r="F56" s="184"/>
      <c r="G56" s="184"/>
      <c r="H56" s="237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</row>
    <row r="57" spans="1:83" ht="12.75">
      <c r="A57" s="184"/>
      <c r="B57" s="184"/>
      <c r="C57" s="184"/>
      <c r="D57" s="184"/>
      <c r="E57" s="184"/>
      <c r="F57" s="184"/>
      <c r="G57" s="184"/>
      <c r="H57" s="237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</row>
    <row r="58" spans="1:83" ht="12.75">
      <c r="A58" s="184"/>
      <c r="B58" s="184"/>
      <c r="C58" s="184"/>
      <c r="D58" s="184"/>
      <c r="E58" s="184"/>
      <c r="F58" s="184"/>
      <c r="G58" s="184"/>
      <c r="H58" s="237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</row>
    <row r="59" spans="1:83" ht="12.75">
      <c r="A59" s="184"/>
      <c r="B59" s="184"/>
      <c r="C59" s="184"/>
      <c r="D59" s="184"/>
      <c r="E59" s="184"/>
      <c r="F59" s="184"/>
      <c r="G59" s="184"/>
      <c r="H59" s="237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</row>
    <row r="60" spans="1:83" ht="12.75">
      <c r="A60" s="184"/>
      <c r="B60" s="184"/>
      <c r="C60" s="184"/>
      <c r="D60" s="184"/>
      <c r="E60" s="184"/>
      <c r="F60" s="184"/>
      <c r="G60" s="184"/>
      <c r="H60" s="237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</row>
    <row r="61" spans="1:83" ht="12.75">
      <c r="A61" s="184"/>
      <c r="B61" s="184"/>
      <c r="C61" s="184"/>
      <c r="D61" s="184"/>
      <c r="E61" s="184"/>
      <c r="F61" s="184"/>
      <c r="G61" s="184"/>
      <c r="H61" s="237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</row>
    <row r="62" spans="1:83" ht="12.75">
      <c r="A62" s="184"/>
      <c r="B62" s="184"/>
      <c r="C62" s="184"/>
      <c r="D62" s="184"/>
      <c r="E62" s="184"/>
      <c r="F62" s="184"/>
      <c r="G62" s="184"/>
      <c r="H62" s="237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</row>
    <row r="63" spans="1:83" ht="12.75">
      <c r="A63" s="184"/>
      <c r="B63" s="184"/>
      <c r="C63" s="184"/>
      <c r="D63" s="184"/>
      <c r="E63" s="184"/>
      <c r="F63" s="184"/>
      <c r="G63" s="184"/>
      <c r="H63" s="237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</row>
    <row r="64" spans="1:83" ht="12.75">
      <c r="A64" s="184"/>
      <c r="B64" s="184"/>
      <c r="C64" s="184"/>
      <c r="D64" s="184"/>
      <c r="E64" s="184"/>
      <c r="F64" s="184"/>
      <c r="G64" s="184"/>
      <c r="H64" s="237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</row>
    <row r="65" spans="1:83" ht="12.75">
      <c r="A65" s="184"/>
      <c r="B65" s="184"/>
      <c r="C65" s="184"/>
      <c r="D65" s="184"/>
      <c r="E65" s="184"/>
      <c r="F65" s="184"/>
      <c r="G65" s="184"/>
      <c r="H65" s="237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</row>
    <row r="66" spans="1:83" ht="12.75">
      <c r="A66" s="184"/>
      <c r="B66" s="184"/>
      <c r="C66" s="184"/>
      <c r="D66" s="184"/>
      <c r="E66" s="184"/>
      <c r="F66" s="184"/>
      <c r="G66" s="184"/>
      <c r="H66" s="237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</row>
    <row r="67" spans="1:83" ht="12.75">
      <c r="A67" s="184"/>
      <c r="B67" s="184"/>
      <c r="C67" s="184"/>
      <c r="D67" s="184"/>
      <c r="E67" s="184"/>
      <c r="F67" s="184"/>
      <c r="G67" s="184"/>
      <c r="H67" s="237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</row>
    <row r="68" spans="1:83" ht="12.75">
      <c r="A68" s="184"/>
      <c r="B68" s="184"/>
      <c r="C68" s="184"/>
      <c r="D68" s="184"/>
      <c r="E68" s="184"/>
      <c r="F68" s="184"/>
      <c r="G68" s="184"/>
      <c r="H68" s="237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</row>
    <row r="69" spans="1:83" ht="12.75">
      <c r="A69" s="184"/>
      <c r="B69" s="184"/>
      <c r="C69" s="184"/>
      <c r="D69" s="184"/>
      <c r="E69" s="184"/>
      <c r="F69" s="184"/>
      <c r="G69" s="184"/>
      <c r="H69" s="237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</row>
    <row r="70" spans="1:83" ht="12.75">
      <c r="A70" s="184"/>
      <c r="B70" s="184"/>
      <c r="C70" s="184"/>
      <c r="D70" s="184"/>
      <c r="E70" s="184"/>
      <c r="F70" s="184"/>
      <c r="G70" s="184"/>
      <c r="H70" s="237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</row>
    <row r="71" spans="1:83" ht="12.75">
      <c r="A71" s="184"/>
      <c r="B71" s="184"/>
      <c r="C71" s="184"/>
      <c r="D71" s="184"/>
      <c r="E71" s="184"/>
      <c r="F71" s="184"/>
      <c r="G71" s="184"/>
      <c r="H71" s="237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</row>
    <row r="72" spans="1:83" ht="12.75">
      <c r="A72" s="184"/>
      <c r="B72" s="184"/>
      <c r="C72" s="184"/>
      <c r="D72" s="184"/>
      <c r="E72" s="184"/>
      <c r="F72" s="184"/>
      <c r="G72" s="184"/>
      <c r="H72" s="237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</row>
    <row r="73" spans="1:83" ht="12.75">
      <c r="A73" s="184"/>
      <c r="B73" s="184"/>
      <c r="C73" s="184"/>
      <c r="D73" s="184"/>
      <c r="E73" s="184"/>
      <c r="F73" s="184"/>
      <c r="G73" s="184"/>
      <c r="H73" s="237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</row>
    <row r="74" spans="1:83" ht="12.75">
      <c r="A74" s="184"/>
      <c r="B74" s="184"/>
      <c r="C74" s="184"/>
      <c r="D74" s="184"/>
      <c r="E74" s="184"/>
      <c r="F74" s="184"/>
      <c r="G74" s="184"/>
      <c r="H74" s="237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</row>
    <row r="75" spans="1:83" ht="12.75">
      <c r="A75" s="184"/>
      <c r="B75" s="184"/>
      <c r="C75" s="184"/>
      <c r="D75" s="184"/>
      <c r="E75" s="184"/>
      <c r="F75" s="184"/>
      <c r="G75" s="184"/>
      <c r="H75" s="237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</row>
    <row r="76" spans="1:83" ht="12.75">
      <c r="A76" s="184"/>
      <c r="B76" s="184"/>
      <c r="C76" s="184"/>
      <c r="D76" s="184"/>
      <c r="E76" s="184"/>
      <c r="F76" s="184"/>
      <c r="G76" s="184"/>
      <c r="H76" s="237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</row>
    <row r="77" spans="1:83" ht="12.75">
      <c r="A77" s="184"/>
      <c r="B77" s="184"/>
      <c r="C77" s="184"/>
      <c r="D77" s="184"/>
      <c r="E77" s="184"/>
      <c r="F77" s="184"/>
      <c r="G77" s="184"/>
      <c r="H77" s="237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</row>
    <row r="78" spans="1:83" ht="12.75">
      <c r="A78" s="184"/>
      <c r="B78" s="184"/>
      <c r="C78" s="184"/>
      <c r="D78" s="184"/>
      <c r="E78" s="184"/>
      <c r="F78" s="184"/>
      <c r="G78" s="184"/>
      <c r="H78" s="237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</row>
    <row r="79" spans="1:83" ht="12.75">
      <c r="A79" s="184"/>
      <c r="B79" s="184"/>
      <c r="C79" s="184"/>
      <c r="D79" s="184"/>
      <c r="E79" s="184"/>
      <c r="F79" s="184"/>
      <c r="G79" s="184"/>
      <c r="H79" s="237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</row>
    <row r="80" spans="1:83" ht="12.75">
      <c r="A80" s="184"/>
      <c r="B80" s="184"/>
      <c r="C80" s="184"/>
      <c r="D80" s="184"/>
      <c r="E80" s="184"/>
      <c r="F80" s="184"/>
      <c r="G80" s="184"/>
      <c r="H80" s="237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</row>
    <row r="81" spans="1:83" ht="12.75">
      <c r="A81" s="184"/>
      <c r="B81" s="184"/>
      <c r="C81" s="184"/>
      <c r="D81" s="184"/>
      <c r="E81" s="184"/>
      <c r="F81" s="184"/>
      <c r="G81" s="184"/>
      <c r="H81" s="237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</row>
    <row r="82" spans="1:83" ht="12.75">
      <c r="A82" s="184"/>
      <c r="B82" s="184"/>
      <c r="C82" s="184"/>
      <c r="D82" s="184"/>
      <c r="E82" s="184"/>
      <c r="F82" s="184"/>
      <c r="G82" s="184"/>
      <c r="H82" s="237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</row>
    <row r="83" spans="1:83" ht="12.75">
      <c r="A83" s="184"/>
      <c r="B83" s="184"/>
      <c r="C83" s="184"/>
      <c r="D83" s="184"/>
      <c r="E83" s="184"/>
      <c r="F83" s="184"/>
      <c r="G83" s="184"/>
      <c r="H83" s="237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</row>
    <row r="84" spans="1:83" ht="12.75">
      <c r="A84" s="184"/>
      <c r="B84" s="184"/>
      <c r="C84" s="184"/>
      <c r="D84" s="184"/>
      <c r="E84" s="184"/>
      <c r="F84" s="184"/>
      <c r="G84" s="184"/>
      <c r="H84" s="237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</row>
    <row r="85" spans="1:83" ht="12.75">
      <c r="A85" s="184"/>
      <c r="B85" s="184"/>
      <c r="C85" s="184"/>
      <c r="D85" s="184"/>
      <c r="E85" s="184"/>
      <c r="F85" s="184"/>
      <c r="G85" s="184"/>
      <c r="H85" s="237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</row>
    <row r="86" spans="1:83" ht="12.75">
      <c r="A86" s="184"/>
      <c r="B86" s="184"/>
      <c r="C86" s="184"/>
      <c r="D86" s="184"/>
      <c r="E86" s="184"/>
      <c r="F86" s="184"/>
      <c r="G86" s="184"/>
      <c r="H86" s="237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</row>
    <row r="87" spans="1:83" ht="12.75">
      <c r="A87" s="184"/>
      <c r="B87" s="184"/>
      <c r="C87" s="184"/>
      <c r="D87" s="184"/>
      <c r="E87" s="184"/>
      <c r="F87" s="184"/>
      <c r="G87" s="184"/>
      <c r="H87" s="237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</row>
    <row r="88" spans="1:83" ht="12.75">
      <c r="A88" s="184"/>
      <c r="B88" s="184"/>
      <c r="C88" s="184"/>
      <c r="D88" s="184"/>
      <c r="E88" s="184"/>
      <c r="F88" s="184"/>
      <c r="G88" s="184"/>
      <c r="H88" s="237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</row>
    <row r="89" spans="1:83" ht="12.75">
      <c r="A89" s="184"/>
      <c r="B89" s="184"/>
      <c r="C89" s="184"/>
      <c r="D89" s="184"/>
      <c r="E89" s="184"/>
      <c r="F89" s="184"/>
      <c r="G89" s="184"/>
      <c r="H89" s="237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</row>
    <row r="90" spans="1:83" ht="12.75">
      <c r="A90" s="184"/>
      <c r="B90" s="184"/>
      <c r="C90" s="184"/>
      <c r="D90" s="184"/>
      <c r="E90" s="184"/>
      <c r="F90" s="184"/>
      <c r="G90" s="184"/>
      <c r="H90" s="237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</row>
    <row r="91" spans="1:83" ht="12.75">
      <c r="A91" s="184"/>
      <c r="B91" s="184"/>
      <c r="C91" s="184"/>
      <c r="D91" s="184"/>
      <c r="E91" s="184"/>
      <c r="F91" s="184"/>
      <c r="G91" s="184"/>
      <c r="H91" s="237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</row>
    <row r="92" spans="1:83" ht="12.75">
      <c r="A92" s="184"/>
      <c r="B92" s="184"/>
      <c r="C92" s="184"/>
      <c r="D92" s="184"/>
      <c r="E92" s="184"/>
      <c r="F92" s="184"/>
      <c r="G92" s="184"/>
      <c r="H92" s="237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</row>
    <row r="93" spans="1:83" ht="12.75">
      <c r="A93" s="184"/>
      <c r="B93" s="184"/>
      <c r="C93" s="184"/>
      <c r="D93" s="184"/>
      <c r="E93" s="184"/>
      <c r="F93" s="184"/>
      <c r="G93" s="184"/>
      <c r="H93" s="237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</row>
    <row r="94" spans="1:83" ht="12.75">
      <c r="A94" s="184"/>
      <c r="B94" s="184"/>
      <c r="C94" s="184"/>
      <c r="D94" s="184"/>
      <c r="E94" s="184"/>
      <c r="F94" s="184"/>
      <c r="G94" s="184"/>
      <c r="H94" s="237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</row>
    <row r="95" spans="1:83" ht="12.75">
      <c r="A95" s="184"/>
      <c r="B95" s="184"/>
      <c r="C95" s="184"/>
      <c r="D95" s="184"/>
      <c r="E95" s="184"/>
      <c r="F95" s="184"/>
      <c r="G95" s="184"/>
      <c r="H95" s="237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</row>
    <row r="96" spans="1:83" ht="12.75">
      <c r="A96" s="184"/>
      <c r="B96" s="184"/>
      <c r="C96" s="184"/>
      <c r="D96" s="184"/>
      <c r="E96" s="184"/>
      <c r="F96" s="184"/>
      <c r="G96" s="184"/>
      <c r="H96" s="237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</row>
    <row r="97" spans="1:83" ht="12.75">
      <c r="A97" s="184"/>
      <c r="B97" s="184"/>
      <c r="C97" s="184"/>
      <c r="D97" s="184"/>
      <c r="E97" s="184"/>
      <c r="F97" s="184"/>
      <c r="G97" s="184"/>
      <c r="H97" s="237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</row>
    <row r="98" spans="1:83" ht="12.75">
      <c r="A98" s="184"/>
      <c r="B98" s="184"/>
      <c r="C98" s="184"/>
      <c r="D98" s="184"/>
      <c r="E98" s="184"/>
      <c r="F98" s="184"/>
      <c r="G98" s="184"/>
      <c r="H98" s="237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</row>
    <row r="99" spans="1:83" ht="12.75">
      <c r="A99" s="184"/>
      <c r="B99" s="184"/>
      <c r="C99" s="184"/>
      <c r="D99" s="184"/>
      <c r="E99" s="184"/>
      <c r="F99" s="184"/>
      <c r="G99" s="184"/>
      <c r="H99" s="237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</row>
    <row r="100" spans="1:83" ht="12.75">
      <c r="A100" s="184"/>
      <c r="B100" s="184"/>
      <c r="C100" s="184"/>
      <c r="D100" s="184"/>
      <c r="E100" s="184"/>
      <c r="F100" s="184"/>
      <c r="G100" s="184"/>
      <c r="H100" s="237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</row>
    <row r="101" spans="1:83" ht="12.75">
      <c r="A101" s="184"/>
      <c r="B101" s="184"/>
      <c r="C101" s="184"/>
      <c r="D101" s="184"/>
      <c r="E101" s="184"/>
      <c r="F101" s="184"/>
      <c r="G101" s="184"/>
      <c r="H101" s="237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</row>
    <row r="102" spans="1:83" ht="12.75">
      <c r="A102" s="184"/>
      <c r="B102" s="184"/>
      <c r="C102" s="184"/>
      <c r="D102" s="184"/>
      <c r="E102" s="184"/>
      <c r="F102" s="184"/>
      <c r="G102" s="184"/>
      <c r="H102" s="237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</row>
    <row r="103" spans="1:83" ht="12.75">
      <c r="A103" s="184"/>
      <c r="B103" s="184"/>
      <c r="C103" s="184"/>
      <c r="D103" s="184"/>
      <c r="E103" s="184"/>
      <c r="F103" s="184"/>
      <c r="G103" s="184"/>
      <c r="H103" s="237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</row>
    <row r="104" spans="1:83" ht="12.75">
      <c r="A104" s="184"/>
      <c r="B104" s="184"/>
      <c r="C104" s="184"/>
      <c r="D104" s="184"/>
      <c r="E104" s="184"/>
      <c r="F104" s="184"/>
      <c r="G104" s="184"/>
      <c r="H104" s="237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</row>
    <row r="105" spans="1:83" ht="12.75">
      <c r="A105" s="184"/>
      <c r="B105" s="184"/>
      <c r="C105" s="184"/>
      <c r="D105" s="184"/>
      <c r="E105" s="184"/>
      <c r="F105" s="184"/>
      <c r="G105" s="184"/>
      <c r="H105" s="237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</row>
    <row r="106" spans="1:83" ht="12.75">
      <c r="A106" s="184"/>
      <c r="B106" s="184"/>
      <c r="C106" s="184"/>
      <c r="D106" s="184"/>
      <c r="E106" s="184"/>
      <c r="F106" s="184"/>
      <c r="G106" s="184"/>
      <c r="H106" s="237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</row>
    <row r="107" spans="1:83" ht="12.75">
      <c r="A107" s="184"/>
      <c r="B107" s="184"/>
      <c r="C107" s="184"/>
      <c r="D107" s="184"/>
      <c r="E107" s="184"/>
      <c r="F107" s="184"/>
      <c r="G107" s="184"/>
      <c r="H107" s="237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</row>
    <row r="108" spans="1:83" ht="12.75">
      <c r="A108" s="184"/>
      <c r="B108" s="184"/>
      <c r="C108" s="184"/>
      <c r="D108" s="184"/>
      <c r="E108" s="184"/>
      <c r="F108" s="184"/>
      <c r="G108" s="184"/>
      <c r="H108" s="237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</row>
    <row r="109" spans="1:83" ht="12.75">
      <c r="A109" s="184"/>
      <c r="B109" s="184"/>
      <c r="C109" s="184"/>
      <c r="D109" s="184"/>
      <c r="E109" s="184"/>
      <c r="F109" s="184"/>
      <c r="G109" s="184"/>
      <c r="H109" s="237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</row>
    <row r="110" spans="1:83" ht="12.75">
      <c r="A110" s="184"/>
      <c r="B110" s="184"/>
      <c r="C110" s="184"/>
      <c r="D110" s="184"/>
      <c r="E110" s="184"/>
      <c r="F110" s="184"/>
      <c r="G110" s="184"/>
      <c r="H110" s="237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</row>
    <row r="111" spans="1:83" ht="12.75">
      <c r="A111" s="184"/>
      <c r="B111" s="184"/>
      <c r="C111" s="184"/>
      <c r="D111" s="184"/>
      <c r="E111" s="184"/>
      <c r="F111" s="184"/>
      <c r="G111" s="184"/>
      <c r="H111" s="237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4"/>
      <c r="CC111" s="184"/>
      <c r="CD111" s="184"/>
      <c r="CE111" s="184"/>
    </row>
    <row r="112" spans="1:83" ht="12.75">
      <c r="A112" s="184"/>
      <c r="B112" s="184"/>
      <c r="C112" s="184"/>
      <c r="D112" s="184"/>
      <c r="E112" s="184"/>
      <c r="F112" s="184"/>
      <c r="G112" s="184"/>
      <c r="H112" s="237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</row>
    <row r="113" spans="1:83" ht="12.75">
      <c r="A113" s="184"/>
      <c r="B113" s="184"/>
      <c r="C113" s="184"/>
      <c r="D113" s="184"/>
      <c r="E113" s="184"/>
      <c r="F113" s="184"/>
      <c r="G113" s="184"/>
      <c r="H113" s="237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</row>
    <row r="114" spans="1:83" ht="12.75">
      <c r="A114" s="184"/>
      <c r="B114" s="184"/>
      <c r="C114" s="184"/>
      <c r="D114" s="184"/>
      <c r="E114" s="184"/>
      <c r="F114" s="184"/>
      <c r="G114" s="184"/>
      <c r="H114" s="237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</row>
    <row r="115" spans="1:83" ht="12.75">
      <c r="A115" s="184"/>
      <c r="B115" s="184"/>
      <c r="C115" s="184"/>
      <c r="D115" s="184"/>
      <c r="E115" s="184"/>
      <c r="F115" s="184"/>
      <c r="G115" s="184"/>
      <c r="H115" s="237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</row>
    <row r="116" spans="1:83" ht="12.75">
      <c r="A116" s="184"/>
      <c r="B116" s="184"/>
      <c r="C116" s="184"/>
      <c r="D116" s="184"/>
      <c r="E116" s="184"/>
      <c r="F116" s="184"/>
      <c r="G116" s="184"/>
      <c r="H116" s="237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</row>
    <row r="117" spans="1:83" ht="12.75">
      <c r="A117" s="184"/>
      <c r="B117" s="184"/>
      <c r="C117" s="184"/>
      <c r="D117" s="184"/>
      <c r="E117" s="184"/>
      <c r="F117" s="184"/>
      <c r="G117" s="184"/>
      <c r="H117" s="237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</row>
    <row r="118" spans="1:83" ht="12.75">
      <c r="A118" s="184"/>
      <c r="B118" s="184"/>
      <c r="C118" s="184"/>
      <c r="D118" s="184"/>
      <c r="E118" s="184"/>
      <c r="F118" s="184"/>
      <c r="G118" s="184"/>
      <c r="H118" s="237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4"/>
      <c r="BS118" s="184"/>
      <c r="BT118" s="184"/>
      <c r="BU118" s="184"/>
      <c r="BV118" s="184"/>
      <c r="BW118" s="184"/>
      <c r="BX118" s="184"/>
      <c r="BY118" s="184"/>
      <c r="BZ118" s="184"/>
      <c r="CA118" s="184"/>
      <c r="CB118" s="184"/>
      <c r="CC118" s="184"/>
      <c r="CD118" s="184"/>
      <c r="CE118" s="184"/>
    </row>
    <row r="119" spans="1:83" ht="12.75">
      <c r="A119" s="184"/>
      <c r="B119" s="184"/>
      <c r="C119" s="184"/>
      <c r="D119" s="184"/>
      <c r="E119" s="184"/>
      <c r="F119" s="184"/>
      <c r="G119" s="184"/>
      <c r="H119" s="237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</row>
    <row r="120" spans="1:83" ht="12.75">
      <c r="A120" s="184"/>
      <c r="B120" s="184"/>
      <c r="C120" s="184"/>
      <c r="D120" s="184"/>
      <c r="E120" s="184"/>
      <c r="F120" s="184"/>
      <c r="G120" s="184"/>
      <c r="H120" s="237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</row>
    <row r="121" spans="1:83" ht="12.75">
      <c r="A121" s="184"/>
      <c r="B121" s="184"/>
      <c r="C121" s="184"/>
      <c r="D121" s="184"/>
      <c r="E121" s="184"/>
      <c r="F121" s="184"/>
      <c r="G121" s="184"/>
      <c r="H121" s="237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</row>
    <row r="122" spans="1:83" ht="12.75">
      <c r="A122" s="184"/>
      <c r="B122" s="184"/>
      <c r="C122" s="184"/>
      <c r="D122" s="184"/>
      <c r="E122" s="184"/>
      <c r="F122" s="184"/>
      <c r="G122" s="184"/>
      <c r="H122" s="237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</row>
    <row r="123" spans="1:83" ht="12.75">
      <c r="A123" s="184"/>
      <c r="B123" s="184"/>
      <c r="C123" s="184"/>
      <c r="D123" s="184"/>
      <c r="E123" s="184"/>
      <c r="F123" s="184"/>
      <c r="G123" s="184"/>
      <c r="H123" s="237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</row>
    <row r="124" spans="1:83" ht="12.75">
      <c r="A124" s="184"/>
      <c r="B124" s="184"/>
      <c r="C124" s="184"/>
      <c r="D124" s="184"/>
      <c r="E124" s="184"/>
      <c r="F124" s="184"/>
      <c r="G124" s="184"/>
      <c r="H124" s="237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  <c r="BZ124" s="184"/>
      <c r="CA124" s="184"/>
      <c r="CB124" s="184"/>
      <c r="CC124" s="184"/>
      <c r="CD124" s="184"/>
      <c r="CE124" s="184"/>
    </row>
    <row r="125" spans="1:83" ht="12.75">
      <c r="A125" s="184"/>
      <c r="B125" s="184"/>
      <c r="C125" s="184"/>
      <c r="D125" s="184"/>
      <c r="E125" s="184"/>
      <c r="F125" s="184"/>
      <c r="G125" s="184"/>
      <c r="H125" s="237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</row>
    <row r="126" spans="1:83" ht="12.75">
      <c r="A126" s="184"/>
      <c r="B126" s="184"/>
      <c r="C126" s="184"/>
      <c r="D126" s="184"/>
      <c r="E126" s="184"/>
      <c r="F126" s="184"/>
      <c r="G126" s="184"/>
      <c r="H126" s="237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</row>
    <row r="127" spans="1:83" ht="12.75">
      <c r="A127" s="184"/>
      <c r="B127" s="184"/>
      <c r="C127" s="184"/>
      <c r="D127" s="184"/>
      <c r="E127" s="184"/>
      <c r="F127" s="184"/>
      <c r="G127" s="184"/>
      <c r="H127" s="237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</row>
    <row r="128" spans="1:83" ht="12.75">
      <c r="A128" s="184"/>
      <c r="B128" s="184"/>
      <c r="C128" s="184"/>
      <c r="D128" s="184"/>
      <c r="E128" s="184"/>
      <c r="F128" s="184"/>
      <c r="G128" s="184"/>
      <c r="H128" s="237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/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</row>
    <row r="129" spans="1:83" ht="12.75">
      <c r="A129" s="184"/>
      <c r="B129" s="184"/>
      <c r="C129" s="184"/>
      <c r="D129" s="184"/>
      <c r="E129" s="184"/>
      <c r="F129" s="184"/>
      <c r="G129" s="184"/>
      <c r="H129" s="237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</row>
    <row r="130" spans="1:83" ht="12.75">
      <c r="A130" s="184"/>
      <c r="B130" s="184"/>
      <c r="C130" s="184"/>
      <c r="D130" s="184"/>
      <c r="E130" s="184"/>
      <c r="F130" s="184"/>
      <c r="G130" s="184"/>
      <c r="H130" s="237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4"/>
      <c r="BT130" s="184"/>
      <c r="BU130" s="184"/>
      <c r="BV130" s="184"/>
      <c r="BW130" s="184"/>
      <c r="BX130" s="184"/>
      <c r="BY130" s="184"/>
      <c r="BZ130" s="184"/>
      <c r="CA130" s="184"/>
      <c r="CB130" s="184"/>
      <c r="CC130" s="184"/>
      <c r="CD130" s="184"/>
      <c r="CE130" s="184"/>
    </row>
    <row r="131" spans="1:83" ht="12.75">
      <c r="A131" s="184"/>
      <c r="B131" s="184"/>
      <c r="C131" s="184"/>
      <c r="D131" s="184"/>
      <c r="E131" s="184"/>
      <c r="F131" s="184"/>
      <c r="G131" s="184"/>
      <c r="H131" s="237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</row>
    <row r="132" spans="1:83" ht="12.75">
      <c r="A132" s="184"/>
      <c r="B132" s="184"/>
      <c r="C132" s="184"/>
      <c r="D132" s="184"/>
      <c r="E132" s="184"/>
      <c r="F132" s="184"/>
      <c r="G132" s="184"/>
      <c r="H132" s="237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  <c r="CA132" s="184"/>
      <c r="CB132" s="184"/>
      <c r="CC132" s="184"/>
      <c r="CD132" s="184"/>
      <c r="CE132" s="184"/>
    </row>
    <row r="133" spans="1:83" ht="12.75">
      <c r="A133" s="184"/>
      <c r="B133" s="184"/>
      <c r="C133" s="184"/>
      <c r="D133" s="184"/>
      <c r="E133" s="184"/>
      <c r="F133" s="184"/>
      <c r="G133" s="184"/>
      <c r="H133" s="237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</row>
    <row r="134" spans="1:83" ht="12.75">
      <c r="A134" s="184"/>
      <c r="B134" s="184"/>
      <c r="C134" s="184"/>
      <c r="D134" s="184"/>
      <c r="E134" s="184"/>
      <c r="F134" s="184"/>
      <c r="G134" s="184"/>
      <c r="H134" s="237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</row>
    <row r="135" spans="1:83" ht="12.75">
      <c r="A135" s="184"/>
      <c r="B135" s="184"/>
      <c r="C135" s="184"/>
      <c r="D135" s="184"/>
      <c r="E135" s="184"/>
      <c r="F135" s="184"/>
      <c r="G135" s="184"/>
      <c r="H135" s="237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</row>
    <row r="136" spans="1:83" ht="12.75">
      <c r="A136" s="184"/>
      <c r="B136" s="184"/>
      <c r="C136" s="184"/>
      <c r="D136" s="184"/>
      <c r="E136" s="184"/>
      <c r="F136" s="184"/>
      <c r="G136" s="184"/>
      <c r="H136" s="237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/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</row>
    <row r="137" spans="1:83" ht="12.75">
      <c r="A137" s="184"/>
      <c r="B137" s="184"/>
      <c r="C137" s="184"/>
      <c r="D137" s="184"/>
      <c r="E137" s="184"/>
      <c r="F137" s="184"/>
      <c r="G137" s="184"/>
      <c r="H137" s="237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4"/>
      <c r="CD137" s="184"/>
      <c r="CE137" s="184"/>
    </row>
    <row r="138" spans="1:83" ht="12.75">
      <c r="A138" s="184"/>
      <c r="B138" s="184"/>
      <c r="C138" s="184"/>
      <c r="D138" s="184"/>
      <c r="E138" s="184"/>
      <c r="F138" s="184"/>
      <c r="G138" s="184"/>
      <c r="H138" s="237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</row>
    <row r="139" spans="1:83" ht="12.75">
      <c r="A139" s="184"/>
      <c r="B139" s="184"/>
      <c r="C139" s="184"/>
      <c r="D139" s="184"/>
      <c r="E139" s="184"/>
      <c r="F139" s="184"/>
      <c r="G139" s="184"/>
      <c r="H139" s="237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</row>
    <row r="140" spans="1:83" ht="12.75">
      <c r="A140" s="184"/>
      <c r="B140" s="184"/>
      <c r="C140" s="184"/>
      <c r="D140" s="184"/>
      <c r="E140" s="184"/>
      <c r="F140" s="184"/>
      <c r="G140" s="184"/>
      <c r="H140" s="237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4"/>
      <c r="CA140" s="184"/>
      <c r="CB140" s="184"/>
      <c r="CC140" s="184"/>
      <c r="CD140" s="184"/>
      <c r="CE140" s="184"/>
    </row>
    <row r="141" spans="1:83" ht="12.75">
      <c r="A141" s="184"/>
      <c r="B141" s="184"/>
      <c r="C141" s="184"/>
      <c r="D141" s="184"/>
      <c r="E141" s="184"/>
      <c r="F141" s="184"/>
      <c r="G141" s="184"/>
      <c r="H141" s="237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  <c r="BM141" s="184"/>
      <c r="BN141" s="184"/>
      <c r="BO141" s="184"/>
      <c r="BP141" s="184"/>
      <c r="BQ141" s="184"/>
      <c r="BR141" s="184"/>
      <c r="BS141" s="184"/>
      <c r="BT141" s="184"/>
      <c r="BU141" s="184"/>
      <c r="BV141" s="184"/>
      <c r="BW141" s="184"/>
      <c r="BX141" s="184"/>
      <c r="BY141" s="184"/>
      <c r="BZ141" s="184"/>
      <c r="CA141" s="184"/>
      <c r="CB141" s="184"/>
      <c r="CC141" s="184"/>
      <c r="CD141" s="184"/>
      <c r="CE141" s="184"/>
    </row>
    <row r="142" spans="1:83" ht="12.75">
      <c r="A142" s="184"/>
      <c r="B142" s="184"/>
      <c r="C142" s="184"/>
      <c r="D142" s="184"/>
      <c r="E142" s="184"/>
      <c r="F142" s="184"/>
      <c r="G142" s="184"/>
      <c r="H142" s="237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84"/>
      <c r="CB142" s="184"/>
      <c r="CC142" s="184"/>
      <c r="CD142" s="184"/>
      <c r="CE142" s="184"/>
    </row>
    <row r="143" spans="1:83" ht="12.75">
      <c r="A143" s="184"/>
      <c r="B143" s="184"/>
      <c r="C143" s="184"/>
      <c r="D143" s="184"/>
      <c r="E143" s="184"/>
      <c r="F143" s="184"/>
      <c r="G143" s="184"/>
      <c r="H143" s="237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  <c r="BN143" s="184"/>
      <c r="BO143" s="184"/>
      <c r="BP143" s="184"/>
      <c r="BQ143" s="184"/>
      <c r="BR143" s="184"/>
      <c r="BS143" s="184"/>
      <c r="BT143" s="184"/>
      <c r="BU143" s="184"/>
      <c r="BV143" s="184"/>
      <c r="BW143" s="184"/>
      <c r="BX143" s="184"/>
      <c r="BY143" s="184"/>
      <c r="BZ143" s="184"/>
      <c r="CA143" s="184"/>
      <c r="CB143" s="184"/>
      <c r="CC143" s="184"/>
      <c r="CD143" s="184"/>
      <c r="CE143" s="184"/>
    </row>
    <row r="144" spans="1:83" ht="12.75">
      <c r="A144" s="184"/>
      <c r="B144" s="184"/>
      <c r="C144" s="184"/>
      <c r="D144" s="184"/>
      <c r="E144" s="184"/>
      <c r="F144" s="184"/>
      <c r="G144" s="184"/>
      <c r="H144" s="237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/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</row>
    <row r="145" spans="1:83" ht="12.75">
      <c r="A145" s="184"/>
      <c r="B145" s="184"/>
      <c r="C145" s="184"/>
      <c r="D145" s="184"/>
      <c r="E145" s="184"/>
      <c r="F145" s="184"/>
      <c r="G145" s="184"/>
      <c r="H145" s="237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  <c r="BN145" s="184"/>
      <c r="BO145" s="184"/>
      <c r="BP145" s="184"/>
      <c r="BQ145" s="184"/>
      <c r="BR145" s="184"/>
      <c r="BS145" s="184"/>
      <c r="BT145" s="184"/>
      <c r="BU145" s="184"/>
      <c r="BV145" s="184"/>
      <c r="BW145" s="184"/>
      <c r="BX145" s="184"/>
      <c r="BY145" s="184"/>
      <c r="BZ145" s="184"/>
      <c r="CA145" s="184"/>
      <c r="CB145" s="184"/>
      <c r="CC145" s="184"/>
      <c r="CD145" s="184"/>
      <c r="CE145" s="184"/>
    </row>
    <row r="146" spans="1:83" ht="12.75">
      <c r="A146" s="184"/>
      <c r="B146" s="184"/>
      <c r="C146" s="184"/>
      <c r="D146" s="184"/>
      <c r="E146" s="184"/>
      <c r="F146" s="184"/>
      <c r="G146" s="184"/>
      <c r="H146" s="237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184"/>
      <c r="BO146" s="184"/>
      <c r="BP146" s="184"/>
      <c r="BQ146" s="184"/>
      <c r="BR146" s="184"/>
      <c r="BS146" s="184"/>
      <c r="BT146" s="184"/>
      <c r="BU146" s="184"/>
      <c r="BV146" s="184"/>
      <c r="BW146" s="184"/>
      <c r="BX146" s="184"/>
      <c r="BY146" s="184"/>
      <c r="BZ146" s="184"/>
      <c r="CA146" s="184"/>
      <c r="CB146" s="184"/>
      <c r="CC146" s="184"/>
      <c r="CD146" s="184"/>
      <c r="CE146" s="184"/>
    </row>
    <row r="147" spans="1:83" ht="12.75">
      <c r="A147" s="184"/>
      <c r="B147" s="184"/>
      <c r="C147" s="184"/>
      <c r="D147" s="184"/>
      <c r="E147" s="184"/>
      <c r="F147" s="184"/>
      <c r="G147" s="184"/>
      <c r="H147" s="237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  <c r="BN147" s="184"/>
      <c r="BO147" s="184"/>
      <c r="BP147" s="184"/>
      <c r="BQ147" s="184"/>
      <c r="BR147" s="184"/>
      <c r="BS147" s="184"/>
      <c r="BT147" s="184"/>
      <c r="BU147" s="184"/>
      <c r="BV147" s="184"/>
      <c r="BW147" s="184"/>
      <c r="BX147" s="184"/>
      <c r="BY147" s="184"/>
      <c r="BZ147" s="184"/>
      <c r="CA147" s="184"/>
      <c r="CB147" s="184"/>
      <c r="CC147" s="184"/>
      <c r="CD147" s="184"/>
      <c r="CE147" s="184"/>
    </row>
    <row r="148" spans="1:83" ht="12.75">
      <c r="A148" s="184"/>
      <c r="B148" s="184"/>
      <c r="C148" s="184"/>
      <c r="D148" s="184"/>
      <c r="E148" s="184"/>
      <c r="F148" s="184"/>
      <c r="G148" s="184"/>
      <c r="H148" s="237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</row>
    <row r="149" spans="1:83" ht="12.75">
      <c r="A149" s="184"/>
      <c r="B149" s="184"/>
      <c r="C149" s="184"/>
      <c r="D149" s="184"/>
      <c r="E149" s="184"/>
      <c r="F149" s="184"/>
      <c r="G149" s="184"/>
      <c r="H149" s="237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184"/>
      <c r="BO149" s="184"/>
      <c r="BP149" s="184"/>
      <c r="BQ149" s="184"/>
      <c r="BR149" s="184"/>
      <c r="BS149" s="184"/>
      <c r="BT149" s="184"/>
      <c r="BU149" s="184"/>
      <c r="BV149" s="184"/>
      <c r="BW149" s="184"/>
      <c r="BX149" s="184"/>
      <c r="BY149" s="184"/>
      <c r="BZ149" s="184"/>
      <c r="CA149" s="184"/>
      <c r="CB149" s="184"/>
      <c r="CC149" s="184"/>
      <c r="CD149" s="184"/>
      <c r="CE149" s="184"/>
    </row>
    <row r="150" spans="1:83" ht="12.75">
      <c r="A150" s="184"/>
      <c r="B150" s="184"/>
      <c r="C150" s="184"/>
      <c r="D150" s="184"/>
      <c r="E150" s="184"/>
      <c r="F150" s="184"/>
      <c r="G150" s="184"/>
      <c r="H150" s="237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</row>
    <row r="151" spans="1:83" ht="12.75">
      <c r="A151" s="184"/>
      <c r="B151" s="184"/>
      <c r="C151" s="184"/>
      <c r="D151" s="184"/>
      <c r="E151" s="184"/>
      <c r="F151" s="184"/>
      <c r="G151" s="184"/>
      <c r="H151" s="237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</row>
    <row r="152" spans="1:83" ht="12.75">
      <c r="A152" s="184"/>
      <c r="B152" s="184"/>
      <c r="C152" s="184"/>
      <c r="D152" s="184"/>
      <c r="E152" s="184"/>
      <c r="F152" s="184"/>
      <c r="G152" s="184"/>
      <c r="H152" s="237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</row>
    <row r="153" spans="1:83" ht="12.75">
      <c r="A153" s="184"/>
      <c r="B153" s="184"/>
      <c r="C153" s="184"/>
      <c r="D153" s="184"/>
      <c r="E153" s="184"/>
      <c r="F153" s="184"/>
      <c r="G153" s="184"/>
      <c r="H153" s="237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</row>
    <row r="154" spans="1:83" ht="12.75">
      <c r="A154" s="184"/>
      <c r="B154" s="184"/>
      <c r="C154" s="184"/>
      <c r="D154" s="184"/>
      <c r="E154" s="184"/>
      <c r="F154" s="184"/>
      <c r="G154" s="184"/>
      <c r="H154" s="237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</row>
    <row r="155" spans="1:83" ht="12.75">
      <c r="A155" s="184"/>
      <c r="B155" s="184"/>
      <c r="C155" s="184"/>
      <c r="D155" s="184"/>
      <c r="E155" s="184"/>
      <c r="F155" s="184"/>
      <c r="G155" s="184"/>
      <c r="H155" s="237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</row>
    <row r="156" spans="1:83" ht="12.75">
      <c r="A156" s="184"/>
      <c r="B156" s="184"/>
      <c r="C156" s="184"/>
      <c r="D156" s="184"/>
      <c r="E156" s="184"/>
      <c r="F156" s="184"/>
      <c r="G156" s="184"/>
      <c r="H156" s="237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</row>
    <row r="157" spans="1:83" ht="12.75">
      <c r="A157" s="184"/>
      <c r="B157" s="184"/>
      <c r="C157" s="184"/>
      <c r="D157" s="184"/>
      <c r="E157" s="184"/>
      <c r="F157" s="184"/>
      <c r="G157" s="184"/>
      <c r="H157" s="237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</row>
    <row r="158" spans="1:83" ht="12.75">
      <c r="A158" s="184"/>
      <c r="B158" s="184"/>
      <c r="C158" s="184"/>
      <c r="D158" s="184"/>
      <c r="E158" s="184"/>
      <c r="F158" s="184"/>
      <c r="G158" s="184"/>
      <c r="H158" s="237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</row>
    <row r="159" spans="1:83" ht="12.75">
      <c r="A159" s="184"/>
      <c r="B159" s="184"/>
      <c r="C159" s="184"/>
      <c r="D159" s="184"/>
      <c r="E159" s="184"/>
      <c r="F159" s="184"/>
      <c r="G159" s="184"/>
      <c r="H159" s="237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</row>
    <row r="160" spans="1:83" ht="12.75">
      <c r="A160" s="184"/>
      <c r="B160" s="184"/>
      <c r="C160" s="184"/>
      <c r="D160" s="184"/>
      <c r="E160" s="184"/>
      <c r="F160" s="184"/>
      <c r="G160" s="184"/>
      <c r="H160" s="237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</row>
    <row r="161" spans="1:83" ht="12.75">
      <c r="A161" s="184"/>
      <c r="B161" s="184"/>
      <c r="C161" s="184"/>
      <c r="D161" s="184"/>
      <c r="E161" s="184"/>
      <c r="F161" s="184"/>
      <c r="G161" s="184"/>
      <c r="H161" s="237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</row>
    <row r="162" spans="1:83" ht="12.75">
      <c r="A162" s="184"/>
      <c r="B162" s="184"/>
      <c r="C162" s="184"/>
      <c r="D162" s="184"/>
      <c r="E162" s="184"/>
      <c r="F162" s="184"/>
      <c r="G162" s="184"/>
      <c r="H162" s="237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</row>
    <row r="163" spans="1:83" ht="12.75">
      <c r="A163" s="184"/>
      <c r="B163" s="184"/>
      <c r="C163" s="184"/>
      <c r="D163" s="184"/>
      <c r="E163" s="184"/>
      <c r="F163" s="184"/>
      <c r="G163" s="184"/>
      <c r="H163" s="237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4"/>
    </row>
    <row r="164" spans="1:83" ht="12.75">
      <c r="A164" s="184"/>
      <c r="B164" s="184"/>
      <c r="C164" s="184"/>
      <c r="D164" s="184"/>
      <c r="E164" s="184"/>
      <c r="F164" s="184"/>
      <c r="G164" s="184"/>
      <c r="H164" s="237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</row>
    <row r="165" spans="1:83" ht="12.75">
      <c r="A165" s="184"/>
      <c r="B165" s="184"/>
      <c r="C165" s="184"/>
      <c r="D165" s="184"/>
      <c r="E165" s="184"/>
      <c r="F165" s="184"/>
      <c r="G165" s="184"/>
      <c r="H165" s="237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4"/>
      <c r="BL165" s="184"/>
      <c r="BM165" s="184"/>
      <c r="BN165" s="184"/>
      <c r="BO165" s="184"/>
      <c r="BP165" s="184"/>
      <c r="BQ165" s="184"/>
      <c r="BR165" s="184"/>
      <c r="BS165" s="184"/>
      <c r="BT165" s="184"/>
      <c r="BU165" s="184"/>
      <c r="BV165" s="184"/>
      <c r="BW165" s="184"/>
      <c r="BX165" s="184"/>
      <c r="BY165" s="184"/>
      <c r="BZ165" s="184"/>
      <c r="CA165" s="184"/>
      <c r="CB165" s="184"/>
      <c r="CC165" s="184"/>
      <c r="CD165" s="184"/>
      <c r="CE165" s="184"/>
    </row>
    <row r="166" spans="1:83" ht="12.75">
      <c r="A166" s="184"/>
      <c r="B166" s="184"/>
      <c r="C166" s="184"/>
      <c r="D166" s="184"/>
      <c r="E166" s="184"/>
      <c r="F166" s="184"/>
      <c r="G166" s="184"/>
      <c r="H166" s="237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</row>
    <row r="167" spans="1:83" ht="12.75">
      <c r="A167" s="184"/>
      <c r="B167" s="184"/>
      <c r="C167" s="184"/>
      <c r="D167" s="184"/>
      <c r="E167" s="184"/>
      <c r="F167" s="184"/>
      <c r="G167" s="184"/>
      <c r="H167" s="237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</row>
    <row r="168" spans="1:83" ht="12.75">
      <c r="A168" s="184"/>
      <c r="B168" s="184"/>
      <c r="C168" s="184"/>
      <c r="D168" s="184"/>
      <c r="E168" s="184"/>
      <c r="F168" s="184"/>
      <c r="G168" s="184"/>
      <c r="H168" s="237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  <c r="BY168" s="184"/>
      <c r="BZ168" s="184"/>
      <c r="CA168" s="184"/>
      <c r="CB168" s="184"/>
      <c r="CC168" s="184"/>
      <c r="CD168" s="184"/>
      <c r="CE168" s="184"/>
    </row>
    <row r="169" spans="1:83" ht="12.75">
      <c r="A169" s="184"/>
      <c r="B169" s="184"/>
      <c r="C169" s="184"/>
      <c r="D169" s="184"/>
      <c r="E169" s="184"/>
      <c r="F169" s="184"/>
      <c r="G169" s="184"/>
      <c r="H169" s="237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  <c r="BN169" s="184"/>
      <c r="BO169" s="184"/>
      <c r="BP169" s="184"/>
      <c r="BQ169" s="184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  <c r="CE169" s="184"/>
    </row>
    <row r="170" spans="1:83" ht="12.75">
      <c r="A170" s="184"/>
      <c r="B170" s="184"/>
      <c r="C170" s="184"/>
      <c r="D170" s="184"/>
      <c r="E170" s="184"/>
      <c r="F170" s="184"/>
      <c r="G170" s="184"/>
      <c r="H170" s="237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184"/>
      <c r="BN170" s="184"/>
      <c r="BO170" s="184"/>
      <c r="BP170" s="184"/>
      <c r="BQ170" s="184"/>
      <c r="BR170" s="184"/>
      <c r="BS170" s="184"/>
      <c r="BT170" s="184"/>
      <c r="BU170" s="184"/>
      <c r="BV170" s="184"/>
      <c r="BW170" s="184"/>
      <c r="BX170" s="184"/>
      <c r="BY170" s="184"/>
      <c r="BZ170" s="184"/>
      <c r="CA170" s="184"/>
      <c r="CB170" s="184"/>
      <c r="CC170" s="184"/>
      <c r="CD170" s="184"/>
      <c r="CE170" s="184"/>
    </row>
    <row r="171" spans="1:83" ht="12.75">
      <c r="A171" s="184"/>
      <c r="B171" s="184"/>
      <c r="C171" s="184"/>
      <c r="D171" s="184"/>
      <c r="E171" s="184"/>
      <c r="F171" s="184"/>
      <c r="G171" s="184"/>
      <c r="H171" s="237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  <c r="BK171" s="184"/>
      <c r="BL171" s="184"/>
      <c r="BM171" s="184"/>
      <c r="BN171" s="184"/>
      <c r="BO171" s="184"/>
      <c r="BP171" s="184"/>
      <c r="BQ171" s="184"/>
      <c r="BR171" s="184"/>
      <c r="BS171" s="184"/>
      <c r="BT171" s="184"/>
      <c r="BU171" s="184"/>
      <c r="BV171" s="184"/>
      <c r="BW171" s="184"/>
      <c r="BX171" s="184"/>
      <c r="BY171" s="184"/>
      <c r="BZ171" s="184"/>
      <c r="CA171" s="184"/>
      <c r="CB171" s="184"/>
      <c r="CC171" s="184"/>
      <c r="CD171" s="184"/>
      <c r="CE171" s="184"/>
    </row>
    <row r="172" spans="1:83" ht="12.75">
      <c r="A172" s="184"/>
      <c r="B172" s="184"/>
      <c r="C172" s="184"/>
      <c r="D172" s="184"/>
      <c r="E172" s="184"/>
      <c r="F172" s="184"/>
      <c r="G172" s="184"/>
      <c r="H172" s="237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</row>
    <row r="173" spans="1:83" ht="12.75">
      <c r="A173" s="184"/>
      <c r="B173" s="184"/>
      <c r="C173" s="184"/>
      <c r="D173" s="184"/>
      <c r="E173" s="184"/>
      <c r="F173" s="184"/>
      <c r="G173" s="184"/>
      <c r="H173" s="237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  <c r="BP173" s="184"/>
      <c r="BQ173" s="184"/>
      <c r="BR173" s="184"/>
      <c r="BS173" s="184"/>
      <c r="BT173" s="184"/>
      <c r="BU173" s="184"/>
      <c r="BV173" s="184"/>
      <c r="BW173" s="184"/>
      <c r="BX173" s="184"/>
      <c r="BY173" s="184"/>
      <c r="BZ173" s="184"/>
      <c r="CA173" s="184"/>
      <c r="CB173" s="184"/>
      <c r="CC173" s="184"/>
      <c r="CD173" s="184"/>
      <c r="CE173" s="184"/>
    </row>
    <row r="174" spans="1:83" ht="12.75">
      <c r="A174" s="184"/>
      <c r="B174" s="184"/>
      <c r="C174" s="184"/>
      <c r="D174" s="184"/>
      <c r="E174" s="184"/>
      <c r="F174" s="184"/>
      <c r="G174" s="184"/>
      <c r="H174" s="237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184"/>
      <c r="BN174" s="184"/>
      <c r="BO174" s="184"/>
      <c r="BP174" s="184"/>
      <c r="BQ174" s="184"/>
      <c r="BR174" s="184"/>
      <c r="BS174" s="184"/>
      <c r="BT174" s="184"/>
      <c r="BU174" s="184"/>
      <c r="BV174" s="184"/>
      <c r="BW174" s="184"/>
      <c r="BX174" s="184"/>
      <c r="BY174" s="184"/>
      <c r="BZ174" s="184"/>
      <c r="CA174" s="184"/>
      <c r="CB174" s="184"/>
      <c r="CC174" s="184"/>
      <c r="CD174" s="184"/>
      <c r="CE174" s="184"/>
    </row>
    <row r="175" spans="2:83" ht="12.75">
      <c r="B175" s="184"/>
      <c r="C175" s="184"/>
      <c r="D175" s="184"/>
      <c r="E175" s="184"/>
      <c r="F175" s="184"/>
      <c r="G175" s="184"/>
      <c r="H175" s="237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4"/>
      <c r="CB175" s="184"/>
      <c r="CC175" s="184"/>
      <c r="CD175" s="184"/>
      <c r="CE175" s="184"/>
    </row>
    <row r="176" spans="2:83" ht="12.75">
      <c r="B176" s="184"/>
      <c r="C176" s="184"/>
      <c r="D176" s="184"/>
      <c r="E176" s="184"/>
      <c r="F176" s="184"/>
      <c r="G176" s="184"/>
      <c r="H176" s="237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4"/>
      <c r="BT176" s="184"/>
      <c r="BU176" s="184"/>
      <c r="BV176" s="184"/>
      <c r="BW176" s="184"/>
      <c r="BX176" s="184"/>
      <c r="BY176" s="184"/>
      <c r="BZ176" s="184"/>
      <c r="CA176" s="184"/>
      <c r="CB176" s="184"/>
      <c r="CC176" s="184"/>
      <c r="CD176" s="184"/>
      <c r="CE176" s="184"/>
    </row>
    <row r="177" spans="2:83" ht="12.75">
      <c r="B177" s="184"/>
      <c r="C177" s="184"/>
      <c r="D177" s="184"/>
      <c r="E177" s="184"/>
      <c r="F177" s="184"/>
      <c r="G177" s="184"/>
      <c r="H177" s="237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4"/>
      <c r="CC177" s="184"/>
      <c r="CD177" s="184"/>
      <c r="CE177" s="184"/>
    </row>
    <row r="178" spans="2:83" ht="12.75">
      <c r="B178" s="184"/>
      <c r="C178" s="184"/>
      <c r="D178" s="184"/>
      <c r="E178" s="184"/>
      <c r="F178" s="184"/>
      <c r="G178" s="184"/>
      <c r="H178" s="237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4"/>
      <c r="CB178" s="184"/>
      <c r="CC178" s="184"/>
      <c r="CD178" s="184"/>
      <c r="CE178" s="184"/>
    </row>
    <row r="179" spans="2:83" ht="12.75">
      <c r="B179" s="184"/>
      <c r="C179" s="184"/>
      <c r="D179" s="184"/>
      <c r="E179" s="184"/>
      <c r="F179" s="184"/>
      <c r="G179" s="184"/>
      <c r="H179" s="237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84"/>
      <c r="BN179" s="184"/>
      <c r="BO179" s="184"/>
      <c r="BP179" s="184"/>
      <c r="BQ179" s="184"/>
      <c r="BR179" s="184"/>
      <c r="BS179" s="184"/>
      <c r="BT179" s="184"/>
      <c r="BU179" s="184"/>
      <c r="BV179" s="184"/>
      <c r="BW179" s="184"/>
      <c r="BX179" s="184"/>
      <c r="BY179" s="184"/>
      <c r="BZ179" s="184"/>
      <c r="CA179" s="184"/>
      <c r="CB179" s="184"/>
      <c r="CC179" s="184"/>
      <c r="CD179" s="184"/>
      <c r="CE179" s="184"/>
    </row>
    <row r="180" spans="2:83" ht="12.75">
      <c r="B180" s="184"/>
      <c r="C180" s="184"/>
      <c r="D180" s="184"/>
      <c r="E180" s="184"/>
      <c r="F180" s="184"/>
      <c r="G180" s="184"/>
      <c r="H180" s="237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</row>
    <row r="181" spans="2:83" ht="12.75">
      <c r="B181" s="184"/>
      <c r="C181" s="184"/>
      <c r="D181" s="184"/>
      <c r="E181" s="184"/>
      <c r="F181" s="184"/>
      <c r="G181" s="184"/>
      <c r="H181" s="237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4"/>
    </row>
    <row r="182" spans="2:83" ht="12.75">
      <c r="B182" s="184"/>
      <c r="C182" s="184"/>
      <c r="D182" s="184"/>
      <c r="E182" s="184"/>
      <c r="F182" s="184"/>
      <c r="G182" s="184"/>
      <c r="H182" s="237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</row>
    <row r="183" spans="2:83" ht="12.75">
      <c r="B183" s="184"/>
      <c r="C183" s="184"/>
      <c r="D183" s="184"/>
      <c r="E183" s="184"/>
      <c r="F183" s="184"/>
      <c r="G183" s="184"/>
      <c r="H183" s="237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</row>
    <row r="184" spans="2:83" ht="12.75">
      <c r="B184" s="184"/>
      <c r="C184" s="184"/>
      <c r="D184" s="184"/>
      <c r="E184" s="184"/>
      <c r="F184" s="184"/>
      <c r="G184" s="184"/>
      <c r="H184" s="237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4"/>
      <c r="CA184" s="184"/>
      <c r="CB184" s="184"/>
      <c r="CC184" s="184"/>
      <c r="CD184" s="184"/>
      <c r="CE184" s="184"/>
    </row>
    <row r="185" spans="2:83" ht="12.75">
      <c r="B185" s="184"/>
      <c r="C185" s="184"/>
      <c r="D185" s="184"/>
      <c r="E185" s="184"/>
      <c r="F185" s="184"/>
      <c r="G185" s="184"/>
      <c r="H185" s="237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/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4"/>
      <c r="CA185" s="184"/>
      <c r="CB185" s="184"/>
      <c r="CC185" s="184"/>
      <c r="CD185" s="184"/>
      <c r="CE185" s="184"/>
    </row>
    <row r="186" spans="2:83" ht="12.75">
      <c r="B186" s="184"/>
      <c r="C186" s="184"/>
      <c r="D186" s="184"/>
      <c r="E186" s="184"/>
      <c r="F186" s="184"/>
      <c r="G186" s="184"/>
      <c r="H186" s="237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</row>
    <row r="187" spans="2:83" ht="12.75">
      <c r="B187" s="184"/>
      <c r="C187" s="184"/>
      <c r="D187" s="184"/>
      <c r="E187" s="184"/>
      <c r="F187" s="184"/>
      <c r="G187" s="184"/>
      <c r="H187" s="237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/>
      <c r="CA187" s="184"/>
      <c r="CB187" s="184"/>
      <c r="CC187" s="184"/>
      <c r="CD187" s="184"/>
      <c r="CE187" s="184"/>
    </row>
    <row r="188" spans="2:83" ht="12.75">
      <c r="B188" s="184"/>
      <c r="C188" s="184"/>
      <c r="D188" s="184"/>
      <c r="E188" s="184"/>
      <c r="F188" s="184"/>
      <c r="G188" s="184"/>
      <c r="H188" s="237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</row>
    <row r="189" spans="2:83" ht="12.75">
      <c r="B189" s="184"/>
      <c r="C189" s="184"/>
      <c r="D189" s="184"/>
      <c r="E189" s="184"/>
      <c r="F189" s="184"/>
      <c r="G189" s="184"/>
      <c r="H189" s="237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</row>
    <row r="190" spans="2:83" ht="12.75">
      <c r="B190" s="184"/>
      <c r="C190" s="184"/>
      <c r="D190" s="184"/>
      <c r="E190" s="184"/>
      <c r="F190" s="184"/>
      <c r="G190" s="184"/>
      <c r="H190" s="237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184"/>
      <c r="BN190" s="184"/>
      <c r="BO190" s="184"/>
      <c r="BP190" s="184"/>
      <c r="BQ190" s="184"/>
      <c r="BR190" s="184"/>
      <c r="BS190" s="184"/>
      <c r="BT190" s="184"/>
      <c r="BU190" s="184"/>
      <c r="BV190" s="184"/>
      <c r="BW190" s="184"/>
      <c r="BX190" s="184"/>
      <c r="BY190" s="184"/>
      <c r="BZ190" s="184"/>
      <c r="CA190" s="184"/>
      <c r="CB190" s="184"/>
      <c r="CC190" s="184"/>
      <c r="CD190" s="184"/>
      <c r="CE190" s="184"/>
    </row>
    <row r="191" spans="2:83" ht="12.75">
      <c r="B191" s="184"/>
      <c r="C191" s="184"/>
      <c r="D191" s="184"/>
      <c r="E191" s="184"/>
      <c r="F191" s="184"/>
      <c r="G191" s="184"/>
      <c r="H191" s="237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  <c r="BK191" s="184"/>
      <c r="BL191" s="184"/>
      <c r="BM191" s="184"/>
      <c r="BN191" s="184"/>
      <c r="BO191" s="184"/>
      <c r="BP191" s="184"/>
      <c r="BQ191" s="184"/>
      <c r="BR191" s="184"/>
      <c r="BS191" s="184"/>
      <c r="BT191" s="184"/>
      <c r="BU191" s="184"/>
      <c r="BV191" s="184"/>
      <c r="BW191" s="184"/>
      <c r="BX191" s="184"/>
      <c r="BY191" s="184"/>
      <c r="BZ191" s="184"/>
      <c r="CA191" s="184"/>
      <c r="CB191" s="184"/>
      <c r="CC191" s="184"/>
      <c r="CD191" s="184"/>
      <c r="CE191" s="184"/>
    </row>
    <row r="192" spans="2:83" ht="12.75">
      <c r="B192" s="184"/>
      <c r="C192" s="184"/>
      <c r="D192" s="184"/>
      <c r="E192" s="184"/>
      <c r="F192" s="184"/>
      <c r="G192" s="184"/>
      <c r="H192" s="237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  <c r="BK192" s="184"/>
      <c r="BL192" s="184"/>
      <c r="BM192" s="184"/>
      <c r="BN192" s="184"/>
      <c r="BO192" s="184"/>
      <c r="BP192" s="184"/>
      <c r="BQ192" s="184"/>
      <c r="BR192" s="184"/>
      <c r="BS192" s="184"/>
      <c r="BT192" s="184"/>
      <c r="BU192" s="184"/>
      <c r="BV192" s="184"/>
      <c r="BW192" s="184"/>
      <c r="BX192" s="184"/>
      <c r="BY192" s="184"/>
      <c r="BZ192" s="184"/>
      <c r="CA192" s="184"/>
      <c r="CB192" s="184"/>
      <c r="CC192" s="184"/>
      <c r="CD192" s="184"/>
      <c r="CE192" s="184"/>
    </row>
    <row r="193" spans="2:83" ht="12.75">
      <c r="B193" s="184"/>
      <c r="C193" s="184"/>
      <c r="D193" s="184"/>
      <c r="E193" s="184"/>
      <c r="F193" s="184"/>
      <c r="G193" s="184"/>
      <c r="H193" s="237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  <c r="BK193" s="184"/>
      <c r="BL193" s="184"/>
      <c r="BM193" s="184"/>
      <c r="BN193" s="184"/>
      <c r="BO193" s="184"/>
      <c r="BP193" s="184"/>
      <c r="BQ193" s="184"/>
      <c r="BR193" s="184"/>
      <c r="BS193" s="184"/>
      <c r="BT193" s="184"/>
      <c r="BU193" s="184"/>
      <c r="BV193" s="184"/>
      <c r="BW193" s="184"/>
      <c r="BX193" s="184"/>
      <c r="BY193" s="184"/>
      <c r="BZ193" s="184"/>
      <c r="CA193" s="184"/>
      <c r="CB193" s="184"/>
      <c r="CC193" s="184"/>
      <c r="CD193" s="184"/>
      <c r="CE193" s="184"/>
    </row>
    <row r="194" spans="2:83" ht="12.75">
      <c r="B194" s="184"/>
      <c r="C194" s="184"/>
      <c r="D194" s="184"/>
      <c r="E194" s="184"/>
      <c r="F194" s="184"/>
      <c r="G194" s="184"/>
      <c r="H194" s="237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184"/>
      <c r="BN194" s="184"/>
      <c r="BO194" s="184"/>
      <c r="BP194" s="184"/>
      <c r="BQ194" s="184"/>
      <c r="BR194" s="184"/>
      <c r="BS194" s="184"/>
      <c r="BT194" s="184"/>
      <c r="BU194" s="184"/>
      <c r="BV194" s="184"/>
      <c r="BW194" s="184"/>
      <c r="BX194" s="184"/>
      <c r="BY194" s="184"/>
      <c r="BZ194" s="184"/>
      <c r="CA194" s="184"/>
      <c r="CB194" s="184"/>
      <c r="CC194" s="184"/>
      <c r="CD194" s="184"/>
      <c r="CE194" s="184"/>
    </row>
    <row r="195" spans="2:83" ht="12.75">
      <c r="B195" s="184"/>
      <c r="C195" s="184"/>
      <c r="D195" s="184"/>
      <c r="E195" s="184"/>
      <c r="F195" s="184"/>
      <c r="G195" s="184"/>
      <c r="H195" s="237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  <c r="BN195" s="184"/>
      <c r="BO195" s="184"/>
      <c r="BP195" s="184"/>
      <c r="BQ195" s="184"/>
      <c r="BR195" s="184"/>
      <c r="BS195" s="184"/>
      <c r="BT195" s="184"/>
      <c r="BU195" s="184"/>
      <c r="BV195" s="184"/>
      <c r="BW195" s="184"/>
      <c r="BX195" s="184"/>
      <c r="BY195" s="184"/>
      <c r="BZ195" s="184"/>
      <c r="CA195" s="184"/>
      <c r="CB195" s="184"/>
      <c r="CC195" s="184"/>
      <c r="CD195" s="184"/>
      <c r="CE195" s="184"/>
    </row>
    <row r="196" spans="2:83" ht="12.75">
      <c r="B196" s="184"/>
      <c r="C196" s="184"/>
      <c r="D196" s="184"/>
      <c r="E196" s="184"/>
      <c r="F196" s="184"/>
      <c r="G196" s="184"/>
      <c r="H196" s="237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  <c r="BN196" s="184"/>
      <c r="BO196" s="184"/>
      <c r="BP196" s="184"/>
      <c r="BQ196" s="184"/>
      <c r="BR196" s="184"/>
      <c r="BS196" s="184"/>
      <c r="BT196" s="184"/>
      <c r="BU196" s="184"/>
      <c r="BV196" s="184"/>
      <c r="BW196" s="184"/>
      <c r="BX196" s="184"/>
      <c r="BY196" s="184"/>
      <c r="BZ196" s="184"/>
      <c r="CA196" s="184"/>
      <c r="CB196" s="184"/>
      <c r="CC196" s="184"/>
      <c r="CD196" s="184"/>
      <c r="CE196" s="184"/>
    </row>
    <row r="197" spans="2:83" ht="12.75">
      <c r="B197" s="184"/>
      <c r="C197" s="184"/>
      <c r="D197" s="184"/>
      <c r="E197" s="184"/>
      <c r="F197" s="184"/>
      <c r="G197" s="184"/>
      <c r="H197" s="237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4"/>
      <c r="BB197" s="184"/>
      <c r="BC197" s="184"/>
      <c r="BD197" s="184"/>
      <c r="BE197" s="184"/>
      <c r="BF197" s="184"/>
      <c r="BG197" s="184"/>
      <c r="BH197" s="184"/>
      <c r="BI197" s="184"/>
      <c r="BJ197" s="184"/>
      <c r="BK197" s="184"/>
      <c r="BL197" s="184"/>
      <c r="BM197" s="184"/>
      <c r="BN197" s="184"/>
      <c r="BO197" s="184"/>
      <c r="BP197" s="184"/>
      <c r="BQ197" s="184"/>
      <c r="BR197" s="184"/>
      <c r="BS197" s="184"/>
      <c r="BT197" s="184"/>
      <c r="BU197" s="184"/>
      <c r="BV197" s="184"/>
      <c r="BW197" s="184"/>
      <c r="BX197" s="184"/>
      <c r="BY197" s="184"/>
      <c r="BZ197" s="184"/>
      <c r="CA197" s="184"/>
      <c r="CB197" s="184"/>
      <c r="CC197" s="184"/>
      <c r="CD197" s="184"/>
      <c r="CE197" s="184"/>
    </row>
    <row r="198" spans="2:83" ht="12.75">
      <c r="B198" s="184"/>
      <c r="C198" s="184"/>
      <c r="D198" s="184"/>
      <c r="E198" s="184"/>
      <c r="F198" s="184"/>
      <c r="G198" s="184"/>
      <c r="H198" s="237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4"/>
      <c r="BE198" s="184"/>
      <c r="BF198" s="184"/>
      <c r="BG198" s="184"/>
      <c r="BH198" s="184"/>
      <c r="BI198" s="184"/>
      <c r="BJ198" s="184"/>
      <c r="BK198" s="184"/>
      <c r="BL198" s="184"/>
      <c r="BM198" s="184"/>
      <c r="BN198" s="184"/>
      <c r="BO198" s="184"/>
      <c r="BP198" s="184"/>
      <c r="BQ198" s="184"/>
      <c r="BR198" s="184"/>
      <c r="BS198" s="184"/>
      <c r="BT198" s="184"/>
      <c r="BU198" s="184"/>
      <c r="BV198" s="184"/>
      <c r="BW198" s="184"/>
      <c r="BX198" s="184"/>
      <c r="BY198" s="184"/>
      <c r="BZ198" s="184"/>
      <c r="CA198" s="184"/>
      <c r="CB198" s="184"/>
      <c r="CC198" s="184"/>
      <c r="CD198" s="184"/>
      <c r="CE198" s="184"/>
    </row>
    <row r="199" spans="2:83" ht="12.75">
      <c r="B199" s="184"/>
      <c r="C199" s="184"/>
      <c r="D199" s="184"/>
      <c r="E199" s="184"/>
      <c r="F199" s="184"/>
      <c r="G199" s="184"/>
      <c r="H199" s="237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  <c r="BK199" s="184"/>
      <c r="BL199" s="184"/>
      <c r="BM199" s="184"/>
      <c r="BN199" s="184"/>
      <c r="BO199" s="184"/>
      <c r="BP199" s="184"/>
      <c r="BQ199" s="184"/>
      <c r="BR199" s="184"/>
      <c r="BS199" s="184"/>
      <c r="BT199" s="184"/>
      <c r="BU199" s="184"/>
      <c r="BV199" s="184"/>
      <c r="BW199" s="184"/>
      <c r="BX199" s="184"/>
      <c r="BY199" s="184"/>
      <c r="BZ199" s="184"/>
      <c r="CA199" s="184"/>
      <c r="CB199" s="184"/>
      <c r="CC199" s="184"/>
      <c r="CD199" s="184"/>
      <c r="CE199" s="184"/>
    </row>
    <row r="200" spans="2:83" ht="12.75">
      <c r="B200" s="184"/>
      <c r="C200" s="184"/>
      <c r="D200" s="184"/>
      <c r="E200" s="184"/>
      <c r="F200" s="184"/>
      <c r="G200" s="184"/>
      <c r="H200" s="237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  <c r="BN200" s="184"/>
      <c r="BO200" s="184"/>
      <c r="BP200" s="184"/>
      <c r="BQ200" s="184"/>
      <c r="BR200" s="184"/>
      <c r="BS200" s="184"/>
      <c r="BT200" s="184"/>
      <c r="BU200" s="184"/>
      <c r="BV200" s="184"/>
      <c r="BW200" s="184"/>
      <c r="BX200" s="184"/>
      <c r="BY200" s="184"/>
      <c r="BZ200" s="184"/>
      <c r="CA200" s="184"/>
      <c r="CB200" s="184"/>
      <c r="CC200" s="184"/>
      <c r="CD200" s="184"/>
      <c r="CE200" s="184"/>
    </row>
    <row r="201" spans="2:83" ht="12.75">
      <c r="B201" s="184"/>
      <c r="C201" s="184"/>
      <c r="D201" s="184"/>
      <c r="E201" s="184"/>
      <c r="F201" s="184"/>
      <c r="G201" s="184"/>
      <c r="H201" s="237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4"/>
      <c r="BE201" s="184"/>
      <c r="BF201" s="184"/>
      <c r="BG201" s="184"/>
      <c r="BH201" s="184"/>
      <c r="BI201" s="184"/>
      <c r="BJ201" s="184"/>
      <c r="BK201" s="184"/>
      <c r="BL201" s="184"/>
      <c r="BM201" s="184"/>
      <c r="BN201" s="184"/>
      <c r="BO201" s="184"/>
      <c r="BP201" s="184"/>
      <c r="BQ201" s="184"/>
      <c r="BR201" s="184"/>
      <c r="BS201" s="184"/>
      <c r="BT201" s="184"/>
      <c r="BU201" s="184"/>
      <c r="BV201" s="184"/>
      <c r="BW201" s="184"/>
      <c r="BX201" s="184"/>
      <c r="BY201" s="184"/>
      <c r="BZ201" s="184"/>
      <c r="CA201" s="184"/>
      <c r="CB201" s="184"/>
      <c r="CC201" s="184"/>
      <c r="CD201" s="184"/>
      <c r="CE201" s="184"/>
    </row>
    <row r="202" spans="2:83" ht="12.75">
      <c r="B202" s="184"/>
      <c r="C202" s="184"/>
      <c r="D202" s="184"/>
      <c r="E202" s="184"/>
      <c r="F202" s="184"/>
      <c r="G202" s="184"/>
      <c r="H202" s="237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4"/>
      <c r="BN202" s="184"/>
      <c r="BO202" s="184"/>
      <c r="BP202" s="184"/>
      <c r="BQ202" s="184"/>
      <c r="BR202" s="184"/>
      <c r="BS202" s="184"/>
      <c r="BT202" s="184"/>
      <c r="BU202" s="184"/>
      <c r="BV202" s="184"/>
      <c r="BW202" s="184"/>
      <c r="BX202" s="184"/>
      <c r="BY202" s="184"/>
      <c r="BZ202" s="184"/>
      <c r="CA202" s="184"/>
      <c r="CB202" s="184"/>
      <c r="CC202" s="184"/>
      <c r="CD202" s="184"/>
      <c r="CE202" s="184"/>
    </row>
    <row r="203" spans="2:83" ht="12.75">
      <c r="B203" s="184"/>
      <c r="C203" s="184"/>
      <c r="D203" s="184"/>
      <c r="E203" s="184"/>
      <c r="F203" s="184"/>
      <c r="G203" s="184"/>
      <c r="H203" s="237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  <c r="BN203" s="184"/>
      <c r="BO203" s="184"/>
      <c r="BP203" s="184"/>
      <c r="BQ203" s="184"/>
      <c r="BR203" s="184"/>
      <c r="BS203" s="184"/>
      <c r="BT203" s="184"/>
      <c r="BU203" s="184"/>
      <c r="BV203" s="184"/>
      <c r="BW203" s="184"/>
      <c r="BX203" s="184"/>
      <c r="BY203" s="184"/>
      <c r="BZ203" s="184"/>
      <c r="CA203" s="184"/>
      <c r="CB203" s="184"/>
      <c r="CC203" s="184"/>
      <c r="CD203" s="184"/>
      <c r="CE203" s="184"/>
    </row>
    <row r="204" spans="2:83" ht="12.75">
      <c r="B204" s="184"/>
      <c r="C204" s="184"/>
      <c r="D204" s="184"/>
      <c r="E204" s="184"/>
      <c r="F204" s="184"/>
      <c r="G204" s="184"/>
      <c r="H204" s="237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184"/>
      <c r="BN204" s="184"/>
      <c r="BO204" s="184"/>
      <c r="BP204" s="184"/>
      <c r="BQ204" s="184"/>
      <c r="BR204" s="184"/>
      <c r="BS204" s="184"/>
      <c r="BT204" s="184"/>
      <c r="BU204" s="184"/>
      <c r="BV204" s="184"/>
      <c r="BW204" s="184"/>
      <c r="BX204" s="184"/>
      <c r="BY204" s="184"/>
      <c r="BZ204" s="184"/>
      <c r="CA204" s="184"/>
      <c r="CB204" s="184"/>
      <c r="CC204" s="184"/>
      <c r="CD204" s="184"/>
      <c r="CE204" s="184"/>
    </row>
    <row r="205" spans="2:83" ht="12.75">
      <c r="B205" s="184"/>
      <c r="C205" s="184"/>
      <c r="D205" s="184"/>
      <c r="E205" s="184"/>
      <c r="F205" s="184"/>
      <c r="G205" s="184"/>
      <c r="H205" s="237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184"/>
      <c r="BR205" s="184"/>
      <c r="BS205" s="184"/>
      <c r="BT205" s="184"/>
      <c r="BU205" s="184"/>
      <c r="BV205" s="184"/>
      <c r="BW205" s="184"/>
      <c r="BX205" s="184"/>
      <c r="BY205" s="184"/>
      <c r="BZ205" s="184"/>
      <c r="CA205" s="184"/>
      <c r="CB205" s="184"/>
      <c r="CC205" s="184"/>
      <c r="CD205" s="184"/>
      <c r="CE205" s="184"/>
    </row>
    <row r="206" spans="2:83" ht="12.75">
      <c r="B206" s="184"/>
      <c r="C206" s="184"/>
      <c r="D206" s="184"/>
      <c r="E206" s="184"/>
      <c r="F206" s="184"/>
      <c r="G206" s="184"/>
      <c r="H206" s="237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184"/>
      <c r="BR206" s="184"/>
      <c r="BS206" s="184"/>
      <c r="BT206" s="184"/>
      <c r="BU206" s="184"/>
      <c r="BV206" s="184"/>
      <c r="BW206" s="184"/>
      <c r="BX206" s="184"/>
      <c r="BY206" s="184"/>
      <c r="BZ206" s="184"/>
      <c r="CA206" s="184"/>
      <c r="CB206" s="184"/>
      <c r="CC206" s="184"/>
      <c r="CD206" s="184"/>
      <c r="CE206" s="184"/>
    </row>
    <row r="207" spans="2:83" ht="12.75">
      <c r="B207" s="184"/>
      <c r="C207" s="184"/>
      <c r="D207" s="184"/>
      <c r="E207" s="184"/>
      <c r="F207" s="184"/>
      <c r="G207" s="184"/>
      <c r="H207" s="237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184"/>
    </row>
    <row r="208" spans="2:83" ht="12.75">
      <c r="B208" s="184"/>
      <c r="C208" s="184"/>
      <c r="D208" s="184"/>
      <c r="E208" s="184"/>
      <c r="F208" s="184"/>
      <c r="G208" s="184"/>
      <c r="H208" s="237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184"/>
      <c r="BQ208" s="184"/>
      <c r="BR208" s="184"/>
      <c r="BS208" s="184"/>
      <c r="BT208" s="184"/>
      <c r="BU208" s="184"/>
      <c r="BV208" s="184"/>
      <c r="BW208" s="184"/>
      <c r="BX208" s="184"/>
      <c r="BY208" s="184"/>
      <c r="BZ208" s="184"/>
      <c r="CA208" s="184"/>
      <c r="CB208" s="184"/>
      <c r="CC208" s="184"/>
      <c r="CD208" s="184"/>
      <c r="CE208" s="184"/>
    </row>
    <row r="209" spans="2:83" ht="12.75">
      <c r="B209" s="184"/>
      <c r="C209" s="184"/>
      <c r="D209" s="184"/>
      <c r="E209" s="184"/>
      <c r="F209" s="184"/>
      <c r="G209" s="184"/>
      <c r="H209" s="237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184"/>
      <c r="BQ209" s="184"/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  <c r="CE209" s="184"/>
    </row>
    <row r="210" spans="2:83" ht="12.75">
      <c r="B210" s="184"/>
      <c r="C210" s="184"/>
      <c r="D210" s="184"/>
      <c r="E210" s="184"/>
      <c r="F210" s="184"/>
      <c r="G210" s="184"/>
      <c r="H210" s="237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84"/>
      <c r="BQ210" s="184"/>
      <c r="BR210" s="184"/>
      <c r="BS210" s="184"/>
      <c r="BT210" s="184"/>
      <c r="BU210" s="184"/>
      <c r="BV210" s="184"/>
      <c r="BW210" s="184"/>
      <c r="BX210" s="184"/>
      <c r="BY210" s="184"/>
      <c r="BZ210" s="184"/>
      <c r="CA210" s="184"/>
      <c r="CB210" s="184"/>
      <c r="CC210" s="184"/>
      <c r="CD210" s="184"/>
      <c r="CE210" s="184"/>
    </row>
    <row r="211" spans="2:83" ht="12.75">
      <c r="B211" s="184"/>
      <c r="C211" s="184"/>
      <c r="D211" s="184"/>
      <c r="E211" s="184"/>
      <c r="F211" s="184"/>
      <c r="G211" s="184"/>
      <c r="H211" s="237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4"/>
      <c r="BO211" s="184"/>
      <c r="BP211" s="184"/>
      <c r="BQ211" s="184"/>
      <c r="BR211" s="184"/>
      <c r="BS211" s="184"/>
      <c r="BT211" s="184"/>
      <c r="BU211" s="184"/>
      <c r="BV211" s="184"/>
      <c r="BW211" s="184"/>
      <c r="BX211" s="184"/>
      <c r="BY211" s="184"/>
      <c r="BZ211" s="184"/>
      <c r="CA211" s="184"/>
      <c r="CB211" s="184"/>
      <c r="CC211" s="184"/>
      <c r="CD211" s="184"/>
      <c r="CE211" s="184"/>
    </row>
    <row r="212" spans="2:83" ht="12.75">
      <c r="B212" s="184"/>
      <c r="C212" s="184"/>
      <c r="D212" s="184"/>
      <c r="E212" s="184"/>
      <c r="F212" s="184"/>
      <c r="G212" s="184"/>
      <c r="H212" s="237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84"/>
      <c r="BQ212" s="184"/>
      <c r="BR212" s="184"/>
      <c r="BS212" s="184"/>
      <c r="BT212" s="184"/>
      <c r="BU212" s="184"/>
      <c r="BV212" s="184"/>
      <c r="BW212" s="184"/>
      <c r="BX212" s="184"/>
      <c r="BY212" s="184"/>
      <c r="BZ212" s="184"/>
      <c r="CA212" s="184"/>
      <c r="CB212" s="184"/>
      <c r="CC212" s="184"/>
      <c r="CD212" s="184"/>
      <c r="CE212" s="184"/>
    </row>
    <row r="213" spans="2:83" ht="12.75">
      <c r="B213" s="184"/>
      <c r="C213" s="184"/>
      <c r="D213" s="184"/>
      <c r="E213" s="184"/>
      <c r="F213" s="184"/>
      <c r="G213" s="184"/>
      <c r="H213" s="237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  <c r="CE213" s="184"/>
    </row>
    <row r="214" spans="2:83" ht="12.75">
      <c r="B214" s="184"/>
      <c r="C214" s="184"/>
      <c r="D214" s="184"/>
      <c r="E214" s="184"/>
      <c r="F214" s="184"/>
      <c r="G214" s="184"/>
      <c r="H214" s="237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  <c r="CE214" s="184"/>
    </row>
    <row r="215" spans="2:83" ht="12.75">
      <c r="B215" s="184"/>
      <c r="C215" s="184"/>
      <c r="D215" s="184"/>
      <c r="E215" s="184"/>
      <c r="F215" s="184"/>
      <c r="G215" s="184"/>
      <c r="H215" s="237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  <c r="CE215" s="184"/>
    </row>
    <row r="216" spans="2:83" ht="12.75">
      <c r="B216" s="184"/>
      <c r="C216" s="184"/>
      <c r="D216" s="184"/>
      <c r="E216" s="184"/>
      <c r="F216" s="184"/>
      <c r="G216" s="184"/>
      <c r="H216" s="237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  <c r="BK216" s="184"/>
      <c r="BL216" s="184"/>
      <c r="BM216" s="184"/>
      <c r="BN216" s="184"/>
      <c r="BO216" s="184"/>
      <c r="BP216" s="184"/>
      <c r="BQ216" s="184"/>
      <c r="BR216" s="184"/>
      <c r="BS216" s="184"/>
      <c r="BT216" s="184"/>
      <c r="BU216" s="184"/>
      <c r="BV216" s="184"/>
      <c r="BW216" s="184"/>
      <c r="BX216" s="184"/>
      <c r="BY216" s="184"/>
      <c r="BZ216" s="184"/>
      <c r="CA216" s="184"/>
      <c r="CB216" s="184"/>
      <c r="CC216" s="184"/>
      <c r="CD216" s="184"/>
      <c r="CE216" s="184"/>
    </row>
    <row r="217" spans="2:83" ht="12.75">
      <c r="B217" s="184"/>
      <c r="C217" s="184"/>
      <c r="D217" s="184"/>
      <c r="E217" s="184"/>
      <c r="F217" s="184"/>
      <c r="G217" s="184"/>
      <c r="H217" s="237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  <c r="CB217" s="184"/>
      <c r="CC217" s="184"/>
      <c r="CD217" s="184"/>
      <c r="CE217" s="184"/>
    </row>
    <row r="218" spans="2:83" ht="12.75">
      <c r="B218" s="184"/>
      <c r="C218" s="184"/>
      <c r="D218" s="184"/>
      <c r="E218" s="184"/>
      <c r="F218" s="184"/>
      <c r="G218" s="184"/>
      <c r="H218" s="237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84"/>
      <c r="BQ218" s="184"/>
      <c r="BR218" s="184"/>
      <c r="BS218" s="184"/>
      <c r="BT218" s="184"/>
      <c r="BU218" s="184"/>
      <c r="BV218" s="184"/>
      <c r="BW218" s="184"/>
      <c r="BX218" s="184"/>
      <c r="BY218" s="184"/>
      <c r="BZ218" s="184"/>
      <c r="CA218" s="184"/>
      <c r="CB218" s="184"/>
      <c r="CC218" s="184"/>
      <c r="CD218" s="184"/>
      <c r="CE218" s="184"/>
    </row>
    <row r="219" spans="2:83" ht="12.75">
      <c r="B219" s="184"/>
      <c r="C219" s="184"/>
      <c r="D219" s="184"/>
      <c r="E219" s="184"/>
      <c r="F219" s="184"/>
      <c r="G219" s="184"/>
      <c r="H219" s="237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84"/>
      <c r="BN219" s="184"/>
      <c r="BO219" s="184"/>
      <c r="BP219" s="184"/>
      <c r="BQ219" s="184"/>
      <c r="BR219" s="184"/>
      <c r="BS219" s="184"/>
      <c r="BT219" s="184"/>
      <c r="BU219" s="184"/>
      <c r="BV219" s="184"/>
      <c r="BW219" s="184"/>
      <c r="BX219" s="184"/>
      <c r="BY219" s="184"/>
      <c r="BZ219" s="184"/>
      <c r="CA219" s="184"/>
      <c r="CB219" s="184"/>
      <c r="CC219" s="184"/>
      <c r="CD219" s="184"/>
      <c r="CE219" s="184"/>
    </row>
    <row r="220" spans="2:83" ht="12.75">
      <c r="B220" s="184"/>
      <c r="C220" s="184"/>
      <c r="D220" s="184"/>
      <c r="E220" s="184"/>
      <c r="F220" s="184"/>
      <c r="G220" s="184"/>
      <c r="H220" s="237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  <c r="CE220" s="184"/>
    </row>
    <row r="221" spans="2:83" ht="12.75">
      <c r="B221" s="184"/>
      <c r="C221" s="184"/>
      <c r="D221" s="184"/>
      <c r="E221" s="184"/>
      <c r="F221" s="184"/>
      <c r="G221" s="184"/>
      <c r="H221" s="237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  <c r="CE221" s="184"/>
    </row>
    <row r="222" spans="2:83" ht="12.75">
      <c r="B222" s="184"/>
      <c r="C222" s="184"/>
      <c r="D222" s="184"/>
      <c r="E222" s="184"/>
      <c r="F222" s="184"/>
      <c r="G222" s="184"/>
      <c r="H222" s="237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4"/>
      <c r="BT222" s="184"/>
      <c r="BU222" s="184"/>
      <c r="BV222" s="184"/>
      <c r="BW222" s="184"/>
      <c r="BX222" s="184"/>
      <c r="BY222" s="184"/>
      <c r="BZ222" s="184"/>
      <c r="CA222" s="184"/>
      <c r="CB222" s="184"/>
      <c r="CC222" s="184"/>
      <c r="CD222" s="184"/>
      <c r="CE222" s="184"/>
    </row>
    <row r="223" spans="2:83" ht="12.75">
      <c r="B223" s="184"/>
      <c r="C223" s="184"/>
      <c r="D223" s="184"/>
      <c r="E223" s="184"/>
      <c r="F223" s="184"/>
      <c r="G223" s="184"/>
      <c r="H223" s="237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184"/>
      <c r="BN223" s="184"/>
      <c r="BO223" s="184"/>
      <c r="BP223" s="184"/>
      <c r="BQ223" s="184"/>
      <c r="BR223" s="184"/>
      <c r="BS223" s="184"/>
      <c r="BT223" s="184"/>
      <c r="BU223" s="184"/>
      <c r="BV223" s="184"/>
      <c r="BW223" s="184"/>
      <c r="BX223" s="184"/>
      <c r="BY223" s="184"/>
      <c r="BZ223" s="184"/>
      <c r="CA223" s="184"/>
      <c r="CB223" s="184"/>
      <c r="CC223" s="184"/>
      <c r="CD223" s="184"/>
      <c r="CE223" s="184"/>
    </row>
    <row r="224" spans="2:83" ht="12.75">
      <c r="B224" s="184"/>
      <c r="C224" s="184"/>
      <c r="D224" s="184"/>
      <c r="E224" s="184"/>
      <c r="F224" s="184"/>
      <c r="G224" s="184"/>
      <c r="H224" s="237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184"/>
      <c r="BN224" s="184"/>
      <c r="BO224" s="184"/>
      <c r="BP224" s="184"/>
      <c r="BQ224" s="184"/>
      <c r="BR224" s="184"/>
      <c r="BS224" s="184"/>
      <c r="BT224" s="184"/>
      <c r="BU224" s="184"/>
      <c r="BV224" s="184"/>
      <c r="BW224" s="184"/>
      <c r="BX224" s="184"/>
      <c r="BY224" s="184"/>
      <c r="BZ224" s="184"/>
      <c r="CA224" s="184"/>
      <c r="CB224" s="184"/>
      <c r="CC224" s="184"/>
      <c r="CD224" s="184"/>
      <c r="CE224" s="184"/>
    </row>
    <row r="225" spans="2:83" ht="12.75">
      <c r="B225" s="184"/>
      <c r="C225" s="184"/>
      <c r="D225" s="184"/>
      <c r="E225" s="184"/>
      <c r="F225" s="184"/>
      <c r="G225" s="184"/>
      <c r="H225" s="237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  <c r="CE225" s="184"/>
    </row>
    <row r="226" spans="2:83" ht="12.75">
      <c r="B226" s="184"/>
      <c r="C226" s="184"/>
      <c r="D226" s="184"/>
      <c r="E226" s="184"/>
      <c r="F226" s="184"/>
      <c r="G226" s="184"/>
      <c r="H226" s="237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  <c r="CE226" s="184"/>
    </row>
    <row r="227" spans="2:83" ht="12.75">
      <c r="B227" s="184"/>
      <c r="C227" s="184"/>
      <c r="D227" s="184"/>
      <c r="E227" s="184"/>
      <c r="F227" s="184"/>
      <c r="G227" s="184"/>
      <c r="H227" s="237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184"/>
      <c r="BN227" s="184"/>
      <c r="BO227" s="184"/>
      <c r="BP227" s="184"/>
      <c r="BQ227" s="184"/>
      <c r="BR227" s="184"/>
      <c r="BS227" s="184"/>
      <c r="BT227" s="184"/>
      <c r="BU227" s="184"/>
      <c r="BV227" s="184"/>
      <c r="BW227" s="184"/>
      <c r="BX227" s="184"/>
      <c r="BY227" s="184"/>
      <c r="BZ227" s="184"/>
      <c r="CA227" s="184"/>
      <c r="CB227" s="184"/>
      <c r="CC227" s="184"/>
      <c r="CD227" s="184"/>
      <c r="CE227" s="184"/>
    </row>
    <row r="228" spans="2:83" ht="12.75">
      <c r="B228" s="184"/>
      <c r="C228" s="184"/>
      <c r="D228" s="184"/>
      <c r="E228" s="184"/>
      <c r="F228" s="184"/>
      <c r="G228" s="184"/>
      <c r="H228" s="237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  <c r="BK228" s="184"/>
      <c r="BL228" s="184"/>
      <c r="BM228" s="184"/>
      <c r="BN228" s="184"/>
      <c r="BO228" s="184"/>
      <c r="BP228" s="184"/>
      <c r="BQ228" s="184"/>
      <c r="BR228" s="184"/>
      <c r="BS228" s="184"/>
      <c r="BT228" s="184"/>
      <c r="BU228" s="184"/>
      <c r="BV228" s="184"/>
      <c r="BW228" s="184"/>
      <c r="BX228" s="184"/>
      <c r="BY228" s="184"/>
      <c r="BZ228" s="184"/>
      <c r="CA228" s="184"/>
      <c r="CB228" s="184"/>
      <c r="CC228" s="184"/>
      <c r="CD228" s="184"/>
      <c r="CE228" s="184"/>
    </row>
    <row r="229" spans="2:83" ht="12.75">
      <c r="B229" s="184"/>
      <c r="C229" s="184"/>
      <c r="D229" s="184"/>
      <c r="E229" s="184"/>
      <c r="F229" s="184"/>
      <c r="G229" s="184"/>
      <c r="H229" s="237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184"/>
      <c r="BN229" s="184"/>
      <c r="BO229" s="184"/>
      <c r="BP229" s="184"/>
      <c r="BQ229" s="184"/>
      <c r="BR229" s="184"/>
      <c r="BS229" s="184"/>
      <c r="BT229" s="184"/>
      <c r="BU229" s="184"/>
      <c r="BV229" s="184"/>
      <c r="BW229" s="184"/>
      <c r="BX229" s="184"/>
      <c r="BY229" s="184"/>
      <c r="BZ229" s="184"/>
      <c r="CA229" s="184"/>
      <c r="CB229" s="184"/>
      <c r="CC229" s="184"/>
      <c r="CD229" s="184"/>
      <c r="CE229" s="184"/>
    </row>
    <row r="230" spans="2:83" ht="12.75">
      <c r="B230" s="184"/>
      <c r="C230" s="184"/>
      <c r="D230" s="184"/>
      <c r="E230" s="184"/>
      <c r="F230" s="184"/>
      <c r="G230" s="184"/>
      <c r="H230" s="237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184"/>
      <c r="BN230" s="184"/>
      <c r="BO230" s="184"/>
      <c r="BP230" s="184"/>
      <c r="BQ230" s="184"/>
      <c r="BR230" s="184"/>
      <c r="BS230" s="184"/>
      <c r="BT230" s="184"/>
      <c r="BU230" s="184"/>
      <c r="BV230" s="184"/>
      <c r="BW230" s="184"/>
      <c r="BX230" s="184"/>
      <c r="BY230" s="184"/>
      <c r="BZ230" s="184"/>
      <c r="CA230" s="184"/>
      <c r="CB230" s="184"/>
      <c r="CC230" s="184"/>
      <c r="CD230" s="184"/>
      <c r="CE230" s="184"/>
    </row>
    <row r="231" spans="2:83" ht="12.75">
      <c r="B231" s="184"/>
      <c r="C231" s="184"/>
      <c r="D231" s="184"/>
      <c r="E231" s="184"/>
      <c r="F231" s="184"/>
      <c r="G231" s="184"/>
      <c r="H231" s="237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4"/>
      <c r="BD231" s="184"/>
      <c r="BE231" s="184"/>
      <c r="BF231" s="184"/>
      <c r="BG231" s="184"/>
      <c r="BH231" s="184"/>
      <c r="BI231" s="184"/>
      <c r="BJ231" s="184"/>
      <c r="BK231" s="184"/>
      <c r="BL231" s="184"/>
      <c r="BM231" s="184"/>
      <c r="BN231" s="184"/>
      <c r="BO231" s="184"/>
      <c r="BP231" s="184"/>
      <c r="BQ231" s="184"/>
      <c r="BR231" s="184"/>
      <c r="BS231" s="184"/>
      <c r="BT231" s="184"/>
      <c r="BU231" s="184"/>
      <c r="BV231" s="184"/>
      <c r="BW231" s="184"/>
      <c r="BX231" s="184"/>
      <c r="BY231" s="184"/>
      <c r="BZ231" s="184"/>
      <c r="CA231" s="184"/>
      <c r="CB231" s="184"/>
      <c r="CC231" s="184"/>
      <c r="CD231" s="184"/>
      <c r="CE231" s="184"/>
    </row>
    <row r="232" spans="2:83" ht="12.75">
      <c r="B232" s="184"/>
      <c r="C232" s="184"/>
      <c r="D232" s="184"/>
      <c r="E232" s="184"/>
      <c r="F232" s="184"/>
      <c r="G232" s="184"/>
      <c r="H232" s="237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184"/>
      <c r="BI232" s="184"/>
      <c r="BJ232" s="184"/>
      <c r="BK232" s="184"/>
      <c r="BL232" s="184"/>
      <c r="BM232" s="184"/>
      <c r="BN232" s="184"/>
      <c r="BO232" s="184"/>
      <c r="BP232" s="184"/>
      <c r="BQ232" s="184"/>
      <c r="BR232" s="184"/>
      <c r="BS232" s="184"/>
      <c r="BT232" s="184"/>
      <c r="BU232" s="184"/>
      <c r="BV232" s="184"/>
      <c r="BW232" s="184"/>
      <c r="BX232" s="184"/>
      <c r="BY232" s="184"/>
      <c r="BZ232" s="184"/>
      <c r="CA232" s="184"/>
      <c r="CB232" s="184"/>
      <c r="CC232" s="184"/>
      <c r="CD232" s="184"/>
      <c r="CE232" s="184"/>
    </row>
    <row r="233" spans="2:83" ht="12.75">
      <c r="B233" s="184"/>
      <c r="C233" s="184"/>
      <c r="D233" s="184"/>
      <c r="E233" s="184"/>
      <c r="F233" s="184"/>
      <c r="G233" s="184"/>
      <c r="H233" s="237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4"/>
      <c r="CA233" s="184"/>
      <c r="CB233" s="184"/>
      <c r="CC233" s="184"/>
      <c r="CD233" s="184"/>
      <c r="CE233" s="184"/>
    </row>
    <row r="234" spans="2:83" ht="12.75">
      <c r="B234" s="184"/>
      <c r="C234" s="184"/>
      <c r="D234" s="184"/>
      <c r="E234" s="184"/>
      <c r="F234" s="184"/>
      <c r="G234" s="184"/>
      <c r="H234" s="237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184"/>
      <c r="AX234" s="184"/>
      <c r="AY234" s="184"/>
      <c r="AZ234" s="184"/>
      <c r="BA234" s="184"/>
      <c r="BB234" s="184"/>
      <c r="BC234" s="184"/>
      <c r="BD234" s="184"/>
      <c r="BE234" s="184"/>
      <c r="BF234" s="184"/>
      <c r="BG234" s="184"/>
      <c r="BH234" s="184"/>
      <c r="BI234" s="184"/>
      <c r="BJ234" s="184"/>
      <c r="BK234" s="184"/>
      <c r="BL234" s="184"/>
      <c r="BM234" s="184"/>
      <c r="BN234" s="184"/>
      <c r="BO234" s="184"/>
      <c r="BP234" s="184"/>
      <c r="BQ234" s="184"/>
      <c r="BR234" s="184"/>
      <c r="BS234" s="184"/>
      <c r="BT234" s="184"/>
      <c r="BU234" s="184"/>
      <c r="BV234" s="184"/>
      <c r="BW234" s="184"/>
      <c r="BX234" s="184"/>
      <c r="BY234" s="184"/>
      <c r="BZ234" s="184"/>
      <c r="CA234" s="184"/>
      <c r="CB234" s="184"/>
      <c r="CC234" s="184"/>
      <c r="CD234" s="184"/>
      <c r="CE234" s="184"/>
    </row>
    <row r="235" spans="2:83" ht="12.75">
      <c r="B235" s="184"/>
      <c r="C235" s="184"/>
      <c r="D235" s="184"/>
      <c r="E235" s="184"/>
      <c r="F235" s="184"/>
      <c r="G235" s="184"/>
      <c r="H235" s="237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</row>
    <row r="236" spans="2:83" ht="12.75">
      <c r="B236" s="184"/>
      <c r="C236" s="184"/>
      <c r="D236" s="184"/>
      <c r="E236" s="184"/>
      <c r="F236" s="184"/>
      <c r="G236" s="184"/>
      <c r="H236" s="237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184"/>
      <c r="AX236" s="184"/>
      <c r="AY236" s="184"/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  <c r="BK236" s="184"/>
      <c r="BL236" s="184"/>
      <c r="BM236" s="184"/>
      <c r="BN236" s="184"/>
      <c r="BO236" s="184"/>
      <c r="BP236" s="184"/>
      <c r="BQ236" s="184"/>
      <c r="BR236" s="184"/>
      <c r="BS236" s="184"/>
      <c r="BT236" s="184"/>
      <c r="BU236" s="184"/>
      <c r="BV236" s="184"/>
      <c r="BW236" s="184"/>
      <c r="BX236" s="184"/>
      <c r="BY236" s="184"/>
      <c r="BZ236" s="184"/>
      <c r="CA236" s="184"/>
      <c r="CB236" s="184"/>
      <c r="CC236" s="184"/>
      <c r="CD236" s="184"/>
      <c r="CE236" s="184"/>
    </row>
    <row r="237" spans="2:83" ht="12.75">
      <c r="B237" s="184"/>
      <c r="C237" s="184"/>
      <c r="D237" s="184"/>
      <c r="E237" s="184"/>
      <c r="F237" s="184"/>
      <c r="G237" s="184"/>
      <c r="H237" s="237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184"/>
      <c r="AX237" s="184"/>
      <c r="AY237" s="184"/>
      <c r="AZ237" s="184"/>
      <c r="BA237" s="184"/>
      <c r="BB237" s="184"/>
      <c r="BC237" s="184"/>
      <c r="BD237" s="184"/>
      <c r="BE237" s="184"/>
      <c r="BF237" s="184"/>
      <c r="BG237" s="184"/>
      <c r="BH237" s="184"/>
      <c r="BI237" s="184"/>
      <c r="BJ237" s="184"/>
      <c r="BK237" s="184"/>
      <c r="BL237" s="184"/>
      <c r="BM237" s="184"/>
      <c r="BN237" s="184"/>
      <c r="BO237" s="184"/>
      <c r="BP237" s="184"/>
      <c r="BQ237" s="184"/>
      <c r="BR237" s="184"/>
      <c r="BS237" s="184"/>
      <c r="BT237" s="184"/>
      <c r="BU237" s="184"/>
      <c r="BV237" s="184"/>
      <c r="BW237" s="184"/>
      <c r="BX237" s="184"/>
      <c r="BY237" s="184"/>
      <c r="BZ237" s="184"/>
      <c r="CA237" s="184"/>
      <c r="CB237" s="184"/>
      <c r="CC237" s="184"/>
      <c r="CD237" s="184"/>
      <c r="CE237" s="184"/>
    </row>
    <row r="238" spans="2:83" ht="12.75">
      <c r="B238" s="184"/>
      <c r="C238" s="184"/>
      <c r="D238" s="184"/>
      <c r="E238" s="184"/>
      <c r="F238" s="184"/>
      <c r="G238" s="184"/>
      <c r="H238" s="237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  <c r="BK238" s="184"/>
      <c r="BL238" s="184"/>
      <c r="BM238" s="184"/>
      <c r="BN238" s="184"/>
      <c r="BO238" s="184"/>
      <c r="BP238" s="184"/>
      <c r="BQ238" s="184"/>
      <c r="BR238" s="184"/>
      <c r="BS238" s="184"/>
      <c r="BT238" s="184"/>
      <c r="BU238" s="184"/>
      <c r="BV238" s="184"/>
      <c r="BW238" s="184"/>
      <c r="BX238" s="184"/>
      <c r="BY238" s="184"/>
      <c r="BZ238" s="184"/>
      <c r="CA238" s="184"/>
      <c r="CB238" s="184"/>
      <c r="CC238" s="184"/>
      <c r="CD238" s="184"/>
      <c r="CE238" s="184"/>
    </row>
    <row r="239" spans="2:83" ht="12.75">
      <c r="B239" s="184"/>
      <c r="C239" s="184"/>
      <c r="D239" s="184"/>
      <c r="E239" s="184"/>
      <c r="F239" s="184"/>
      <c r="G239" s="184"/>
      <c r="H239" s="237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84"/>
      <c r="BJ239" s="184"/>
      <c r="BK239" s="184"/>
      <c r="BL239" s="184"/>
      <c r="BM239" s="184"/>
      <c r="BN239" s="184"/>
      <c r="BO239" s="184"/>
      <c r="BP239" s="184"/>
      <c r="BQ239" s="184"/>
      <c r="BR239" s="184"/>
      <c r="BS239" s="184"/>
      <c r="BT239" s="184"/>
      <c r="BU239" s="184"/>
      <c r="BV239" s="184"/>
      <c r="BW239" s="184"/>
      <c r="BX239" s="184"/>
      <c r="BY239" s="184"/>
      <c r="BZ239" s="184"/>
      <c r="CA239" s="184"/>
      <c r="CB239" s="184"/>
      <c r="CC239" s="184"/>
      <c r="CD239" s="184"/>
      <c r="CE239" s="184"/>
    </row>
    <row r="240" spans="2:83" ht="12.75">
      <c r="B240" s="184"/>
      <c r="C240" s="184"/>
      <c r="D240" s="184"/>
      <c r="E240" s="184"/>
      <c r="F240" s="184"/>
      <c r="G240" s="184"/>
      <c r="H240" s="237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184"/>
      <c r="BN240" s="184"/>
      <c r="BO240" s="184"/>
      <c r="BP240" s="184"/>
      <c r="BQ240" s="184"/>
      <c r="BR240" s="184"/>
      <c r="BS240" s="184"/>
      <c r="BT240" s="184"/>
      <c r="BU240" s="184"/>
      <c r="BV240" s="184"/>
      <c r="BW240" s="184"/>
      <c r="BX240" s="184"/>
      <c r="BY240" s="184"/>
      <c r="BZ240" s="184"/>
      <c r="CA240" s="184"/>
      <c r="CB240" s="184"/>
      <c r="CC240" s="184"/>
      <c r="CD240" s="184"/>
      <c r="CE240" s="184"/>
    </row>
    <row r="241" spans="2:83" ht="12.75">
      <c r="B241" s="184"/>
      <c r="C241" s="184"/>
      <c r="D241" s="184"/>
      <c r="E241" s="184"/>
      <c r="F241" s="184"/>
      <c r="G241" s="184"/>
      <c r="H241" s="237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84"/>
      <c r="BQ241" s="184"/>
      <c r="BR241" s="184"/>
      <c r="BS241" s="184"/>
      <c r="BT241" s="184"/>
      <c r="BU241" s="184"/>
      <c r="BV241" s="184"/>
      <c r="BW241" s="184"/>
      <c r="BX241" s="184"/>
      <c r="BY241" s="184"/>
      <c r="BZ241" s="184"/>
      <c r="CA241" s="184"/>
      <c r="CB241" s="184"/>
      <c r="CC241" s="184"/>
      <c r="CD241" s="184"/>
      <c r="CE241" s="184"/>
    </row>
    <row r="242" spans="2:83" ht="12.75">
      <c r="B242" s="184"/>
      <c r="C242" s="184"/>
      <c r="D242" s="184"/>
      <c r="E242" s="184"/>
      <c r="F242" s="184"/>
      <c r="G242" s="184"/>
      <c r="H242" s="237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184"/>
      <c r="BO242" s="184"/>
      <c r="BP242" s="184"/>
      <c r="BQ242" s="184"/>
      <c r="BR242" s="184"/>
      <c r="BS242" s="184"/>
      <c r="BT242" s="184"/>
      <c r="BU242" s="184"/>
      <c r="BV242" s="184"/>
      <c r="BW242" s="184"/>
      <c r="BX242" s="184"/>
      <c r="BY242" s="184"/>
      <c r="BZ242" s="184"/>
      <c r="CA242" s="184"/>
      <c r="CB242" s="184"/>
      <c r="CC242" s="184"/>
      <c r="CD242" s="184"/>
      <c r="CE242" s="184"/>
    </row>
    <row r="243" spans="2:83" ht="12.75">
      <c r="B243" s="184"/>
      <c r="C243" s="184"/>
      <c r="D243" s="184"/>
      <c r="E243" s="184"/>
      <c r="F243" s="184"/>
      <c r="G243" s="184"/>
      <c r="H243" s="237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184"/>
      <c r="BN243" s="184"/>
      <c r="BO243" s="184"/>
      <c r="BP243" s="184"/>
      <c r="BQ243" s="184"/>
      <c r="BR243" s="184"/>
      <c r="BS243" s="184"/>
      <c r="BT243" s="184"/>
      <c r="BU243" s="184"/>
      <c r="BV243" s="184"/>
      <c r="BW243" s="184"/>
      <c r="BX243" s="184"/>
      <c r="BY243" s="184"/>
      <c r="BZ243" s="184"/>
      <c r="CA243" s="184"/>
      <c r="CB243" s="184"/>
      <c r="CC243" s="184"/>
      <c r="CD243" s="184"/>
      <c r="CE243" s="184"/>
    </row>
    <row r="244" spans="2:83" ht="12.75">
      <c r="B244" s="184"/>
      <c r="C244" s="184"/>
      <c r="D244" s="184"/>
      <c r="E244" s="184"/>
      <c r="F244" s="184"/>
      <c r="G244" s="184"/>
      <c r="H244" s="237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</row>
    <row r="245" spans="2:83" ht="12.75">
      <c r="B245" s="184"/>
      <c r="C245" s="184"/>
      <c r="D245" s="184"/>
      <c r="E245" s="184"/>
      <c r="F245" s="184"/>
      <c r="G245" s="184"/>
      <c r="H245" s="237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184"/>
      <c r="BN245" s="184"/>
      <c r="BO245" s="184"/>
      <c r="BP245" s="184"/>
      <c r="BQ245" s="184"/>
      <c r="BR245" s="184"/>
      <c r="BS245" s="184"/>
      <c r="BT245" s="184"/>
      <c r="BU245" s="184"/>
      <c r="BV245" s="184"/>
      <c r="BW245" s="184"/>
      <c r="BX245" s="184"/>
      <c r="BY245" s="184"/>
      <c r="BZ245" s="184"/>
      <c r="CA245" s="184"/>
      <c r="CB245" s="184"/>
      <c r="CC245" s="184"/>
      <c r="CD245" s="184"/>
      <c r="CE245" s="184"/>
    </row>
    <row r="246" spans="2:83" ht="12.75">
      <c r="B246" s="184"/>
      <c r="C246" s="184"/>
      <c r="D246" s="184"/>
      <c r="E246" s="184"/>
      <c r="F246" s="184"/>
      <c r="G246" s="184"/>
      <c r="H246" s="237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184"/>
      <c r="BN246" s="184"/>
      <c r="BO246" s="184"/>
      <c r="BP246" s="184"/>
      <c r="BQ246" s="184"/>
      <c r="BR246" s="184"/>
      <c r="BS246" s="184"/>
      <c r="BT246" s="184"/>
      <c r="BU246" s="184"/>
      <c r="BV246" s="184"/>
      <c r="BW246" s="184"/>
      <c r="BX246" s="184"/>
      <c r="BY246" s="184"/>
      <c r="BZ246" s="184"/>
      <c r="CA246" s="184"/>
      <c r="CB246" s="184"/>
      <c r="CC246" s="184"/>
      <c r="CD246" s="184"/>
      <c r="CE246" s="184"/>
    </row>
    <row r="247" spans="2:83" ht="12.75">
      <c r="B247" s="184"/>
      <c r="C247" s="184"/>
      <c r="D247" s="184"/>
      <c r="E247" s="184"/>
      <c r="F247" s="184"/>
      <c r="G247" s="184"/>
      <c r="H247" s="237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184"/>
      <c r="BN247" s="184"/>
      <c r="BO247" s="184"/>
      <c r="BP247" s="184"/>
      <c r="BQ247" s="184"/>
      <c r="BR247" s="184"/>
      <c r="BS247" s="184"/>
      <c r="BT247" s="184"/>
      <c r="BU247" s="184"/>
      <c r="BV247" s="184"/>
      <c r="BW247" s="184"/>
      <c r="BX247" s="184"/>
      <c r="BY247" s="184"/>
      <c r="BZ247" s="184"/>
      <c r="CA247" s="184"/>
      <c r="CB247" s="184"/>
      <c r="CC247" s="184"/>
      <c r="CD247" s="184"/>
      <c r="CE247" s="184"/>
    </row>
    <row r="248" spans="2:83" ht="12.75">
      <c r="B248" s="184"/>
      <c r="C248" s="184"/>
      <c r="D248" s="184"/>
      <c r="E248" s="184"/>
      <c r="F248" s="184"/>
      <c r="G248" s="184"/>
      <c r="H248" s="237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184"/>
      <c r="BN248" s="184"/>
      <c r="BO248" s="184"/>
      <c r="BP248" s="184"/>
      <c r="BQ248" s="184"/>
      <c r="BR248" s="184"/>
      <c r="BS248" s="184"/>
      <c r="BT248" s="184"/>
      <c r="BU248" s="184"/>
      <c r="BV248" s="184"/>
      <c r="BW248" s="184"/>
      <c r="BX248" s="184"/>
      <c r="BY248" s="184"/>
      <c r="BZ248" s="184"/>
      <c r="CA248" s="184"/>
      <c r="CB248" s="184"/>
      <c r="CC248" s="184"/>
      <c r="CD248" s="184"/>
      <c r="CE248" s="184"/>
    </row>
    <row r="249" spans="2:83" ht="12.75">
      <c r="B249" s="184"/>
      <c r="C249" s="184"/>
      <c r="D249" s="184"/>
      <c r="E249" s="184"/>
      <c r="F249" s="184"/>
      <c r="G249" s="184"/>
      <c r="H249" s="237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4"/>
      <c r="BI249" s="184"/>
      <c r="BJ249" s="184"/>
      <c r="BK249" s="184"/>
      <c r="BL249" s="184"/>
      <c r="BM249" s="184"/>
      <c r="BN249" s="184"/>
      <c r="BO249" s="184"/>
      <c r="BP249" s="184"/>
      <c r="BQ249" s="184"/>
      <c r="BR249" s="184"/>
      <c r="BS249" s="184"/>
      <c r="BT249" s="184"/>
      <c r="BU249" s="184"/>
      <c r="BV249" s="184"/>
      <c r="BW249" s="184"/>
      <c r="BX249" s="184"/>
      <c r="BY249" s="184"/>
      <c r="BZ249" s="184"/>
      <c r="CA249" s="184"/>
      <c r="CB249" s="184"/>
      <c r="CC249" s="184"/>
      <c r="CD249" s="184"/>
      <c r="CE249" s="184"/>
    </row>
    <row r="250" spans="2:83" ht="12.75">
      <c r="B250" s="184"/>
      <c r="C250" s="184"/>
      <c r="D250" s="184"/>
      <c r="E250" s="184"/>
      <c r="F250" s="184"/>
      <c r="G250" s="184"/>
      <c r="H250" s="237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4"/>
      <c r="BT250" s="184"/>
      <c r="BU250" s="184"/>
      <c r="BV250" s="184"/>
      <c r="BW250" s="184"/>
      <c r="BX250" s="184"/>
      <c r="BY250" s="184"/>
      <c r="BZ250" s="184"/>
      <c r="CA250" s="184"/>
      <c r="CB250" s="184"/>
      <c r="CC250" s="184"/>
      <c r="CD250" s="184"/>
      <c r="CE250" s="184"/>
    </row>
    <row r="251" spans="2:83" ht="12.75">
      <c r="B251" s="184"/>
      <c r="C251" s="184"/>
      <c r="D251" s="184"/>
      <c r="E251" s="184"/>
      <c r="F251" s="184"/>
      <c r="G251" s="184"/>
      <c r="H251" s="237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  <c r="BN251" s="184"/>
      <c r="BO251" s="184"/>
      <c r="BP251" s="184"/>
      <c r="BQ251" s="184"/>
      <c r="BR251" s="184"/>
      <c r="BS251" s="184"/>
      <c r="BT251" s="184"/>
      <c r="BU251" s="184"/>
      <c r="BV251" s="184"/>
      <c r="BW251" s="184"/>
      <c r="BX251" s="184"/>
      <c r="BY251" s="184"/>
      <c r="BZ251" s="184"/>
      <c r="CA251" s="184"/>
      <c r="CB251" s="184"/>
      <c r="CC251" s="184"/>
      <c r="CD251" s="184"/>
      <c r="CE251" s="184"/>
    </row>
    <row r="252" spans="2:83" ht="12.75">
      <c r="B252" s="184"/>
      <c r="C252" s="184"/>
      <c r="D252" s="184"/>
      <c r="E252" s="184"/>
      <c r="F252" s="184"/>
      <c r="G252" s="184"/>
      <c r="H252" s="237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  <c r="BK252" s="184"/>
      <c r="BL252" s="184"/>
      <c r="BM252" s="184"/>
      <c r="BN252" s="184"/>
      <c r="BO252" s="184"/>
      <c r="BP252" s="184"/>
      <c r="BQ252" s="184"/>
      <c r="BR252" s="184"/>
      <c r="BS252" s="184"/>
      <c r="BT252" s="184"/>
      <c r="BU252" s="184"/>
      <c r="BV252" s="184"/>
      <c r="BW252" s="184"/>
      <c r="BX252" s="184"/>
      <c r="BY252" s="184"/>
      <c r="BZ252" s="184"/>
      <c r="CA252" s="184"/>
      <c r="CB252" s="184"/>
      <c r="CC252" s="184"/>
      <c r="CD252" s="184"/>
      <c r="CE252" s="184"/>
    </row>
    <row r="253" spans="2:83" ht="12.75">
      <c r="B253" s="184"/>
      <c r="C253" s="184"/>
      <c r="D253" s="184"/>
      <c r="E253" s="184"/>
      <c r="F253" s="184"/>
      <c r="G253" s="184"/>
      <c r="H253" s="237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84"/>
      <c r="BQ253" s="184"/>
      <c r="BR253" s="184"/>
      <c r="BS253" s="184"/>
      <c r="BT253" s="184"/>
      <c r="BU253" s="184"/>
      <c r="BV253" s="184"/>
      <c r="BW253" s="184"/>
      <c r="BX253" s="184"/>
      <c r="BY253" s="184"/>
      <c r="BZ253" s="184"/>
      <c r="CA253" s="184"/>
      <c r="CB253" s="184"/>
      <c r="CC253" s="184"/>
      <c r="CD253" s="184"/>
      <c r="CE253" s="184"/>
    </row>
    <row r="254" spans="2:83" ht="12.75">
      <c r="B254" s="184"/>
      <c r="C254" s="184"/>
      <c r="D254" s="184"/>
      <c r="E254" s="184"/>
      <c r="F254" s="184"/>
      <c r="G254" s="184"/>
      <c r="H254" s="237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  <c r="BK254" s="184"/>
      <c r="BL254" s="184"/>
      <c r="BM254" s="184"/>
      <c r="BN254" s="184"/>
      <c r="BO254" s="184"/>
      <c r="BP254" s="184"/>
      <c r="BQ254" s="184"/>
      <c r="BR254" s="184"/>
      <c r="BS254" s="184"/>
      <c r="BT254" s="184"/>
      <c r="BU254" s="184"/>
      <c r="BV254" s="184"/>
      <c r="BW254" s="184"/>
      <c r="BX254" s="184"/>
      <c r="BY254" s="184"/>
      <c r="BZ254" s="184"/>
      <c r="CA254" s="184"/>
      <c r="CB254" s="184"/>
      <c r="CC254" s="184"/>
      <c r="CD254" s="184"/>
      <c r="CE254" s="184"/>
    </row>
    <row r="255" spans="2:83" ht="12.75">
      <c r="B255" s="184"/>
      <c r="C255" s="184"/>
      <c r="D255" s="184"/>
      <c r="E255" s="184"/>
      <c r="F255" s="184"/>
      <c r="G255" s="184"/>
      <c r="H255" s="237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84"/>
      <c r="BQ255" s="184"/>
      <c r="BR255" s="184"/>
      <c r="BS255" s="184"/>
      <c r="BT255" s="184"/>
      <c r="BU255" s="184"/>
      <c r="BV255" s="184"/>
      <c r="BW255" s="184"/>
      <c r="BX255" s="184"/>
      <c r="BY255" s="184"/>
      <c r="BZ255" s="184"/>
      <c r="CA255" s="184"/>
      <c r="CB255" s="184"/>
      <c r="CC255" s="184"/>
      <c r="CD255" s="184"/>
      <c r="CE255" s="184"/>
    </row>
    <row r="256" spans="2:83" ht="12.75">
      <c r="B256" s="184"/>
      <c r="C256" s="184"/>
      <c r="D256" s="184"/>
      <c r="E256" s="184"/>
      <c r="F256" s="184"/>
      <c r="G256" s="184"/>
      <c r="H256" s="237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  <c r="BK256" s="184"/>
      <c r="BL256" s="184"/>
      <c r="BM256" s="184"/>
      <c r="BN256" s="184"/>
      <c r="BO256" s="184"/>
      <c r="BP256" s="184"/>
      <c r="BQ256" s="184"/>
      <c r="BR256" s="184"/>
      <c r="BS256" s="184"/>
      <c r="BT256" s="184"/>
      <c r="BU256" s="184"/>
      <c r="BV256" s="184"/>
      <c r="BW256" s="184"/>
      <c r="BX256" s="184"/>
      <c r="BY256" s="184"/>
      <c r="BZ256" s="184"/>
      <c r="CA256" s="184"/>
      <c r="CB256" s="184"/>
      <c r="CC256" s="184"/>
      <c r="CD256" s="184"/>
      <c r="CE256" s="184"/>
    </row>
    <row r="257" spans="2:83" ht="12.75">
      <c r="B257" s="184"/>
      <c r="C257" s="184"/>
      <c r="D257" s="184"/>
      <c r="E257" s="184"/>
      <c r="F257" s="184"/>
      <c r="G257" s="184"/>
      <c r="H257" s="237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  <c r="BN257" s="184"/>
      <c r="BO257" s="184"/>
      <c r="BP257" s="184"/>
      <c r="BQ257" s="184"/>
      <c r="BR257" s="184"/>
      <c r="BS257" s="184"/>
      <c r="BT257" s="184"/>
      <c r="BU257" s="184"/>
      <c r="BV257" s="184"/>
      <c r="BW257" s="184"/>
      <c r="BX257" s="184"/>
      <c r="BY257" s="184"/>
      <c r="BZ257" s="184"/>
      <c r="CA257" s="184"/>
      <c r="CB257" s="184"/>
      <c r="CC257" s="184"/>
      <c r="CD257" s="184"/>
      <c r="CE257" s="184"/>
    </row>
    <row r="258" spans="2:83" ht="12.75">
      <c r="B258" s="184"/>
      <c r="C258" s="184"/>
      <c r="D258" s="184"/>
      <c r="E258" s="184"/>
      <c r="F258" s="184"/>
      <c r="G258" s="184"/>
      <c r="H258" s="237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/>
      <c r="BU258" s="184"/>
      <c r="BV258" s="184"/>
      <c r="BW258" s="184"/>
      <c r="BX258" s="184"/>
      <c r="BY258" s="184"/>
      <c r="BZ258" s="184"/>
      <c r="CA258" s="184"/>
      <c r="CB258" s="184"/>
      <c r="CC258" s="184"/>
      <c r="CD258" s="184"/>
      <c r="CE258" s="184"/>
    </row>
    <row r="259" spans="2:83" ht="12.75">
      <c r="B259" s="184"/>
      <c r="C259" s="184"/>
      <c r="D259" s="184"/>
      <c r="E259" s="184"/>
      <c r="F259" s="184"/>
      <c r="G259" s="184"/>
      <c r="H259" s="237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  <c r="BN259" s="184"/>
      <c r="BO259" s="184"/>
      <c r="BP259" s="184"/>
      <c r="BQ259" s="184"/>
      <c r="BR259" s="184"/>
      <c r="BS259" s="184"/>
      <c r="BT259" s="184"/>
      <c r="BU259" s="184"/>
      <c r="BV259" s="184"/>
      <c r="BW259" s="184"/>
      <c r="BX259" s="184"/>
      <c r="BY259" s="184"/>
      <c r="BZ259" s="184"/>
      <c r="CA259" s="184"/>
      <c r="CB259" s="184"/>
      <c r="CC259" s="184"/>
      <c r="CD259" s="184"/>
      <c r="CE259" s="184"/>
    </row>
    <row r="260" spans="2:83" ht="12.75">
      <c r="B260" s="184"/>
      <c r="C260" s="184"/>
      <c r="D260" s="184"/>
      <c r="E260" s="184"/>
      <c r="F260" s="184"/>
      <c r="G260" s="184"/>
      <c r="H260" s="237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  <c r="CB260" s="184"/>
      <c r="CC260" s="184"/>
      <c r="CD260" s="184"/>
      <c r="CE260" s="184"/>
    </row>
    <row r="261" spans="2:83" ht="12.75">
      <c r="B261" s="184"/>
      <c r="C261" s="184"/>
      <c r="D261" s="184"/>
      <c r="E261" s="184"/>
      <c r="F261" s="184"/>
      <c r="G261" s="184"/>
      <c r="H261" s="237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  <c r="BN261" s="184"/>
      <c r="BO261" s="184"/>
      <c r="BP261" s="184"/>
      <c r="BQ261" s="184"/>
      <c r="BR261" s="184"/>
      <c r="BS261" s="184"/>
      <c r="BT261" s="184"/>
      <c r="BU261" s="184"/>
      <c r="BV261" s="184"/>
      <c r="BW261" s="184"/>
      <c r="BX261" s="184"/>
      <c r="BY261" s="184"/>
      <c r="BZ261" s="184"/>
      <c r="CA261" s="184"/>
      <c r="CB261" s="184"/>
      <c r="CC261" s="184"/>
      <c r="CD261" s="184"/>
      <c r="CE261" s="184"/>
    </row>
    <row r="262" spans="2:83" ht="12.75">
      <c r="B262" s="184"/>
      <c r="C262" s="184"/>
      <c r="D262" s="184"/>
      <c r="E262" s="184"/>
      <c r="F262" s="184"/>
      <c r="G262" s="184"/>
      <c r="H262" s="237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184"/>
      <c r="CB262" s="184"/>
      <c r="CC262" s="184"/>
      <c r="CD262" s="184"/>
      <c r="CE262" s="184"/>
    </row>
    <row r="263" spans="2:83" ht="12.75">
      <c r="B263" s="184"/>
      <c r="C263" s="184"/>
      <c r="D263" s="184"/>
      <c r="E263" s="184"/>
      <c r="F263" s="184"/>
      <c r="G263" s="184"/>
      <c r="H263" s="237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  <c r="BK263" s="184"/>
      <c r="BL263" s="184"/>
      <c r="BM263" s="184"/>
      <c r="BN263" s="184"/>
      <c r="BO263" s="184"/>
      <c r="BP263" s="184"/>
      <c r="BQ263" s="184"/>
      <c r="BR263" s="184"/>
      <c r="BS263" s="184"/>
      <c r="BT263" s="184"/>
      <c r="BU263" s="184"/>
      <c r="BV263" s="184"/>
      <c r="BW263" s="184"/>
      <c r="BX263" s="184"/>
      <c r="BY263" s="184"/>
      <c r="BZ263" s="184"/>
      <c r="CA263" s="184"/>
      <c r="CB263" s="184"/>
      <c r="CC263" s="184"/>
      <c r="CD263" s="184"/>
      <c r="CE263" s="184"/>
    </row>
    <row r="264" spans="2:83" ht="12.75">
      <c r="B264" s="184"/>
      <c r="C264" s="184"/>
      <c r="D264" s="184"/>
      <c r="E264" s="184"/>
      <c r="F264" s="184"/>
      <c r="G264" s="184"/>
      <c r="H264" s="237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  <c r="BN264" s="184"/>
      <c r="BO264" s="184"/>
      <c r="BP264" s="184"/>
      <c r="BQ264" s="184"/>
      <c r="BR264" s="184"/>
      <c r="BS264" s="184"/>
      <c r="BT264" s="184"/>
      <c r="BU264" s="184"/>
      <c r="BV264" s="184"/>
      <c r="BW264" s="184"/>
      <c r="BX264" s="184"/>
      <c r="BY264" s="184"/>
      <c r="BZ264" s="184"/>
      <c r="CA264" s="184"/>
      <c r="CB264" s="184"/>
      <c r="CC264" s="184"/>
      <c r="CD264" s="184"/>
      <c r="CE264" s="184"/>
    </row>
    <row r="265" spans="2:83" ht="12.75">
      <c r="B265" s="184"/>
      <c r="C265" s="184"/>
      <c r="D265" s="184"/>
      <c r="E265" s="184"/>
      <c r="F265" s="184"/>
      <c r="G265" s="184"/>
      <c r="H265" s="237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  <c r="BK265" s="184"/>
      <c r="BL265" s="184"/>
      <c r="BM265" s="184"/>
      <c r="BN265" s="184"/>
      <c r="BO265" s="184"/>
      <c r="BP265" s="184"/>
      <c r="BQ265" s="184"/>
      <c r="BR265" s="184"/>
      <c r="BS265" s="184"/>
      <c r="BT265" s="184"/>
      <c r="BU265" s="184"/>
      <c r="BV265" s="184"/>
      <c r="BW265" s="184"/>
      <c r="BX265" s="184"/>
      <c r="BY265" s="184"/>
      <c r="BZ265" s="184"/>
      <c r="CA265" s="184"/>
      <c r="CB265" s="184"/>
      <c r="CC265" s="184"/>
      <c r="CD265" s="184"/>
      <c r="CE265" s="184"/>
    </row>
    <row r="266" spans="2:83" ht="12.75">
      <c r="B266" s="184"/>
      <c r="C266" s="184"/>
      <c r="D266" s="184"/>
      <c r="E266" s="184"/>
      <c r="F266" s="184"/>
      <c r="G266" s="184"/>
      <c r="H266" s="237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184"/>
      <c r="CC266" s="184"/>
      <c r="CD266" s="184"/>
      <c r="CE266" s="184"/>
    </row>
    <row r="267" spans="2:83" ht="12.75">
      <c r="B267" s="184"/>
      <c r="C267" s="184"/>
      <c r="D267" s="184"/>
      <c r="E267" s="184"/>
      <c r="F267" s="184"/>
      <c r="G267" s="184"/>
      <c r="H267" s="237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  <c r="BN267" s="184"/>
      <c r="BO267" s="184"/>
      <c r="BP267" s="184"/>
      <c r="BQ267" s="184"/>
      <c r="BR267" s="184"/>
      <c r="BS267" s="184"/>
      <c r="BT267" s="184"/>
      <c r="BU267" s="184"/>
      <c r="BV267" s="184"/>
      <c r="BW267" s="184"/>
      <c r="BX267" s="184"/>
      <c r="BY267" s="184"/>
      <c r="BZ267" s="184"/>
      <c r="CA267" s="184"/>
      <c r="CB267" s="184"/>
      <c r="CC267" s="184"/>
      <c r="CD267" s="184"/>
      <c r="CE267" s="184"/>
    </row>
    <row r="268" spans="2:83" ht="12.75">
      <c r="B268" s="184"/>
      <c r="C268" s="184"/>
      <c r="D268" s="184"/>
      <c r="E268" s="184"/>
      <c r="F268" s="184"/>
      <c r="G268" s="184"/>
      <c r="H268" s="237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</row>
    <row r="269" spans="2:83" ht="12.75">
      <c r="B269" s="184"/>
      <c r="C269" s="184"/>
      <c r="D269" s="184"/>
      <c r="E269" s="184"/>
      <c r="F269" s="184"/>
      <c r="G269" s="184"/>
      <c r="H269" s="237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  <c r="AZ269" s="184"/>
      <c r="BA269" s="184"/>
      <c r="BB269" s="184"/>
      <c r="BC269" s="184"/>
      <c r="BD269" s="184"/>
      <c r="BE269" s="184"/>
      <c r="BF269" s="184"/>
      <c r="BG269" s="184"/>
      <c r="BH269" s="184"/>
      <c r="BI269" s="184"/>
      <c r="BJ269" s="184"/>
      <c r="BK269" s="184"/>
      <c r="BL269" s="184"/>
      <c r="BM269" s="184"/>
      <c r="BN269" s="184"/>
      <c r="BO269" s="184"/>
      <c r="BP269" s="184"/>
      <c r="BQ269" s="184"/>
      <c r="BR269" s="184"/>
      <c r="BS269" s="184"/>
      <c r="BT269" s="184"/>
      <c r="BU269" s="184"/>
      <c r="BV269" s="184"/>
      <c r="BW269" s="184"/>
      <c r="BX269" s="184"/>
      <c r="BY269" s="184"/>
      <c r="BZ269" s="184"/>
      <c r="CA269" s="184"/>
      <c r="CB269" s="184"/>
      <c r="CC269" s="184"/>
      <c r="CD269" s="184"/>
      <c r="CE269" s="184"/>
    </row>
    <row r="270" spans="2:83" ht="12.75">
      <c r="B270" s="184"/>
      <c r="C270" s="184"/>
      <c r="D270" s="184"/>
      <c r="E270" s="184"/>
      <c r="F270" s="184"/>
      <c r="G270" s="184"/>
      <c r="H270" s="237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184"/>
      <c r="BN270" s="184"/>
      <c r="BO270" s="184"/>
      <c r="BP270" s="184"/>
      <c r="BQ270" s="184"/>
      <c r="BR270" s="184"/>
      <c r="BS270" s="184"/>
      <c r="BT270" s="184"/>
      <c r="BU270" s="184"/>
      <c r="BV270" s="184"/>
      <c r="BW270" s="184"/>
      <c r="BX270" s="184"/>
      <c r="BY270" s="184"/>
      <c r="BZ270" s="184"/>
      <c r="CA270" s="184"/>
      <c r="CB270" s="184"/>
      <c r="CC270" s="184"/>
      <c r="CD270" s="184"/>
      <c r="CE270" s="184"/>
    </row>
    <row r="271" spans="2:83" ht="12.75">
      <c r="B271" s="184"/>
      <c r="C271" s="184"/>
      <c r="D271" s="184"/>
      <c r="E271" s="184"/>
      <c r="F271" s="184"/>
      <c r="G271" s="184"/>
      <c r="H271" s="237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  <c r="AW271" s="184"/>
      <c r="AX271" s="184"/>
      <c r="AY271" s="184"/>
      <c r="AZ271" s="184"/>
      <c r="BA271" s="184"/>
      <c r="BB271" s="184"/>
      <c r="BC271" s="184"/>
      <c r="BD271" s="184"/>
      <c r="BE271" s="184"/>
      <c r="BF271" s="184"/>
      <c r="BG271" s="184"/>
      <c r="BH271" s="184"/>
      <c r="BI271" s="184"/>
      <c r="BJ271" s="184"/>
      <c r="BK271" s="184"/>
      <c r="BL271" s="184"/>
      <c r="BM271" s="184"/>
      <c r="BN271" s="184"/>
      <c r="BO271" s="184"/>
      <c r="BP271" s="184"/>
      <c r="BQ271" s="184"/>
      <c r="BR271" s="184"/>
      <c r="BS271" s="184"/>
      <c r="BT271" s="184"/>
      <c r="BU271" s="184"/>
      <c r="BV271" s="184"/>
      <c r="BW271" s="184"/>
      <c r="BX271" s="184"/>
      <c r="BY271" s="184"/>
      <c r="BZ271" s="184"/>
      <c r="CA271" s="184"/>
      <c r="CB271" s="184"/>
      <c r="CC271" s="184"/>
      <c r="CD271" s="184"/>
      <c r="CE271" s="184"/>
    </row>
    <row r="272" spans="2:83" ht="12.75">
      <c r="B272" s="184"/>
      <c r="C272" s="184"/>
      <c r="D272" s="184"/>
      <c r="E272" s="184"/>
      <c r="F272" s="184"/>
      <c r="G272" s="184"/>
      <c r="H272" s="237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  <c r="BK272" s="184"/>
      <c r="BL272" s="184"/>
      <c r="BM272" s="184"/>
      <c r="BN272" s="184"/>
      <c r="BO272" s="184"/>
      <c r="BP272" s="184"/>
      <c r="BQ272" s="184"/>
      <c r="BR272" s="184"/>
      <c r="BS272" s="184"/>
      <c r="BT272" s="184"/>
      <c r="BU272" s="184"/>
      <c r="BV272" s="184"/>
      <c r="BW272" s="184"/>
      <c r="BX272" s="184"/>
      <c r="BY272" s="184"/>
      <c r="BZ272" s="184"/>
      <c r="CA272" s="184"/>
      <c r="CB272" s="184"/>
      <c r="CC272" s="184"/>
      <c r="CD272" s="184"/>
      <c r="CE272" s="184"/>
    </row>
    <row r="273" spans="2:83" ht="12.75">
      <c r="B273" s="184"/>
      <c r="C273" s="184"/>
      <c r="D273" s="184"/>
      <c r="E273" s="184"/>
      <c r="F273" s="184"/>
      <c r="G273" s="184"/>
      <c r="H273" s="237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  <c r="BN273" s="184"/>
      <c r="BO273" s="184"/>
      <c r="BP273" s="184"/>
      <c r="BQ273" s="184"/>
      <c r="BR273" s="184"/>
      <c r="BS273" s="184"/>
      <c r="BT273" s="184"/>
      <c r="BU273" s="184"/>
      <c r="BV273" s="184"/>
      <c r="BW273" s="184"/>
      <c r="BX273" s="184"/>
      <c r="BY273" s="184"/>
      <c r="BZ273" s="184"/>
      <c r="CA273" s="184"/>
      <c r="CB273" s="184"/>
      <c r="CC273" s="184"/>
      <c r="CD273" s="184"/>
      <c r="CE273" s="184"/>
    </row>
    <row r="274" spans="2:83" ht="12.75">
      <c r="B274" s="184"/>
      <c r="C274" s="184"/>
      <c r="D274" s="184"/>
      <c r="E274" s="184"/>
      <c r="F274" s="184"/>
      <c r="G274" s="184"/>
      <c r="H274" s="237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  <c r="AW274" s="184"/>
      <c r="AX274" s="184"/>
      <c r="AY274" s="184"/>
      <c r="AZ274" s="184"/>
      <c r="BA274" s="184"/>
      <c r="BB274" s="184"/>
      <c r="BC274" s="184"/>
      <c r="BD274" s="184"/>
      <c r="BE274" s="184"/>
      <c r="BF274" s="184"/>
      <c r="BG274" s="184"/>
      <c r="BH274" s="184"/>
      <c r="BI274" s="184"/>
      <c r="BJ274" s="184"/>
      <c r="BK274" s="184"/>
      <c r="BL274" s="184"/>
      <c r="BM274" s="184"/>
      <c r="BN274" s="184"/>
      <c r="BO274" s="184"/>
      <c r="BP274" s="184"/>
      <c r="BQ274" s="184"/>
      <c r="BR274" s="184"/>
      <c r="BS274" s="184"/>
      <c r="BT274" s="184"/>
      <c r="BU274" s="184"/>
      <c r="BV274" s="184"/>
      <c r="BW274" s="184"/>
      <c r="BX274" s="184"/>
      <c r="BY274" s="184"/>
      <c r="BZ274" s="184"/>
      <c r="CA274" s="184"/>
      <c r="CB274" s="184"/>
      <c r="CC274" s="184"/>
      <c r="CD274" s="184"/>
      <c r="CE274" s="184"/>
    </row>
    <row r="275" spans="2:83" ht="12.75">
      <c r="B275" s="184"/>
      <c r="C275" s="184"/>
      <c r="D275" s="184"/>
      <c r="E275" s="184"/>
      <c r="F275" s="184"/>
      <c r="G275" s="184"/>
      <c r="H275" s="237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  <c r="BE275" s="184"/>
      <c r="BF275" s="184"/>
      <c r="BG275" s="184"/>
      <c r="BH275" s="184"/>
      <c r="BI275" s="184"/>
      <c r="BJ275" s="184"/>
      <c r="BK275" s="184"/>
      <c r="BL275" s="184"/>
      <c r="BM275" s="184"/>
      <c r="BN275" s="184"/>
      <c r="BO275" s="184"/>
      <c r="BP275" s="184"/>
      <c r="BQ275" s="184"/>
      <c r="BR275" s="184"/>
      <c r="BS275" s="184"/>
      <c r="BT275" s="184"/>
      <c r="BU275" s="184"/>
      <c r="BV275" s="184"/>
      <c r="BW275" s="184"/>
      <c r="BX275" s="184"/>
      <c r="BY275" s="184"/>
      <c r="BZ275" s="184"/>
      <c r="CA275" s="184"/>
      <c r="CB275" s="184"/>
      <c r="CC275" s="184"/>
      <c r="CD275" s="184"/>
      <c r="CE275" s="184"/>
    </row>
    <row r="276" spans="2:83" ht="12.75">
      <c r="B276" s="184"/>
      <c r="C276" s="184"/>
      <c r="D276" s="184"/>
      <c r="E276" s="184"/>
      <c r="F276" s="184"/>
      <c r="G276" s="184"/>
      <c r="H276" s="237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84"/>
      <c r="BQ276" s="184"/>
      <c r="BR276" s="184"/>
      <c r="BS276" s="184"/>
      <c r="BT276" s="184"/>
      <c r="BU276" s="184"/>
      <c r="BV276" s="184"/>
      <c r="BW276" s="184"/>
      <c r="BX276" s="184"/>
      <c r="BY276" s="184"/>
      <c r="BZ276" s="184"/>
      <c r="CA276" s="184"/>
      <c r="CB276" s="184"/>
      <c r="CC276" s="184"/>
      <c r="CD276" s="184"/>
      <c r="CE276" s="184"/>
    </row>
    <row r="277" spans="2:83" ht="12.75">
      <c r="B277" s="184"/>
      <c r="C277" s="184"/>
      <c r="D277" s="184"/>
      <c r="E277" s="184"/>
      <c r="F277" s="184"/>
      <c r="G277" s="184"/>
      <c r="H277" s="237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4"/>
      <c r="AZ277" s="184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4"/>
      <c r="BM277" s="184"/>
      <c r="BN277" s="184"/>
      <c r="BO277" s="184"/>
      <c r="BP277" s="184"/>
      <c r="BQ277" s="184"/>
      <c r="BR277" s="184"/>
      <c r="BS277" s="184"/>
      <c r="BT277" s="184"/>
      <c r="BU277" s="184"/>
      <c r="BV277" s="184"/>
      <c r="BW277" s="184"/>
      <c r="BX277" s="184"/>
      <c r="BY277" s="184"/>
      <c r="BZ277" s="184"/>
      <c r="CA277" s="184"/>
      <c r="CB277" s="184"/>
      <c r="CC277" s="184"/>
      <c r="CD277" s="184"/>
      <c r="CE277" s="184"/>
    </row>
    <row r="278" spans="2:83" ht="12.75">
      <c r="B278" s="184"/>
      <c r="C278" s="184"/>
      <c r="D278" s="184"/>
      <c r="E278" s="184"/>
      <c r="F278" s="184"/>
      <c r="G278" s="184"/>
      <c r="H278" s="237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84"/>
      <c r="BQ278" s="184"/>
      <c r="BR278" s="184"/>
      <c r="BS278" s="184"/>
      <c r="BT278" s="184"/>
      <c r="BU278" s="184"/>
      <c r="BV278" s="184"/>
      <c r="BW278" s="184"/>
      <c r="BX278" s="184"/>
      <c r="BY278" s="184"/>
      <c r="BZ278" s="184"/>
      <c r="CA278" s="184"/>
      <c r="CB278" s="184"/>
      <c r="CC278" s="184"/>
      <c r="CD278" s="184"/>
      <c r="CE278" s="184"/>
    </row>
    <row r="279" spans="2:83" ht="12.75">
      <c r="B279" s="184"/>
      <c r="C279" s="184"/>
      <c r="D279" s="184"/>
      <c r="E279" s="184"/>
      <c r="F279" s="184"/>
      <c r="G279" s="184"/>
      <c r="H279" s="237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4"/>
      <c r="BM279" s="184"/>
      <c r="BN279" s="184"/>
      <c r="BO279" s="184"/>
      <c r="BP279" s="184"/>
      <c r="BQ279" s="184"/>
      <c r="BR279" s="184"/>
      <c r="BS279" s="184"/>
      <c r="BT279" s="184"/>
      <c r="BU279" s="184"/>
      <c r="BV279" s="184"/>
      <c r="BW279" s="184"/>
      <c r="BX279" s="184"/>
      <c r="BY279" s="184"/>
      <c r="BZ279" s="184"/>
      <c r="CA279" s="184"/>
      <c r="CB279" s="184"/>
      <c r="CC279" s="184"/>
      <c r="CD279" s="184"/>
      <c r="CE279" s="184"/>
    </row>
    <row r="280" spans="2:83" ht="12.75">
      <c r="B280" s="184"/>
      <c r="C280" s="184"/>
      <c r="D280" s="184"/>
      <c r="E280" s="184"/>
      <c r="F280" s="184"/>
      <c r="G280" s="184"/>
      <c r="H280" s="237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4"/>
      <c r="BD280" s="184"/>
      <c r="BE280" s="184"/>
      <c r="BF280" s="184"/>
      <c r="BG280" s="184"/>
      <c r="BH280" s="184"/>
      <c r="BI280" s="184"/>
      <c r="BJ280" s="184"/>
      <c r="BK280" s="184"/>
      <c r="BL280" s="184"/>
      <c r="BM280" s="184"/>
      <c r="BN280" s="184"/>
      <c r="BO280" s="184"/>
      <c r="BP280" s="184"/>
      <c r="BQ280" s="184"/>
      <c r="BR280" s="184"/>
      <c r="BS280" s="184"/>
      <c r="BT280" s="184"/>
      <c r="BU280" s="184"/>
      <c r="BV280" s="184"/>
      <c r="BW280" s="184"/>
      <c r="BX280" s="184"/>
      <c r="BY280" s="184"/>
      <c r="BZ280" s="184"/>
      <c r="CA280" s="184"/>
      <c r="CB280" s="184"/>
      <c r="CC280" s="184"/>
      <c r="CD280" s="184"/>
      <c r="CE280" s="184"/>
    </row>
    <row r="281" spans="2:83" ht="12.75">
      <c r="B281" s="184"/>
      <c r="C281" s="184"/>
      <c r="D281" s="184"/>
      <c r="E281" s="184"/>
      <c r="F281" s="184"/>
      <c r="G281" s="184"/>
      <c r="H281" s="237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4"/>
      <c r="BN281" s="184"/>
      <c r="BO281" s="184"/>
      <c r="BP281" s="184"/>
      <c r="BQ281" s="184"/>
      <c r="BR281" s="184"/>
      <c r="BS281" s="184"/>
      <c r="BT281" s="184"/>
      <c r="BU281" s="184"/>
      <c r="BV281" s="184"/>
      <c r="BW281" s="184"/>
      <c r="BX281" s="184"/>
      <c r="BY281" s="184"/>
      <c r="BZ281" s="184"/>
      <c r="CA281" s="184"/>
      <c r="CB281" s="184"/>
      <c r="CC281" s="184"/>
      <c r="CD281" s="184"/>
      <c r="CE281" s="184"/>
    </row>
    <row r="282" spans="2:83" ht="12.75">
      <c r="B282" s="184"/>
      <c r="C282" s="184"/>
      <c r="D282" s="184"/>
      <c r="E282" s="184"/>
      <c r="F282" s="184"/>
      <c r="G282" s="184"/>
      <c r="H282" s="237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4"/>
      <c r="BN282" s="184"/>
      <c r="BO282" s="184"/>
      <c r="BP282" s="184"/>
      <c r="BQ282" s="184"/>
      <c r="BR282" s="184"/>
      <c r="BS282" s="184"/>
      <c r="BT282" s="184"/>
      <c r="BU282" s="184"/>
      <c r="BV282" s="184"/>
      <c r="BW282" s="184"/>
      <c r="BX282" s="184"/>
      <c r="BY282" s="184"/>
      <c r="BZ282" s="184"/>
      <c r="CA282" s="184"/>
      <c r="CB282" s="184"/>
      <c r="CC282" s="184"/>
      <c r="CD282" s="184"/>
      <c r="CE282" s="184"/>
    </row>
    <row r="283" spans="2:83" ht="12.75">
      <c r="B283" s="184"/>
      <c r="C283" s="184"/>
      <c r="D283" s="184"/>
      <c r="E283" s="184"/>
      <c r="F283" s="184"/>
      <c r="G283" s="184"/>
      <c r="H283" s="237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184"/>
      <c r="BN283" s="184"/>
      <c r="BO283" s="184"/>
      <c r="BP283" s="184"/>
      <c r="BQ283" s="184"/>
      <c r="BR283" s="184"/>
      <c r="BS283" s="184"/>
      <c r="BT283" s="184"/>
      <c r="BU283" s="184"/>
      <c r="BV283" s="184"/>
      <c r="BW283" s="184"/>
      <c r="BX283" s="184"/>
      <c r="BY283" s="184"/>
      <c r="BZ283" s="184"/>
      <c r="CA283" s="184"/>
      <c r="CB283" s="184"/>
      <c r="CC283" s="184"/>
      <c r="CD283" s="184"/>
      <c r="CE283" s="184"/>
    </row>
    <row r="284" spans="2:83" ht="12.75">
      <c r="B284" s="184"/>
      <c r="C284" s="184"/>
      <c r="D284" s="184"/>
      <c r="E284" s="184"/>
      <c r="F284" s="184"/>
      <c r="G284" s="184"/>
      <c r="H284" s="237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184"/>
      <c r="BN284" s="184"/>
      <c r="BO284" s="184"/>
      <c r="BP284" s="184"/>
      <c r="BQ284" s="184"/>
      <c r="BR284" s="184"/>
      <c r="BS284" s="184"/>
      <c r="BT284" s="184"/>
      <c r="BU284" s="184"/>
      <c r="BV284" s="184"/>
      <c r="BW284" s="184"/>
      <c r="BX284" s="184"/>
      <c r="BY284" s="184"/>
      <c r="BZ284" s="184"/>
      <c r="CA284" s="184"/>
      <c r="CB284" s="184"/>
      <c r="CC284" s="184"/>
      <c r="CD284" s="184"/>
      <c r="CE284" s="184"/>
    </row>
    <row r="285" spans="2:83" ht="12.75">
      <c r="B285" s="184"/>
      <c r="C285" s="184"/>
      <c r="D285" s="184"/>
      <c r="E285" s="184"/>
      <c r="F285" s="184"/>
      <c r="G285" s="184"/>
      <c r="H285" s="237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4"/>
      <c r="BA285" s="184"/>
      <c r="BB285" s="184"/>
      <c r="BC285" s="184"/>
      <c r="BD285" s="184"/>
      <c r="BE285" s="184"/>
      <c r="BF285" s="184"/>
      <c r="BG285" s="184"/>
      <c r="BH285" s="184"/>
      <c r="BI285" s="184"/>
      <c r="BJ285" s="184"/>
      <c r="BK285" s="184"/>
      <c r="BL285" s="184"/>
      <c r="BM285" s="184"/>
      <c r="BN285" s="184"/>
      <c r="BO285" s="184"/>
      <c r="BP285" s="184"/>
      <c r="BQ285" s="184"/>
      <c r="BR285" s="184"/>
      <c r="BS285" s="184"/>
      <c r="BT285" s="184"/>
      <c r="BU285" s="184"/>
      <c r="BV285" s="184"/>
      <c r="BW285" s="184"/>
      <c r="BX285" s="184"/>
      <c r="BY285" s="184"/>
      <c r="BZ285" s="184"/>
      <c r="CA285" s="184"/>
      <c r="CB285" s="184"/>
      <c r="CC285" s="184"/>
      <c r="CD285" s="184"/>
      <c r="CE285" s="184"/>
    </row>
    <row r="286" spans="2:83" ht="12.75">
      <c r="B286" s="184"/>
      <c r="C286" s="184"/>
      <c r="D286" s="184"/>
      <c r="E286" s="184"/>
      <c r="F286" s="184"/>
      <c r="G286" s="184"/>
      <c r="H286" s="237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  <c r="BK286" s="184"/>
      <c r="BL286" s="184"/>
      <c r="BM286" s="184"/>
      <c r="BN286" s="184"/>
      <c r="BO286" s="184"/>
      <c r="BP286" s="184"/>
      <c r="BQ286" s="184"/>
      <c r="BR286" s="184"/>
      <c r="BS286" s="184"/>
      <c r="BT286" s="184"/>
      <c r="BU286" s="184"/>
      <c r="BV286" s="184"/>
      <c r="BW286" s="184"/>
      <c r="BX286" s="184"/>
      <c r="BY286" s="184"/>
      <c r="BZ286" s="184"/>
      <c r="CA286" s="184"/>
      <c r="CB286" s="184"/>
      <c r="CC286" s="184"/>
      <c r="CD286" s="184"/>
      <c r="CE286" s="184"/>
    </row>
    <row r="287" spans="2:83" ht="12.75">
      <c r="B287" s="184"/>
      <c r="C287" s="184"/>
      <c r="D287" s="184"/>
      <c r="E287" s="184"/>
      <c r="F287" s="184"/>
      <c r="G287" s="184"/>
      <c r="H287" s="237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84"/>
      <c r="AZ287" s="184"/>
      <c r="BA287" s="184"/>
      <c r="BB287" s="184"/>
      <c r="BC287" s="184"/>
      <c r="BD287" s="184"/>
      <c r="BE287" s="184"/>
      <c r="BF287" s="184"/>
      <c r="BG287" s="184"/>
      <c r="BH287" s="184"/>
      <c r="BI287" s="184"/>
      <c r="BJ287" s="184"/>
      <c r="BK287" s="184"/>
      <c r="BL287" s="184"/>
      <c r="BM287" s="184"/>
      <c r="BN287" s="184"/>
      <c r="BO287" s="184"/>
      <c r="BP287" s="184"/>
      <c r="BQ287" s="184"/>
      <c r="BR287" s="184"/>
      <c r="BS287" s="184"/>
      <c r="BT287" s="184"/>
      <c r="BU287" s="184"/>
      <c r="BV287" s="184"/>
      <c r="BW287" s="184"/>
      <c r="BX287" s="184"/>
      <c r="BY287" s="184"/>
      <c r="BZ287" s="184"/>
      <c r="CA287" s="184"/>
      <c r="CB287" s="184"/>
      <c r="CC287" s="184"/>
      <c r="CD287" s="184"/>
      <c r="CE287" s="184"/>
    </row>
    <row r="288" spans="2:83" ht="12.75">
      <c r="B288" s="184"/>
      <c r="C288" s="184"/>
      <c r="D288" s="184"/>
      <c r="E288" s="184"/>
      <c r="F288" s="184"/>
      <c r="G288" s="184"/>
      <c r="H288" s="237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184"/>
      <c r="BI288" s="184"/>
      <c r="BJ288" s="184"/>
      <c r="BK288" s="184"/>
      <c r="BL288" s="184"/>
      <c r="BM288" s="184"/>
      <c r="BN288" s="184"/>
      <c r="BO288" s="184"/>
      <c r="BP288" s="184"/>
      <c r="BQ288" s="184"/>
      <c r="BR288" s="184"/>
      <c r="BS288" s="184"/>
      <c r="BT288" s="184"/>
      <c r="BU288" s="184"/>
      <c r="BV288" s="184"/>
      <c r="BW288" s="184"/>
      <c r="BX288" s="184"/>
      <c r="BY288" s="184"/>
      <c r="BZ288" s="184"/>
      <c r="CA288" s="184"/>
      <c r="CB288" s="184"/>
      <c r="CC288" s="184"/>
      <c r="CD288" s="184"/>
      <c r="CE288" s="184"/>
    </row>
    <row r="289" spans="2:83" ht="12.75">
      <c r="B289" s="184"/>
      <c r="C289" s="184"/>
      <c r="D289" s="184"/>
      <c r="E289" s="184"/>
      <c r="F289" s="184"/>
      <c r="G289" s="184"/>
      <c r="H289" s="237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4"/>
      <c r="BD289" s="184"/>
      <c r="BE289" s="184"/>
      <c r="BF289" s="184"/>
      <c r="BG289" s="184"/>
      <c r="BH289" s="184"/>
      <c r="BI289" s="184"/>
      <c r="BJ289" s="184"/>
      <c r="BK289" s="184"/>
      <c r="BL289" s="184"/>
      <c r="BM289" s="184"/>
      <c r="BN289" s="184"/>
      <c r="BO289" s="184"/>
      <c r="BP289" s="184"/>
      <c r="BQ289" s="184"/>
      <c r="BR289" s="184"/>
      <c r="BS289" s="184"/>
      <c r="BT289" s="184"/>
      <c r="BU289" s="184"/>
      <c r="BV289" s="184"/>
      <c r="BW289" s="184"/>
      <c r="BX289" s="184"/>
      <c r="BY289" s="184"/>
      <c r="BZ289" s="184"/>
      <c r="CA289" s="184"/>
      <c r="CB289" s="184"/>
      <c r="CC289" s="184"/>
      <c r="CD289" s="184"/>
      <c r="CE289" s="184"/>
    </row>
    <row r="290" spans="2:83" ht="12.75">
      <c r="B290" s="184"/>
      <c r="C290" s="184"/>
      <c r="D290" s="184"/>
      <c r="E290" s="184"/>
      <c r="F290" s="184"/>
      <c r="G290" s="184"/>
      <c r="H290" s="237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4"/>
      <c r="BC290" s="184"/>
      <c r="BD290" s="184"/>
      <c r="BE290" s="184"/>
      <c r="BF290" s="184"/>
      <c r="BG290" s="184"/>
      <c r="BH290" s="184"/>
      <c r="BI290" s="184"/>
      <c r="BJ290" s="184"/>
      <c r="BK290" s="184"/>
      <c r="BL290" s="184"/>
      <c r="BM290" s="184"/>
      <c r="BN290" s="184"/>
      <c r="BO290" s="184"/>
      <c r="BP290" s="184"/>
      <c r="BQ290" s="184"/>
      <c r="BR290" s="184"/>
      <c r="BS290" s="184"/>
      <c r="BT290" s="184"/>
      <c r="BU290" s="184"/>
      <c r="BV290" s="184"/>
      <c r="BW290" s="184"/>
      <c r="BX290" s="184"/>
      <c r="BY290" s="184"/>
      <c r="BZ290" s="184"/>
      <c r="CA290" s="184"/>
      <c r="CB290" s="184"/>
      <c r="CC290" s="184"/>
      <c r="CD290" s="184"/>
      <c r="CE290" s="184"/>
    </row>
    <row r="291" spans="2:83" ht="12.75">
      <c r="B291" s="184"/>
      <c r="C291" s="184"/>
      <c r="D291" s="184"/>
      <c r="E291" s="184"/>
      <c r="F291" s="184"/>
      <c r="G291" s="184"/>
      <c r="H291" s="237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84"/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  <c r="BN291" s="184"/>
      <c r="BO291" s="184"/>
      <c r="BP291" s="184"/>
      <c r="BQ291" s="184"/>
      <c r="BR291" s="184"/>
      <c r="BS291" s="184"/>
      <c r="BT291" s="184"/>
      <c r="BU291" s="184"/>
      <c r="BV291" s="184"/>
      <c r="BW291" s="184"/>
      <c r="BX291" s="184"/>
      <c r="BY291" s="184"/>
      <c r="BZ291" s="184"/>
      <c r="CA291" s="184"/>
      <c r="CB291" s="184"/>
      <c r="CC291" s="184"/>
      <c r="CD291" s="184"/>
      <c r="CE291" s="184"/>
    </row>
    <row r="292" spans="2:83" ht="12.75">
      <c r="B292" s="184"/>
      <c r="C292" s="184"/>
      <c r="D292" s="184"/>
      <c r="E292" s="184"/>
      <c r="F292" s="184"/>
      <c r="G292" s="184"/>
      <c r="H292" s="237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/>
      <c r="BO292" s="184"/>
      <c r="BP292" s="184"/>
      <c r="BQ292" s="184"/>
      <c r="BR292" s="184"/>
      <c r="BS292" s="184"/>
      <c r="BT292" s="184"/>
      <c r="BU292" s="184"/>
      <c r="BV292" s="184"/>
      <c r="BW292" s="184"/>
      <c r="BX292" s="184"/>
      <c r="BY292" s="184"/>
      <c r="BZ292" s="184"/>
      <c r="CA292" s="184"/>
      <c r="CB292" s="184"/>
      <c r="CC292" s="184"/>
      <c r="CD292" s="184"/>
      <c r="CE292" s="184"/>
    </row>
    <row r="293" spans="2:83" ht="12.75">
      <c r="B293" s="184"/>
      <c r="C293" s="184"/>
      <c r="D293" s="184"/>
      <c r="E293" s="184"/>
      <c r="F293" s="184"/>
      <c r="G293" s="184"/>
      <c r="H293" s="237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  <c r="BK293" s="184"/>
      <c r="BL293" s="184"/>
      <c r="BM293" s="184"/>
      <c r="BN293" s="184"/>
      <c r="BO293" s="184"/>
      <c r="BP293" s="184"/>
      <c r="BQ293" s="184"/>
      <c r="BR293" s="184"/>
      <c r="BS293" s="184"/>
      <c r="BT293" s="184"/>
      <c r="BU293" s="184"/>
      <c r="BV293" s="184"/>
      <c r="BW293" s="184"/>
      <c r="BX293" s="184"/>
      <c r="BY293" s="184"/>
      <c r="BZ293" s="184"/>
      <c r="CA293" s="184"/>
      <c r="CB293" s="184"/>
      <c r="CC293" s="184"/>
      <c r="CD293" s="184"/>
      <c r="CE293" s="184"/>
    </row>
    <row r="294" spans="2:83" ht="12.75">
      <c r="B294" s="184"/>
      <c r="C294" s="184"/>
      <c r="D294" s="184"/>
      <c r="E294" s="184"/>
      <c r="F294" s="184"/>
      <c r="G294" s="184"/>
      <c r="H294" s="237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  <c r="AW294" s="184"/>
      <c r="AX294" s="184"/>
      <c r="AY294" s="184"/>
      <c r="AZ294" s="184"/>
      <c r="BA294" s="184"/>
      <c r="BB294" s="184"/>
      <c r="BC294" s="184"/>
      <c r="BD294" s="184"/>
      <c r="BE294" s="184"/>
      <c r="BF294" s="184"/>
      <c r="BG294" s="184"/>
      <c r="BH294" s="184"/>
      <c r="BI294" s="184"/>
      <c r="BJ294" s="184"/>
      <c r="BK294" s="184"/>
      <c r="BL294" s="184"/>
      <c r="BM294" s="184"/>
      <c r="BN294" s="184"/>
      <c r="BO294" s="184"/>
      <c r="BP294" s="184"/>
      <c r="BQ294" s="184"/>
      <c r="BR294" s="184"/>
      <c r="BS294" s="184"/>
      <c r="BT294" s="184"/>
      <c r="BU294" s="184"/>
      <c r="BV294" s="184"/>
      <c r="BW294" s="184"/>
      <c r="BX294" s="184"/>
      <c r="BY294" s="184"/>
      <c r="BZ294" s="184"/>
      <c r="CA294" s="184"/>
      <c r="CB294" s="184"/>
      <c r="CC294" s="184"/>
      <c r="CD294" s="184"/>
      <c r="CE294" s="184"/>
    </row>
    <row r="295" spans="2:83" ht="12.75">
      <c r="B295" s="184"/>
      <c r="C295" s="184"/>
      <c r="D295" s="184"/>
      <c r="E295" s="184"/>
      <c r="F295" s="184"/>
      <c r="G295" s="184"/>
      <c r="H295" s="237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  <c r="AW295" s="184"/>
      <c r="AX295" s="184"/>
      <c r="AY295" s="184"/>
      <c r="AZ295" s="184"/>
      <c r="BA295" s="184"/>
      <c r="BB295" s="184"/>
      <c r="BC295" s="184"/>
      <c r="BD295" s="184"/>
      <c r="BE295" s="184"/>
      <c r="BF295" s="184"/>
      <c r="BG295" s="184"/>
      <c r="BH295" s="184"/>
      <c r="BI295" s="184"/>
      <c r="BJ295" s="184"/>
      <c r="BK295" s="184"/>
      <c r="BL295" s="184"/>
      <c r="BM295" s="184"/>
      <c r="BN295" s="184"/>
      <c r="BO295" s="184"/>
      <c r="BP295" s="184"/>
      <c r="BQ295" s="184"/>
      <c r="BR295" s="184"/>
      <c r="BS295" s="184"/>
      <c r="BT295" s="184"/>
      <c r="BU295" s="184"/>
      <c r="BV295" s="184"/>
      <c r="BW295" s="184"/>
      <c r="BX295" s="184"/>
      <c r="BY295" s="184"/>
      <c r="BZ295" s="184"/>
      <c r="CA295" s="184"/>
      <c r="CB295" s="184"/>
      <c r="CC295" s="184"/>
      <c r="CD295" s="184"/>
      <c r="CE295" s="184"/>
    </row>
    <row r="296" spans="2:83" ht="12.75">
      <c r="B296" s="184"/>
      <c r="C296" s="184"/>
      <c r="D296" s="184"/>
      <c r="E296" s="184"/>
      <c r="F296" s="184"/>
      <c r="G296" s="184"/>
      <c r="H296" s="237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  <c r="AW296" s="184"/>
      <c r="AX296" s="184"/>
      <c r="AY296" s="184"/>
      <c r="AZ296" s="184"/>
      <c r="BA296" s="184"/>
      <c r="BB296" s="184"/>
      <c r="BC296" s="184"/>
      <c r="BD296" s="184"/>
      <c r="BE296" s="184"/>
      <c r="BF296" s="184"/>
      <c r="BG296" s="184"/>
      <c r="BH296" s="184"/>
      <c r="BI296" s="184"/>
      <c r="BJ296" s="184"/>
      <c r="BK296" s="184"/>
      <c r="BL296" s="184"/>
      <c r="BM296" s="184"/>
      <c r="BN296" s="184"/>
      <c r="BO296" s="184"/>
      <c r="BP296" s="184"/>
      <c r="BQ296" s="184"/>
      <c r="BR296" s="184"/>
      <c r="BS296" s="184"/>
      <c r="BT296" s="184"/>
      <c r="BU296" s="184"/>
      <c r="BV296" s="184"/>
      <c r="BW296" s="184"/>
      <c r="BX296" s="184"/>
      <c r="BY296" s="184"/>
      <c r="BZ296" s="184"/>
      <c r="CA296" s="184"/>
      <c r="CB296" s="184"/>
      <c r="CC296" s="184"/>
      <c r="CD296" s="184"/>
      <c r="CE296" s="184"/>
    </row>
    <row r="297" spans="2:83" ht="12.75">
      <c r="B297" s="184"/>
      <c r="C297" s="184"/>
      <c r="D297" s="184"/>
      <c r="E297" s="184"/>
      <c r="F297" s="184"/>
      <c r="G297" s="184"/>
      <c r="H297" s="237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84"/>
      <c r="BD297" s="184"/>
      <c r="BE297" s="184"/>
      <c r="BF297" s="184"/>
      <c r="BG297" s="184"/>
      <c r="BH297" s="184"/>
      <c r="BI297" s="184"/>
      <c r="BJ297" s="184"/>
      <c r="BK297" s="184"/>
      <c r="BL297" s="184"/>
      <c r="BM297" s="184"/>
      <c r="BN297" s="184"/>
      <c r="BO297" s="184"/>
      <c r="BP297" s="184"/>
      <c r="BQ297" s="184"/>
      <c r="BR297" s="184"/>
      <c r="BS297" s="184"/>
      <c r="BT297" s="184"/>
      <c r="BU297" s="184"/>
      <c r="BV297" s="184"/>
      <c r="BW297" s="184"/>
      <c r="BX297" s="184"/>
      <c r="BY297" s="184"/>
      <c r="BZ297" s="184"/>
      <c r="CA297" s="184"/>
      <c r="CB297" s="184"/>
      <c r="CC297" s="184"/>
      <c r="CD297" s="184"/>
      <c r="CE297" s="184"/>
    </row>
    <row r="298" spans="2:83" ht="12.75">
      <c r="B298" s="184"/>
      <c r="C298" s="184"/>
      <c r="D298" s="184"/>
      <c r="E298" s="184"/>
      <c r="F298" s="184"/>
      <c r="G298" s="184"/>
      <c r="H298" s="237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4"/>
      <c r="BD298" s="184"/>
      <c r="BE298" s="184"/>
      <c r="BF298" s="184"/>
      <c r="BG298" s="184"/>
      <c r="BH298" s="184"/>
      <c r="BI298" s="184"/>
      <c r="BJ298" s="184"/>
      <c r="BK298" s="184"/>
      <c r="BL298" s="184"/>
      <c r="BM298" s="184"/>
      <c r="BN298" s="184"/>
      <c r="BO298" s="184"/>
      <c r="BP298" s="184"/>
      <c r="BQ298" s="184"/>
      <c r="BR298" s="184"/>
      <c r="BS298" s="184"/>
      <c r="BT298" s="184"/>
      <c r="BU298" s="184"/>
      <c r="BV298" s="184"/>
      <c r="BW298" s="184"/>
      <c r="BX298" s="184"/>
      <c r="BY298" s="184"/>
      <c r="BZ298" s="184"/>
      <c r="CA298" s="184"/>
      <c r="CB298" s="184"/>
      <c r="CC298" s="184"/>
      <c r="CD298" s="184"/>
      <c r="CE298" s="184"/>
    </row>
    <row r="299" spans="2:83" ht="12.75">
      <c r="B299" s="184"/>
      <c r="C299" s="184"/>
      <c r="D299" s="184"/>
      <c r="E299" s="184"/>
      <c r="F299" s="184"/>
      <c r="G299" s="184"/>
      <c r="H299" s="237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  <c r="BK299" s="184"/>
      <c r="BL299" s="184"/>
      <c r="BM299" s="184"/>
      <c r="BN299" s="184"/>
      <c r="BO299" s="184"/>
      <c r="BP299" s="184"/>
      <c r="BQ299" s="184"/>
      <c r="BR299" s="184"/>
      <c r="BS299" s="184"/>
      <c r="BT299" s="184"/>
      <c r="BU299" s="184"/>
      <c r="BV299" s="184"/>
      <c r="BW299" s="184"/>
      <c r="BX299" s="184"/>
      <c r="BY299" s="184"/>
      <c r="BZ299" s="184"/>
      <c r="CA299" s="184"/>
      <c r="CB299" s="184"/>
      <c r="CC299" s="184"/>
      <c r="CD299" s="184"/>
      <c r="CE299" s="184"/>
    </row>
    <row r="300" spans="2:83" ht="12.75">
      <c r="B300" s="184"/>
      <c r="C300" s="184"/>
      <c r="D300" s="184"/>
      <c r="E300" s="184"/>
      <c r="F300" s="184"/>
      <c r="G300" s="184"/>
      <c r="H300" s="237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  <c r="BK300" s="184"/>
      <c r="BL300" s="184"/>
      <c r="BM300" s="184"/>
      <c r="BN300" s="184"/>
      <c r="BO300" s="184"/>
      <c r="BP300" s="184"/>
      <c r="BQ300" s="184"/>
      <c r="BR300" s="184"/>
      <c r="BS300" s="184"/>
      <c r="BT300" s="184"/>
      <c r="BU300" s="184"/>
      <c r="BV300" s="184"/>
      <c r="BW300" s="184"/>
      <c r="BX300" s="184"/>
      <c r="BY300" s="184"/>
      <c r="BZ300" s="184"/>
      <c r="CA300" s="184"/>
      <c r="CB300" s="184"/>
      <c r="CC300" s="184"/>
      <c r="CD300" s="184"/>
      <c r="CE300" s="184"/>
    </row>
    <row r="301" spans="2:83" ht="12.75">
      <c r="B301" s="184"/>
      <c r="C301" s="184"/>
      <c r="D301" s="184"/>
      <c r="E301" s="184"/>
      <c r="F301" s="184"/>
      <c r="G301" s="184"/>
      <c r="H301" s="237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184"/>
      <c r="BN301" s="184"/>
      <c r="BO301" s="184"/>
      <c r="BP301" s="184"/>
      <c r="BQ301" s="184"/>
      <c r="BR301" s="184"/>
      <c r="BS301" s="184"/>
      <c r="BT301" s="184"/>
      <c r="BU301" s="184"/>
      <c r="BV301" s="184"/>
      <c r="BW301" s="184"/>
      <c r="BX301" s="184"/>
      <c r="BY301" s="184"/>
      <c r="BZ301" s="184"/>
      <c r="CA301" s="184"/>
      <c r="CB301" s="184"/>
      <c r="CC301" s="184"/>
      <c r="CD301" s="184"/>
      <c r="CE301" s="184"/>
    </row>
    <row r="302" spans="2:83" ht="12.75">
      <c r="B302" s="184"/>
      <c r="C302" s="184"/>
      <c r="D302" s="184"/>
      <c r="E302" s="184"/>
      <c r="F302" s="184"/>
      <c r="G302" s="184"/>
      <c r="H302" s="237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4"/>
      <c r="BN302" s="184"/>
      <c r="BO302" s="184"/>
      <c r="BP302" s="184"/>
      <c r="BQ302" s="184"/>
      <c r="BR302" s="184"/>
      <c r="BS302" s="184"/>
      <c r="BT302" s="184"/>
      <c r="BU302" s="184"/>
      <c r="BV302" s="184"/>
      <c r="BW302" s="184"/>
      <c r="BX302" s="184"/>
      <c r="BY302" s="184"/>
      <c r="BZ302" s="184"/>
      <c r="CA302" s="184"/>
      <c r="CB302" s="184"/>
      <c r="CC302" s="184"/>
      <c r="CD302" s="184"/>
      <c r="CE302" s="184"/>
    </row>
    <row r="303" spans="2:83" ht="12.75">
      <c r="B303" s="184"/>
      <c r="C303" s="184"/>
      <c r="D303" s="184"/>
      <c r="E303" s="184"/>
      <c r="F303" s="184"/>
      <c r="G303" s="184"/>
      <c r="H303" s="237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184"/>
      <c r="BN303" s="184"/>
      <c r="BO303" s="184"/>
      <c r="BP303" s="184"/>
      <c r="BQ303" s="184"/>
      <c r="BR303" s="184"/>
      <c r="BS303" s="184"/>
      <c r="BT303" s="184"/>
      <c r="BU303" s="184"/>
      <c r="BV303" s="184"/>
      <c r="BW303" s="184"/>
      <c r="BX303" s="184"/>
      <c r="BY303" s="184"/>
      <c r="BZ303" s="184"/>
      <c r="CA303" s="184"/>
      <c r="CB303" s="184"/>
      <c r="CC303" s="184"/>
      <c r="CD303" s="184"/>
      <c r="CE303" s="184"/>
    </row>
    <row r="304" spans="2:83" ht="12.75">
      <c r="B304" s="184"/>
      <c r="C304" s="184"/>
      <c r="D304" s="184"/>
      <c r="E304" s="184"/>
      <c r="F304" s="184"/>
      <c r="G304" s="184"/>
      <c r="H304" s="237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  <c r="AW304" s="184"/>
      <c r="AX304" s="184"/>
      <c r="AY304" s="184"/>
      <c r="AZ304" s="184"/>
      <c r="BA304" s="184"/>
      <c r="BB304" s="184"/>
      <c r="BC304" s="184"/>
      <c r="BD304" s="184"/>
      <c r="BE304" s="184"/>
      <c r="BF304" s="184"/>
      <c r="BG304" s="184"/>
      <c r="BH304" s="184"/>
      <c r="BI304" s="184"/>
      <c r="BJ304" s="184"/>
      <c r="BK304" s="184"/>
      <c r="BL304" s="184"/>
      <c r="BM304" s="184"/>
      <c r="BN304" s="184"/>
      <c r="BO304" s="184"/>
      <c r="BP304" s="184"/>
      <c r="BQ304" s="184"/>
      <c r="BR304" s="184"/>
      <c r="BS304" s="184"/>
      <c r="BT304" s="184"/>
      <c r="BU304" s="184"/>
      <c r="BV304" s="184"/>
      <c r="BW304" s="184"/>
      <c r="BX304" s="184"/>
      <c r="BY304" s="184"/>
      <c r="BZ304" s="184"/>
      <c r="CA304" s="184"/>
      <c r="CB304" s="184"/>
      <c r="CC304" s="184"/>
      <c r="CD304" s="184"/>
      <c r="CE304" s="184"/>
    </row>
    <row r="305" spans="2:83" ht="12.75">
      <c r="B305" s="184"/>
      <c r="C305" s="184"/>
      <c r="D305" s="184"/>
      <c r="E305" s="184"/>
      <c r="F305" s="184"/>
      <c r="G305" s="184"/>
      <c r="H305" s="237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  <c r="BK305" s="184"/>
      <c r="BL305" s="184"/>
      <c r="BM305" s="184"/>
      <c r="BN305" s="184"/>
      <c r="BO305" s="184"/>
      <c r="BP305" s="184"/>
      <c r="BQ305" s="184"/>
      <c r="BR305" s="184"/>
      <c r="BS305" s="184"/>
      <c r="BT305" s="184"/>
      <c r="BU305" s="184"/>
      <c r="BV305" s="184"/>
      <c r="BW305" s="184"/>
      <c r="BX305" s="184"/>
      <c r="BY305" s="184"/>
      <c r="BZ305" s="184"/>
      <c r="CA305" s="184"/>
      <c r="CB305" s="184"/>
      <c r="CC305" s="184"/>
      <c r="CD305" s="184"/>
      <c r="CE305" s="184"/>
    </row>
    <row r="306" spans="2:83" ht="12.75">
      <c r="B306" s="184"/>
      <c r="C306" s="184"/>
      <c r="D306" s="184"/>
      <c r="E306" s="184"/>
      <c r="F306" s="184"/>
      <c r="G306" s="184"/>
      <c r="H306" s="237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  <c r="AW306" s="184"/>
      <c r="AX306" s="184"/>
      <c r="AY306" s="184"/>
      <c r="AZ306" s="184"/>
      <c r="BA306" s="184"/>
      <c r="BB306" s="184"/>
      <c r="BC306" s="184"/>
      <c r="BD306" s="184"/>
      <c r="BE306" s="184"/>
      <c r="BF306" s="184"/>
      <c r="BG306" s="184"/>
      <c r="BH306" s="184"/>
      <c r="BI306" s="184"/>
      <c r="BJ306" s="184"/>
      <c r="BK306" s="184"/>
      <c r="BL306" s="184"/>
      <c r="BM306" s="184"/>
      <c r="BN306" s="184"/>
      <c r="BO306" s="184"/>
      <c r="BP306" s="184"/>
      <c r="BQ306" s="184"/>
      <c r="BR306" s="184"/>
      <c r="BS306" s="184"/>
      <c r="BT306" s="184"/>
      <c r="BU306" s="184"/>
      <c r="BV306" s="184"/>
      <c r="BW306" s="184"/>
      <c r="BX306" s="184"/>
      <c r="BY306" s="184"/>
      <c r="BZ306" s="184"/>
      <c r="CA306" s="184"/>
      <c r="CB306" s="184"/>
      <c r="CC306" s="184"/>
      <c r="CD306" s="184"/>
      <c r="CE306" s="184"/>
    </row>
    <row r="307" spans="2:83" ht="12.75">
      <c r="B307" s="184"/>
      <c r="C307" s="184"/>
      <c r="D307" s="184"/>
      <c r="E307" s="184"/>
      <c r="F307" s="184"/>
      <c r="G307" s="184"/>
      <c r="H307" s="237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  <c r="AW307" s="184"/>
      <c r="AX307" s="184"/>
      <c r="AY307" s="184"/>
      <c r="AZ307" s="184"/>
      <c r="BA307" s="184"/>
      <c r="BB307" s="184"/>
      <c r="BC307" s="184"/>
      <c r="BD307" s="184"/>
      <c r="BE307" s="184"/>
      <c r="BF307" s="184"/>
      <c r="BG307" s="184"/>
      <c r="BH307" s="184"/>
      <c r="BI307" s="184"/>
      <c r="BJ307" s="184"/>
      <c r="BK307" s="184"/>
      <c r="BL307" s="184"/>
      <c r="BM307" s="184"/>
      <c r="BN307" s="184"/>
      <c r="BO307" s="184"/>
      <c r="BP307" s="184"/>
      <c r="BQ307" s="184"/>
      <c r="BR307" s="184"/>
      <c r="BS307" s="184"/>
      <c r="BT307" s="184"/>
      <c r="BU307" s="184"/>
      <c r="BV307" s="184"/>
      <c r="BW307" s="184"/>
      <c r="BX307" s="184"/>
      <c r="BY307" s="184"/>
      <c r="BZ307" s="184"/>
      <c r="CA307" s="184"/>
      <c r="CB307" s="184"/>
      <c r="CC307" s="184"/>
      <c r="CD307" s="184"/>
      <c r="CE307" s="184"/>
    </row>
    <row r="308" spans="2:83" ht="12.75">
      <c r="B308" s="184"/>
      <c r="C308" s="184"/>
      <c r="D308" s="184"/>
      <c r="E308" s="184"/>
      <c r="F308" s="184"/>
      <c r="G308" s="184"/>
      <c r="H308" s="237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  <c r="AW308" s="184"/>
      <c r="AX308" s="184"/>
      <c r="AY308" s="184"/>
      <c r="AZ308" s="184"/>
      <c r="BA308" s="184"/>
      <c r="BB308" s="184"/>
      <c r="BC308" s="184"/>
      <c r="BD308" s="184"/>
      <c r="BE308" s="184"/>
      <c r="BF308" s="184"/>
      <c r="BG308" s="184"/>
      <c r="BH308" s="184"/>
      <c r="BI308" s="184"/>
      <c r="BJ308" s="184"/>
      <c r="BK308" s="184"/>
      <c r="BL308" s="184"/>
      <c r="BM308" s="184"/>
      <c r="BN308" s="184"/>
      <c r="BO308" s="184"/>
      <c r="BP308" s="184"/>
      <c r="BQ308" s="184"/>
      <c r="BR308" s="184"/>
      <c r="BS308" s="184"/>
      <c r="BT308" s="184"/>
      <c r="BU308" s="184"/>
      <c r="BV308" s="184"/>
      <c r="BW308" s="184"/>
      <c r="BX308" s="184"/>
      <c r="BY308" s="184"/>
      <c r="BZ308" s="184"/>
      <c r="CA308" s="184"/>
      <c r="CB308" s="184"/>
      <c r="CC308" s="184"/>
      <c r="CD308" s="184"/>
      <c r="CE308" s="184"/>
    </row>
    <row r="309" spans="2:83" ht="12.75">
      <c r="B309" s="184"/>
      <c r="C309" s="184"/>
      <c r="D309" s="184"/>
      <c r="E309" s="184"/>
      <c r="F309" s="184"/>
      <c r="G309" s="184"/>
      <c r="H309" s="237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  <c r="AW309" s="184"/>
      <c r="AX309" s="184"/>
      <c r="AY309" s="184"/>
      <c r="AZ309" s="184"/>
      <c r="BA309" s="184"/>
      <c r="BB309" s="184"/>
      <c r="BC309" s="184"/>
      <c r="BD309" s="184"/>
      <c r="BE309" s="184"/>
      <c r="BF309" s="184"/>
      <c r="BG309" s="184"/>
      <c r="BH309" s="184"/>
      <c r="BI309" s="184"/>
      <c r="BJ309" s="184"/>
      <c r="BK309" s="184"/>
      <c r="BL309" s="184"/>
      <c r="BM309" s="184"/>
      <c r="BN309" s="184"/>
      <c r="BO309" s="184"/>
      <c r="BP309" s="184"/>
      <c r="BQ309" s="184"/>
      <c r="BR309" s="184"/>
      <c r="BS309" s="184"/>
      <c r="BT309" s="184"/>
      <c r="BU309" s="184"/>
      <c r="BV309" s="184"/>
      <c r="BW309" s="184"/>
      <c r="BX309" s="184"/>
      <c r="BY309" s="184"/>
      <c r="BZ309" s="184"/>
      <c r="CA309" s="184"/>
      <c r="CB309" s="184"/>
      <c r="CC309" s="184"/>
      <c r="CD309" s="184"/>
      <c r="CE309" s="184"/>
    </row>
    <row r="310" spans="2:83" ht="12.75">
      <c r="B310" s="184"/>
      <c r="C310" s="184"/>
      <c r="D310" s="184"/>
      <c r="E310" s="184"/>
      <c r="F310" s="184"/>
      <c r="G310" s="184"/>
      <c r="H310" s="237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  <c r="AW310" s="184"/>
      <c r="AX310" s="184"/>
      <c r="AY310" s="184"/>
      <c r="AZ310" s="184"/>
      <c r="BA310" s="184"/>
      <c r="BB310" s="184"/>
      <c r="BC310" s="184"/>
      <c r="BD310" s="184"/>
      <c r="BE310" s="184"/>
      <c r="BF310" s="184"/>
      <c r="BG310" s="184"/>
      <c r="BH310" s="184"/>
      <c r="BI310" s="184"/>
      <c r="BJ310" s="184"/>
      <c r="BK310" s="184"/>
      <c r="BL310" s="184"/>
      <c r="BM310" s="184"/>
      <c r="BN310" s="184"/>
      <c r="BO310" s="184"/>
      <c r="BP310" s="184"/>
      <c r="BQ310" s="184"/>
      <c r="BR310" s="184"/>
      <c r="BS310" s="184"/>
      <c r="BT310" s="184"/>
      <c r="BU310" s="184"/>
      <c r="BV310" s="184"/>
      <c r="BW310" s="184"/>
      <c r="BX310" s="184"/>
      <c r="BY310" s="184"/>
      <c r="BZ310" s="184"/>
      <c r="CA310" s="184"/>
      <c r="CB310" s="184"/>
      <c r="CC310" s="184"/>
      <c r="CD310" s="184"/>
      <c r="CE310" s="184"/>
    </row>
    <row r="311" spans="2:83" ht="12.75">
      <c r="B311" s="184"/>
      <c r="C311" s="184"/>
      <c r="D311" s="184"/>
      <c r="E311" s="184"/>
      <c r="F311" s="184"/>
      <c r="G311" s="184"/>
      <c r="H311" s="237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  <c r="AW311" s="184"/>
      <c r="AX311" s="184"/>
      <c r="AY311" s="184"/>
      <c r="AZ311" s="184"/>
      <c r="BA311" s="184"/>
      <c r="BB311" s="184"/>
      <c r="BC311" s="184"/>
      <c r="BD311" s="184"/>
      <c r="BE311" s="184"/>
      <c r="BF311" s="184"/>
      <c r="BG311" s="184"/>
      <c r="BH311" s="184"/>
      <c r="BI311" s="184"/>
      <c r="BJ311" s="184"/>
      <c r="BK311" s="184"/>
      <c r="BL311" s="184"/>
      <c r="BM311" s="184"/>
      <c r="BN311" s="184"/>
      <c r="BO311" s="184"/>
      <c r="BP311" s="184"/>
      <c r="BQ311" s="184"/>
      <c r="BR311" s="184"/>
      <c r="BS311" s="184"/>
      <c r="BT311" s="184"/>
      <c r="BU311" s="184"/>
      <c r="BV311" s="184"/>
      <c r="BW311" s="184"/>
      <c r="BX311" s="184"/>
      <c r="BY311" s="184"/>
      <c r="BZ311" s="184"/>
      <c r="CA311" s="184"/>
      <c r="CB311" s="184"/>
      <c r="CC311" s="184"/>
      <c r="CD311" s="184"/>
      <c r="CE311" s="184"/>
    </row>
    <row r="312" spans="2:83" ht="12.75">
      <c r="B312" s="184"/>
      <c r="C312" s="184"/>
      <c r="D312" s="184"/>
      <c r="E312" s="184"/>
      <c r="F312" s="184"/>
      <c r="G312" s="184"/>
      <c r="H312" s="237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  <c r="AW312" s="184"/>
      <c r="AX312" s="184"/>
      <c r="AY312" s="184"/>
      <c r="AZ312" s="184"/>
      <c r="BA312" s="184"/>
      <c r="BB312" s="184"/>
      <c r="BC312" s="184"/>
      <c r="BD312" s="184"/>
      <c r="BE312" s="184"/>
      <c r="BF312" s="184"/>
      <c r="BG312" s="184"/>
      <c r="BH312" s="184"/>
      <c r="BI312" s="184"/>
      <c r="BJ312" s="184"/>
      <c r="BK312" s="184"/>
      <c r="BL312" s="184"/>
      <c r="BM312" s="184"/>
      <c r="BN312" s="184"/>
      <c r="BO312" s="184"/>
      <c r="BP312" s="184"/>
      <c r="BQ312" s="184"/>
      <c r="BR312" s="184"/>
      <c r="BS312" s="184"/>
      <c r="BT312" s="184"/>
      <c r="BU312" s="184"/>
      <c r="BV312" s="184"/>
      <c r="BW312" s="184"/>
      <c r="BX312" s="184"/>
      <c r="BY312" s="184"/>
      <c r="BZ312" s="184"/>
      <c r="CA312" s="184"/>
      <c r="CB312" s="184"/>
      <c r="CC312" s="184"/>
      <c r="CD312" s="184"/>
      <c r="CE312" s="184"/>
    </row>
    <row r="313" spans="2:83" ht="12.75">
      <c r="B313" s="184"/>
      <c r="C313" s="184"/>
      <c r="D313" s="184"/>
      <c r="E313" s="184"/>
      <c r="F313" s="184"/>
      <c r="G313" s="184"/>
      <c r="H313" s="237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  <c r="BK313" s="184"/>
      <c r="BL313" s="184"/>
      <c r="BM313" s="184"/>
      <c r="BN313" s="184"/>
      <c r="BO313" s="184"/>
      <c r="BP313" s="184"/>
      <c r="BQ313" s="184"/>
      <c r="BR313" s="184"/>
      <c r="BS313" s="184"/>
      <c r="BT313" s="184"/>
      <c r="BU313" s="184"/>
      <c r="BV313" s="184"/>
      <c r="BW313" s="184"/>
      <c r="BX313" s="184"/>
      <c r="BY313" s="184"/>
      <c r="BZ313" s="184"/>
      <c r="CA313" s="184"/>
      <c r="CB313" s="184"/>
      <c r="CC313" s="184"/>
      <c r="CD313" s="184"/>
      <c r="CE313" s="184"/>
    </row>
    <row r="314" spans="2:83" ht="12.75">
      <c r="B314" s="184"/>
      <c r="C314" s="184"/>
      <c r="D314" s="184"/>
      <c r="E314" s="184"/>
      <c r="F314" s="184"/>
      <c r="G314" s="184"/>
      <c r="H314" s="237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  <c r="AW314" s="184"/>
      <c r="AX314" s="184"/>
      <c r="AY314" s="184"/>
      <c r="AZ314" s="184"/>
      <c r="BA314" s="184"/>
      <c r="BB314" s="184"/>
      <c r="BC314" s="184"/>
      <c r="BD314" s="184"/>
      <c r="BE314" s="184"/>
      <c r="BF314" s="184"/>
      <c r="BG314" s="184"/>
      <c r="BH314" s="184"/>
      <c r="BI314" s="184"/>
      <c r="BJ314" s="184"/>
      <c r="BK314" s="184"/>
      <c r="BL314" s="184"/>
      <c r="BM314" s="184"/>
      <c r="BN314" s="184"/>
      <c r="BO314" s="184"/>
      <c r="BP314" s="184"/>
      <c r="BQ314" s="184"/>
      <c r="BR314" s="184"/>
      <c r="BS314" s="184"/>
      <c r="BT314" s="184"/>
      <c r="BU314" s="184"/>
      <c r="BV314" s="184"/>
      <c r="BW314" s="184"/>
      <c r="BX314" s="184"/>
      <c r="BY314" s="184"/>
      <c r="BZ314" s="184"/>
      <c r="CA314" s="184"/>
      <c r="CB314" s="184"/>
      <c r="CC314" s="184"/>
      <c r="CD314" s="184"/>
      <c r="CE314" s="184"/>
    </row>
    <row r="315" spans="2:83" ht="12.75">
      <c r="B315" s="184"/>
      <c r="C315" s="184"/>
      <c r="D315" s="184"/>
      <c r="E315" s="184"/>
      <c r="F315" s="184"/>
      <c r="G315" s="184"/>
      <c r="H315" s="237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  <c r="BK315" s="184"/>
      <c r="BL315" s="184"/>
      <c r="BM315" s="184"/>
      <c r="BN315" s="184"/>
      <c r="BO315" s="184"/>
      <c r="BP315" s="184"/>
      <c r="BQ315" s="184"/>
      <c r="BR315" s="184"/>
      <c r="BS315" s="184"/>
      <c r="BT315" s="184"/>
      <c r="BU315" s="184"/>
      <c r="BV315" s="184"/>
      <c r="BW315" s="184"/>
      <c r="BX315" s="184"/>
      <c r="BY315" s="184"/>
      <c r="BZ315" s="184"/>
      <c r="CA315" s="184"/>
      <c r="CB315" s="184"/>
      <c r="CC315" s="184"/>
      <c r="CD315" s="184"/>
      <c r="CE315" s="184"/>
    </row>
    <row r="316" spans="2:83" ht="12.75">
      <c r="B316" s="184"/>
      <c r="C316" s="184"/>
      <c r="D316" s="184"/>
      <c r="E316" s="184"/>
      <c r="F316" s="184"/>
      <c r="G316" s="184"/>
      <c r="H316" s="237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  <c r="BH316" s="184"/>
      <c r="BI316" s="184"/>
      <c r="BJ316" s="184"/>
      <c r="BK316" s="184"/>
      <c r="BL316" s="184"/>
      <c r="BM316" s="184"/>
      <c r="BN316" s="184"/>
      <c r="BO316" s="184"/>
      <c r="BP316" s="184"/>
      <c r="BQ316" s="184"/>
      <c r="BR316" s="184"/>
      <c r="BS316" s="184"/>
      <c r="BT316" s="184"/>
      <c r="BU316" s="184"/>
      <c r="BV316" s="184"/>
      <c r="BW316" s="184"/>
      <c r="BX316" s="184"/>
      <c r="BY316" s="184"/>
      <c r="BZ316" s="184"/>
      <c r="CA316" s="184"/>
      <c r="CB316" s="184"/>
      <c r="CC316" s="184"/>
      <c r="CD316" s="184"/>
      <c r="CE316" s="184"/>
    </row>
    <row r="317" spans="2:83" ht="12.75">
      <c r="B317" s="184"/>
      <c r="C317" s="184"/>
      <c r="D317" s="184"/>
      <c r="E317" s="184"/>
      <c r="F317" s="184"/>
      <c r="G317" s="184"/>
      <c r="H317" s="237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  <c r="BK317" s="184"/>
      <c r="BL317" s="184"/>
      <c r="BM317" s="184"/>
      <c r="BN317" s="184"/>
      <c r="BO317" s="184"/>
      <c r="BP317" s="184"/>
      <c r="BQ317" s="184"/>
      <c r="BR317" s="184"/>
      <c r="BS317" s="184"/>
      <c r="BT317" s="184"/>
      <c r="BU317" s="184"/>
      <c r="BV317" s="184"/>
      <c r="BW317" s="184"/>
      <c r="BX317" s="184"/>
      <c r="BY317" s="184"/>
      <c r="BZ317" s="184"/>
      <c r="CA317" s="184"/>
      <c r="CB317" s="184"/>
      <c r="CC317" s="184"/>
      <c r="CD317" s="184"/>
      <c r="CE317" s="184"/>
    </row>
    <row r="318" spans="2:83" ht="12.75">
      <c r="B318" s="184"/>
      <c r="C318" s="184"/>
      <c r="D318" s="184"/>
      <c r="E318" s="184"/>
      <c r="F318" s="184"/>
      <c r="G318" s="184"/>
      <c r="H318" s="237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184"/>
      <c r="BN318" s="184"/>
      <c r="BO318" s="184"/>
      <c r="BP318" s="184"/>
      <c r="BQ318" s="184"/>
      <c r="BR318" s="184"/>
      <c r="BS318" s="184"/>
      <c r="BT318" s="184"/>
      <c r="BU318" s="184"/>
      <c r="BV318" s="184"/>
      <c r="BW318" s="184"/>
      <c r="BX318" s="184"/>
      <c r="BY318" s="184"/>
      <c r="BZ318" s="184"/>
      <c r="CA318" s="184"/>
      <c r="CB318" s="184"/>
      <c r="CC318" s="184"/>
      <c r="CD318" s="184"/>
      <c r="CE318" s="184"/>
    </row>
    <row r="319" spans="2:83" ht="12.75">
      <c r="B319" s="184"/>
      <c r="C319" s="184"/>
      <c r="D319" s="184"/>
      <c r="E319" s="184"/>
      <c r="F319" s="184"/>
      <c r="G319" s="184"/>
      <c r="H319" s="237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  <c r="AY319" s="184"/>
      <c r="AZ319" s="184"/>
      <c r="BA319" s="184"/>
      <c r="BB319" s="184"/>
      <c r="BC319" s="184"/>
      <c r="BD319" s="184"/>
      <c r="BE319" s="184"/>
      <c r="BF319" s="184"/>
      <c r="BG319" s="184"/>
      <c r="BH319" s="184"/>
      <c r="BI319" s="184"/>
      <c r="BJ319" s="184"/>
      <c r="BK319" s="184"/>
      <c r="BL319" s="184"/>
      <c r="BM319" s="184"/>
      <c r="BN319" s="184"/>
      <c r="BO319" s="184"/>
      <c r="BP319" s="184"/>
      <c r="BQ319" s="184"/>
      <c r="BR319" s="184"/>
      <c r="BS319" s="184"/>
      <c r="BT319" s="184"/>
      <c r="BU319" s="184"/>
      <c r="BV319" s="184"/>
      <c r="BW319" s="184"/>
      <c r="BX319" s="184"/>
      <c r="BY319" s="184"/>
      <c r="BZ319" s="184"/>
      <c r="CA319" s="184"/>
      <c r="CB319" s="184"/>
      <c r="CC319" s="184"/>
      <c r="CD319" s="184"/>
      <c r="CE319" s="184"/>
    </row>
    <row r="320" spans="2:83" ht="12.75">
      <c r="B320" s="184"/>
      <c r="C320" s="184"/>
      <c r="D320" s="184"/>
      <c r="E320" s="184"/>
      <c r="F320" s="184"/>
      <c r="G320" s="184"/>
      <c r="H320" s="237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184"/>
      <c r="BN320" s="184"/>
      <c r="BO320" s="184"/>
      <c r="BP320" s="184"/>
      <c r="BQ320" s="184"/>
      <c r="BR320" s="184"/>
      <c r="BS320" s="184"/>
      <c r="BT320" s="184"/>
      <c r="BU320" s="184"/>
      <c r="BV320" s="184"/>
      <c r="BW320" s="184"/>
      <c r="BX320" s="184"/>
      <c r="BY320" s="184"/>
      <c r="BZ320" s="184"/>
      <c r="CA320" s="184"/>
      <c r="CB320" s="184"/>
      <c r="CC320" s="184"/>
      <c r="CD320" s="184"/>
      <c r="CE320" s="184"/>
    </row>
    <row r="321" spans="2:83" ht="12.75">
      <c r="B321" s="184"/>
      <c r="C321" s="184"/>
      <c r="D321" s="184"/>
      <c r="E321" s="184"/>
      <c r="F321" s="184"/>
      <c r="G321" s="184"/>
      <c r="H321" s="237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  <c r="AW321" s="184"/>
      <c r="AX321" s="184"/>
      <c r="AY321" s="184"/>
      <c r="AZ321" s="184"/>
      <c r="BA321" s="184"/>
      <c r="BB321" s="184"/>
      <c r="BC321" s="184"/>
      <c r="BD321" s="184"/>
      <c r="BE321" s="184"/>
      <c r="BF321" s="184"/>
      <c r="BG321" s="184"/>
      <c r="BH321" s="184"/>
      <c r="BI321" s="184"/>
      <c r="BJ321" s="184"/>
      <c r="BK321" s="184"/>
      <c r="BL321" s="184"/>
      <c r="BM321" s="184"/>
      <c r="BN321" s="184"/>
      <c r="BO321" s="184"/>
      <c r="BP321" s="184"/>
      <c r="BQ321" s="184"/>
      <c r="BR321" s="184"/>
      <c r="BS321" s="184"/>
      <c r="BT321" s="184"/>
      <c r="BU321" s="184"/>
      <c r="BV321" s="184"/>
      <c r="BW321" s="184"/>
      <c r="BX321" s="184"/>
      <c r="BY321" s="184"/>
      <c r="BZ321" s="184"/>
      <c r="CA321" s="184"/>
      <c r="CB321" s="184"/>
      <c r="CC321" s="184"/>
      <c r="CD321" s="184"/>
      <c r="CE321" s="184"/>
    </row>
    <row r="322" spans="2:83" ht="12.75">
      <c r="B322" s="184"/>
      <c r="C322" s="184"/>
      <c r="D322" s="184"/>
      <c r="E322" s="184"/>
      <c r="F322" s="184"/>
      <c r="G322" s="184"/>
      <c r="H322" s="237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  <c r="BK322" s="184"/>
      <c r="BL322" s="184"/>
      <c r="BM322" s="184"/>
      <c r="BN322" s="184"/>
      <c r="BO322" s="184"/>
      <c r="BP322" s="184"/>
      <c r="BQ322" s="184"/>
      <c r="BR322" s="184"/>
      <c r="BS322" s="184"/>
      <c r="BT322" s="184"/>
      <c r="BU322" s="184"/>
      <c r="BV322" s="184"/>
      <c r="BW322" s="184"/>
      <c r="BX322" s="184"/>
      <c r="BY322" s="184"/>
      <c r="BZ322" s="184"/>
      <c r="CA322" s="184"/>
      <c r="CB322" s="184"/>
      <c r="CC322" s="184"/>
      <c r="CD322" s="184"/>
      <c r="CE322" s="184"/>
    </row>
    <row r="323" spans="2:83" ht="12.75">
      <c r="B323" s="184"/>
      <c r="C323" s="184"/>
      <c r="D323" s="184"/>
      <c r="E323" s="184"/>
      <c r="F323" s="184"/>
      <c r="G323" s="184"/>
      <c r="H323" s="237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  <c r="AW323" s="184"/>
      <c r="AX323" s="184"/>
      <c r="AY323" s="184"/>
      <c r="AZ323" s="184"/>
      <c r="BA323" s="184"/>
      <c r="BB323" s="184"/>
      <c r="BC323" s="184"/>
      <c r="BD323" s="184"/>
      <c r="BE323" s="184"/>
      <c r="BF323" s="184"/>
      <c r="BG323" s="184"/>
      <c r="BH323" s="184"/>
      <c r="BI323" s="184"/>
      <c r="BJ323" s="184"/>
      <c r="BK323" s="184"/>
      <c r="BL323" s="184"/>
      <c r="BM323" s="184"/>
      <c r="BN323" s="184"/>
      <c r="BO323" s="184"/>
      <c r="BP323" s="184"/>
      <c r="BQ323" s="184"/>
      <c r="BR323" s="184"/>
      <c r="BS323" s="184"/>
      <c r="BT323" s="184"/>
      <c r="BU323" s="184"/>
      <c r="BV323" s="184"/>
      <c r="BW323" s="184"/>
      <c r="BX323" s="184"/>
      <c r="BY323" s="184"/>
      <c r="BZ323" s="184"/>
      <c r="CA323" s="184"/>
      <c r="CB323" s="184"/>
      <c r="CC323" s="184"/>
      <c r="CD323" s="184"/>
      <c r="CE323" s="184"/>
    </row>
    <row r="324" spans="2:83" ht="12.75">
      <c r="B324" s="184"/>
      <c r="C324" s="184"/>
      <c r="D324" s="184"/>
      <c r="E324" s="184"/>
      <c r="F324" s="184"/>
      <c r="G324" s="184"/>
      <c r="H324" s="237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T324" s="184"/>
      <c r="AU324" s="184"/>
      <c r="AV324" s="184"/>
      <c r="AW324" s="184"/>
      <c r="AX324" s="184"/>
      <c r="AY324" s="184"/>
      <c r="AZ324" s="184"/>
      <c r="BA324" s="184"/>
      <c r="BB324" s="184"/>
      <c r="BC324" s="184"/>
      <c r="BD324" s="184"/>
      <c r="BE324" s="184"/>
      <c r="BF324" s="184"/>
      <c r="BG324" s="184"/>
      <c r="BH324" s="184"/>
      <c r="BI324" s="184"/>
      <c r="BJ324" s="184"/>
      <c r="BK324" s="184"/>
      <c r="BL324" s="184"/>
      <c r="BM324" s="184"/>
      <c r="BN324" s="184"/>
      <c r="BO324" s="184"/>
      <c r="BP324" s="184"/>
      <c r="BQ324" s="184"/>
      <c r="BR324" s="184"/>
      <c r="BS324" s="184"/>
      <c r="BT324" s="184"/>
      <c r="BU324" s="184"/>
      <c r="BV324" s="184"/>
      <c r="BW324" s="184"/>
      <c r="BX324" s="184"/>
      <c r="BY324" s="184"/>
      <c r="BZ324" s="184"/>
      <c r="CA324" s="184"/>
      <c r="CB324" s="184"/>
      <c r="CC324" s="184"/>
      <c r="CD324" s="184"/>
      <c r="CE324" s="184"/>
    </row>
    <row r="325" spans="2:83" ht="12.75">
      <c r="B325" s="184"/>
      <c r="C325" s="184"/>
      <c r="D325" s="184"/>
      <c r="E325" s="184"/>
      <c r="F325" s="184"/>
      <c r="G325" s="184"/>
      <c r="H325" s="237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T325" s="184"/>
      <c r="AU325" s="184"/>
      <c r="AV325" s="184"/>
      <c r="AW325" s="184"/>
      <c r="AX325" s="184"/>
      <c r="AY325" s="184"/>
      <c r="AZ325" s="184"/>
      <c r="BA325" s="184"/>
      <c r="BB325" s="184"/>
      <c r="BC325" s="184"/>
      <c r="BD325" s="184"/>
      <c r="BE325" s="184"/>
      <c r="BF325" s="184"/>
      <c r="BG325" s="184"/>
      <c r="BH325" s="184"/>
      <c r="BI325" s="184"/>
      <c r="BJ325" s="184"/>
      <c r="BK325" s="184"/>
      <c r="BL325" s="184"/>
      <c r="BM325" s="184"/>
      <c r="BN325" s="184"/>
      <c r="BO325" s="184"/>
      <c r="BP325" s="184"/>
      <c r="BQ325" s="184"/>
      <c r="BR325" s="184"/>
      <c r="BS325" s="184"/>
      <c r="BT325" s="184"/>
      <c r="BU325" s="184"/>
      <c r="BV325" s="184"/>
      <c r="BW325" s="184"/>
      <c r="BX325" s="184"/>
      <c r="BY325" s="184"/>
      <c r="BZ325" s="184"/>
      <c r="CA325" s="184"/>
      <c r="CB325" s="184"/>
      <c r="CC325" s="184"/>
      <c r="CD325" s="184"/>
      <c r="CE325" s="184"/>
    </row>
    <row r="326" spans="2:83" ht="12.75">
      <c r="B326" s="184"/>
      <c r="C326" s="184"/>
      <c r="D326" s="184"/>
      <c r="E326" s="184"/>
      <c r="F326" s="184"/>
      <c r="G326" s="184"/>
      <c r="H326" s="237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T326" s="184"/>
      <c r="AU326" s="184"/>
      <c r="AV326" s="184"/>
      <c r="AW326" s="184"/>
      <c r="AX326" s="184"/>
      <c r="AY326" s="184"/>
      <c r="AZ326" s="184"/>
      <c r="BA326" s="184"/>
      <c r="BB326" s="184"/>
      <c r="BC326" s="184"/>
      <c r="BD326" s="184"/>
      <c r="BE326" s="184"/>
      <c r="BF326" s="184"/>
      <c r="BG326" s="184"/>
      <c r="BH326" s="184"/>
      <c r="BI326" s="184"/>
      <c r="BJ326" s="184"/>
      <c r="BK326" s="184"/>
      <c r="BL326" s="184"/>
      <c r="BM326" s="184"/>
      <c r="BN326" s="184"/>
      <c r="BO326" s="184"/>
      <c r="BP326" s="184"/>
      <c r="BQ326" s="184"/>
      <c r="BR326" s="184"/>
      <c r="BS326" s="184"/>
      <c r="BT326" s="184"/>
      <c r="BU326" s="184"/>
      <c r="BV326" s="184"/>
      <c r="BW326" s="184"/>
      <c r="BX326" s="184"/>
      <c r="BY326" s="184"/>
      <c r="BZ326" s="184"/>
      <c r="CA326" s="184"/>
      <c r="CB326" s="184"/>
      <c r="CC326" s="184"/>
      <c r="CD326" s="184"/>
      <c r="CE326" s="184"/>
    </row>
    <row r="327" spans="2:83" ht="12.75">
      <c r="B327" s="184"/>
      <c r="C327" s="184"/>
      <c r="D327" s="184"/>
      <c r="E327" s="184"/>
      <c r="F327" s="184"/>
      <c r="G327" s="184"/>
      <c r="H327" s="237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  <c r="BK327" s="184"/>
      <c r="BL327" s="184"/>
      <c r="BM327" s="184"/>
      <c r="BN327" s="184"/>
      <c r="BO327" s="184"/>
      <c r="BP327" s="184"/>
      <c r="BQ327" s="184"/>
      <c r="BR327" s="184"/>
      <c r="BS327" s="184"/>
      <c r="BT327" s="184"/>
      <c r="BU327" s="184"/>
      <c r="BV327" s="184"/>
      <c r="BW327" s="184"/>
      <c r="BX327" s="184"/>
      <c r="BY327" s="184"/>
      <c r="BZ327" s="184"/>
      <c r="CA327" s="184"/>
      <c r="CB327" s="184"/>
      <c r="CC327" s="184"/>
      <c r="CD327" s="184"/>
      <c r="CE327" s="184"/>
    </row>
    <row r="328" spans="2:83" ht="12.75">
      <c r="B328" s="184"/>
      <c r="C328" s="184"/>
      <c r="D328" s="184"/>
      <c r="E328" s="184"/>
      <c r="F328" s="184"/>
      <c r="G328" s="184"/>
      <c r="H328" s="237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  <c r="AW328" s="184"/>
      <c r="AX328" s="184"/>
      <c r="AY328" s="184"/>
      <c r="AZ328" s="184"/>
      <c r="BA328" s="184"/>
      <c r="BB328" s="184"/>
      <c r="BC328" s="184"/>
      <c r="BD328" s="184"/>
      <c r="BE328" s="184"/>
      <c r="BF328" s="184"/>
      <c r="BG328" s="184"/>
      <c r="BH328" s="184"/>
      <c r="BI328" s="184"/>
      <c r="BJ328" s="184"/>
      <c r="BK328" s="184"/>
      <c r="BL328" s="184"/>
      <c r="BM328" s="184"/>
      <c r="BN328" s="184"/>
      <c r="BO328" s="184"/>
      <c r="BP328" s="184"/>
      <c r="BQ328" s="184"/>
      <c r="BR328" s="184"/>
      <c r="BS328" s="184"/>
      <c r="BT328" s="184"/>
      <c r="BU328" s="184"/>
      <c r="BV328" s="184"/>
      <c r="BW328" s="184"/>
      <c r="BX328" s="184"/>
      <c r="BY328" s="184"/>
      <c r="BZ328" s="184"/>
      <c r="CA328" s="184"/>
      <c r="CB328" s="184"/>
      <c r="CC328" s="184"/>
      <c r="CD328" s="184"/>
      <c r="CE328" s="184"/>
    </row>
    <row r="329" spans="2:83" ht="12.75">
      <c r="B329" s="184"/>
      <c r="C329" s="184"/>
      <c r="D329" s="184"/>
      <c r="E329" s="184"/>
      <c r="F329" s="184"/>
      <c r="G329" s="184"/>
      <c r="H329" s="237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  <c r="AW329" s="184"/>
      <c r="AX329" s="184"/>
      <c r="AY329" s="184"/>
      <c r="AZ329" s="184"/>
      <c r="BA329" s="184"/>
      <c r="BB329" s="184"/>
      <c r="BC329" s="184"/>
      <c r="BD329" s="184"/>
      <c r="BE329" s="184"/>
      <c r="BF329" s="184"/>
      <c r="BG329" s="184"/>
      <c r="BH329" s="184"/>
      <c r="BI329" s="184"/>
      <c r="BJ329" s="184"/>
      <c r="BK329" s="184"/>
      <c r="BL329" s="184"/>
      <c r="BM329" s="184"/>
      <c r="BN329" s="184"/>
      <c r="BO329" s="184"/>
      <c r="BP329" s="184"/>
      <c r="BQ329" s="184"/>
      <c r="BR329" s="184"/>
      <c r="BS329" s="184"/>
      <c r="BT329" s="184"/>
      <c r="BU329" s="184"/>
      <c r="BV329" s="184"/>
      <c r="BW329" s="184"/>
      <c r="BX329" s="184"/>
      <c r="BY329" s="184"/>
      <c r="BZ329" s="184"/>
      <c r="CA329" s="184"/>
      <c r="CB329" s="184"/>
      <c r="CC329" s="184"/>
      <c r="CD329" s="184"/>
      <c r="CE329" s="184"/>
    </row>
    <row r="330" spans="2:83" ht="12.75">
      <c r="B330" s="184"/>
      <c r="C330" s="184"/>
      <c r="D330" s="184"/>
      <c r="E330" s="184"/>
      <c r="F330" s="184"/>
      <c r="G330" s="184"/>
      <c r="H330" s="237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  <c r="BK330" s="184"/>
      <c r="BL330" s="184"/>
      <c r="BM330" s="184"/>
      <c r="BN330" s="184"/>
      <c r="BO330" s="184"/>
      <c r="BP330" s="184"/>
      <c r="BQ330" s="184"/>
      <c r="BR330" s="184"/>
      <c r="BS330" s="184"/>
      <c r="BT330" s="184"/>
      <c r="BU330" s="184"/>
      <c r="BV330" s="184"/>
      <c r="BW330" s="184"/>
      <c r="BX330" s="184"/>
      <c r="BY330" s="184"/>
      <c r="BZ330" s="184"/>
      <c r="CA330" s="184"/>
      <c r="CB330" s="184"/>
      <c r="CC330" s="184"/>
      <c r="CD330" s="184"/>
      <c r="CE330" s="184"/>
    </row>
    <row r="331" spans="2:83" ht="12.75">
      <c r="B331" s="184"/>
      <c r="C331" s="184"/>
      <c r="D331" s="184"/>
      <c r="E331" s="184"/>
      <c r="F331" s="184"/>
      <c r="G331" s="184"/>
      <c r="H331" s="237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  <c r="BK331" s="184"/>
      <c r="BL331" s="184"/>
      <c r="BM331" s="184"/>
      <c r="BN331" s="184"/>
      <c r="BO331" s="184"/>
      <c r="BP331" s="184"/>
      <c r="BQ331" s="184"/>
      <c r="BR331" s="184"/>
      <c r="BS331" s="184"/>
      <c r="BT331" s="184"/>
      <c r="BU331" s="184"/>
      <c r="BV331" s="184"/>
      <c r="BW331" s="184"/>
      <c r="BX331" s="184"/>
      <c r="BY331" s="184"/>
      <c r="BZ331" s="184"/>
      <c r="CA331" s="184"/>
      <c r="CB331" s="184"/>
      <c r="CC331" s="184"/>
      <c r="CD331" s="184"/>
      <c r="CE331" s="184"/>
    </row>
    <row r="332" spans="2:83" ht="12.75">
      <c r="B332" s="184"/>
      <c r="C332" s="184"/>
      <c r="D332" s="184"/>
      <c r="E332" s="184"/>
      <c r="F332" s="184"/>
      <c r="G332" s="184"/>
      <c r="H332" s="237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  <c r="BK332" s="184"/>
      <c r="BL332" s="184"/>
      <c r="BM332" s="184"/>
      <c r="BN332" s="184"/>
      <c r="BO332" s="184"/>
      <c r="BP332" s="184"/>
      <c r="BQ332" s="184"/>
      <c r="BR332" s="184"/>
      <c r="BS332" s="184"/>
      <c r="BT332" s="184"/>
      <c r="BU332" s="184"/>
      <c r="BV332" s="184"/>
      <c r="BW332" s="184"/>
      <c r="BX332" s="184"/>
      <c r="BY332" s="184"/>
      <c r="BZ332" s="184"/>
      <c r="CA332" s="184"/>
      <c r="CB332" s="184"/>
      <c r="CC332" s="184"/>
      <c r="CD332" s="184"/>
      <c r="CE332" s="184"/>
    </row>
    <row r="333" spans="2:83" ht="12.75">
      <c r="B333" s="184"/>
      <c r="C333" s="184"/>
      <c r="D333" s="184"/>
      <c r="E333" s="184"/>
      <c r="F333" s="184"/>
      <c r="G333" s="184"/>
      <c r="H333" s="237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  <c r="BK333" s="184"/>
      <c r="BL333" s="184"/>
      <c r="BM333" s="184"/>
      <c r="BN333" s="184"/>
      <c r="BO333" s="184"/>
      <c r="BP333" s="184"/>
      <c r="BQ333" s="184"/>
      <c r="BR333" s="184"/>
      <c r="BS333" s="184"/>
      <c r="BT333" s="184"/>
      <c r="BU333" s="184"/>
      <c r="BV333" s="184"/>
      <c r="BW333" s="184"/>
      <c r="BX333" s="184"/>
      <c r="BY333" s="184"/>
      <c r="BZ333" s="184"/>
      <c r="CA333" s="184"/>
      <c r="CB333" s="184"/>
      <c r="CC333" s="184"/>
      <c r="CD333" s="184"/>
      <c r="CE333" s="184"/>
    </row>
    <row r="334" spans="2:83" ht="12.75">
      <c r="B334" s="184"/>
      <c r="C334" s="184"/>
      <c r="D334" s="184"/>
      <c r="E334" s="184"/>
      <c r="F334" s="184"/>
      <c r="G334" s="184"/>
      <c r="H334" s="237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  <c r="BK334" s="184"/>
      <c r="BL334" s="184"/>
      <c r="BM334" s="184"/>
      <c r="BN334" s="184"/>
      <c r="BO334" s="184"/>
      <c r="BP334" s="184"/>
      <c r="BQ334" s="184"/>
      <c r="BR334" s="184"/>
      <c r="BS334" s="184"/>
      <c r="BT334" s="184"/>
      <c r="BU334" s="184"/>
      <c r="BV334" s="184"/>
      <c r="BW334" s="184"/>
      <c r="BX334" s="184"/>
      <c r="BY334" s="184"/>
      <c r="BZ334" s="184"/>
      <c r="CA334" s="184"/>
      <c r="CB334" s="184"/>
      <c r="CC334" s="184"/>
      <c r="CD334" s="184"/>
      <c r="CE334" s="184"/>
    </row>
    <row r="335" spans="2:83" ht="12.75">
      <c r="B335" s="184"/>
      <c r="C335" s="184"/>
      <c r="D335" s="184"/>
      <c r="E335" s="184"/>
      <c r="F335" s="184"/>
      <c r="G335" s="184"/>
      <c r="H335" s="237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  <c r="BK335" s="184"/>
      <c r="BL335" s="184"/>
      <c r="BM335" s="184"/>
      <c r="BN335" s="184"/>
      <c r="BO335" s="184"/>
      <c r="BP335" s="184"/>
      <c r="BQ335" s="184"/>
      <c r="BR335" s="184"/>
      <c r="BS335" s="184"/>
      <c r="BT335" s="184"/>
      <c r="BU335" s="184"/>
      <c r="BV335" s="184"/>
      <c r="BW335" s="184"/>
      <c r="BX335" s="184"/>
      <c r="BY335" s="184"/>
      <c r="BZ335" s="184"/>
      <c r="CA335" s="184"/>
      <c r="CB335" s="184"/>
      <c r="CC335" s="184"/>
      <c r="CD335" s="184"/>
      <c r="CE335" s="184"/>
    </row>
    <row r="336" spans="2:83" ht="12.75">
      <c r="B336" s="184"/>
      <c r="C336" s="184"/>
      <c r="D336" s="184"/>
      <c r="E336" s="184"/>
      <c r="F336" s="184"/>
      <c r="G336" s="184"/>
      <c r="H336" s="237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  <c r="BK336" s="184"/>
      <c r="BL336" s="184"/>
      <c r="BM336" s="184"/>
      <c r="BN336" s="184"/>
      <c r="BO336" s="184"/>
      <c r="BP336" s="184"/>
      <c r="BQ336" s="184"/>
      <c r="BR336" s="184"/>
      <c r="BS336" s="184"/>
      <c r="BT336" s="184"/>
      <c r="BU336" s="184"/>
      <c r="BV336" s="184"/>
      <c r="BW336" s="184"/>
      <c r="BX336" s="184"/>
      <c r="BY336" s="184"/>
      <c r="BZ336" s="184"/>
      <c r="CA336" s="184"/>
      <c r="CB336" s="184"/>
      <c r="CC336" s="184"/>
      <c r="CD336" s="184"/>
      <c r="CE336" s="184"/>
    </row>
    <row r="337" spans="2:83" ht="12.75">
      <c r="B337" s="184"/>
      <c r="C337" s="184"/>
      <c r="D337" s="184"/>
      <c r="E337" s="184"/>
      <c r="F337" s="184"/>
      <c r="G337" s="184"/>
      <c r="H337" s="237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4"/>
      <c r="BD337" s="184"/>
      <c r="BE337" s="184"/>
      <c r="BF337" s="184"/>
      <c r="BG337" s="184"/>
      <c r="BH337" s="184"/>
      <c r="BI337" s="184"/>
      <c r="BJ337" s="184"/>
      <c r="BK337" s="184"/>
      <c r="BL337" s="184"/>
      <c r="BM337" s="184"/>
      <c r="BN337" s="184"/>
      <c r="BO337" s="184"/>
      <c r="BP337" s="184"/>
      <c r="BQ337" s="184"/>
      <c r="BR337" s="184"/>
      <c r="BS337" s="184"/>
      <c r="BT337" s="184"/>
      <c r="BU337" s="184"/>
      <c r="BV337" s="184"/>
      <c r="BW337" s="184"/>
      <c r="BX337" s="184"/>
      <c r="BY337" s="184"/>
      <c r="BZ337" s="184"/>
      <c r="CA337" s="184"/>
      <c r="CB337" s="184"/>
      <c r="CC337" s="184"/>
      <c r="CD337" s="184"/>
      <c r="CE337" s="184"/>
    </row>
    <row r="338" spans="2:83" ht="12.75">
      <c r="B338" s="184"/>
      <c r="C338" s="184"/>
      <c r="D338" s="184"/>
      <c r="E338" s="184"/>
      <c r="F338" s="184"/>
      <c r="G338" s="184"/>
      <c r="H338" s="237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184"/>
      <c r="BN338" s="184"/>
      <c r="BO338" s="184"/>
      <c r="BP338" s="184"/>
      <c r="BQ338" s="184"/>
      <c r="BR338" s="184"/>
      <c r="BS338" s="184"/>
      <c r="BT338" s="184"/>
      <c r="BU338" s="184"/>
      <c r="BV338" s="184"/>
      <c r="BW338" s="184"/>
      <c r="BX338" s="184"/>
      <c r="BY338" s="184"/>
      <c r="BZ338" s="184"/>
      <c r="CA338" s="184"/>
      <c r="CB338" s="184"/>
      <c r="CC338" s="184"/>
      <c r="CD338" s="184"/>
      <c r="CE338" s="184"/>
    </row>
    <row r="339" spans="2:83" ht="12.75">
      <c r="B339" s="184"/>
      <c r="C339" s="184"/>
      <c r="D339" s="184"/>
      <c r="E339" s="184"/>
      <c r="F339" s="184"/>
      <c r="G339" s="184"/>
      <c r="H339" s="237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  <c r="BK339" s="184"/>
      <c r="BL339" s="184"/>
      <c r="BM339" s="184"/>
      <c r="BN339" s="184"/>
      <c r="BO339" s="184"/>
      <c r="BP339" s="184"/>
      <c r="BQ339" s="184"/>
      <c r="BR339" s="184"/>
      <c r="BS339" s="184"/>
      <c r="BT339" s="184"/>
      <c r="BU339" s="184"/>
      <c r="BV339" s="184"/>
      <c r="BW339" s="184"/>
      <c r="BX339" s="184"/>
      <c r="BY339" s="184"/>
      <c r="BZ339" s="184"/>
      <c r="CA339" s="184"/>
      <c r="CB339" s="184"/>
      <c r="CC339" s="184"/>
      <c r="CD339" s="184"/>
      <c r="CE339" s="184"/>
    </row>
    <row r="340" spans="2:83" ht="12.75">
      <c r="B340" s="184"/>
      <c r="C340" s="184"/>
      <c r="D340" s="184"/>
      <c r="E340" s="184"/>
      <c r="F340" s="184"/>
      <c r="G340" s="184"/>
      <c r="H340" s="237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4"/>
      <c r="AZ340" s="184"/>
      <c r="BA340" s="184"/>
      <c r="BB340" s="184"/>
      <c r="BC340" s="184"/>
      <c r="BD340" s="184"/>
      <c r="BE340" s="184"/>
      <c r="BF340" s="184"/>
      <c r="BG340" s="184"/>
      <c r="BH340" s="184"/>
      <c r="BI340" s="184"/>
      <c r="BJ340" s="184"/>
      <c r="BK340" s="184"/>
      <c r="BL340" s="184"/>
      <c r="BM340" s="184"/>
      <c r="BN340" s="184"/>
      <c r="BO340" s="184"/>
      <c r="BP340" s="184"/>
      <c r="BQ340" s="184"/>
      <c r="BR340" s="184"/>
      <c r="BS340" s="184"/>
      <c r="BT340" s="184"/>
      <c r="BU340" s="184"/>
      <c r="BV340" s="184"/>
      <c r="BW340" s="184"/>
      <c r="BX340" s="184"/>
      <c r="BY340" s="184"/>
      <c r="BZ340" s="184"/>
      <c r="CA340" s="184"/>
      <c r="CB340" s="184"/>
      <c r="CC340" s="184"/>
      <c r="CD340" s="184"/>
      <c r="CE340" s="184"/>
    </row>
    <row r="341" spans="2:83" ht="12.75">
      <c r="B341" s="184"/>
      <c r="C341" s="184"/>
      <c r="D341" s="184"/>
      <c r="E341" s="184"/>
      <c r="F341" s="184"/>
      <c r="G341" s="184"/>
      <c r="H341" s="237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  <c r="BK341" s="184"/>
      <c r="BL341" s="184"/>
      <c r="BM341" s="184"/>
      <c r="BN341" s="184"/>
      <c r="BO341" s="184"/>
      <c r="BP341" s="184"/>
      <c r="BQ341" s="184"/>
      <c r="BR341" s="184"/>
      <c r="BS341" s="184"/>
      <c r="BT341" s="184"/>
      <c r="BU341" s="184"/>
      <c r="BV341" s="184"/>
      <c r="BW341" s="184"/>
      <c r="BX341" s="184"/>
      <c r="BY341" s="184"/>
      <c r="BZ341" s="184"/>
      <c r="CA341" s="184"/>
      <c r="CB341" s="184"/>
      <c r="CC341" s="184"/>
      <c r="CD341" s="184"/>
      <c r="CE341" s="184"/>
    </row>
    <row r="342" spans="2:83" ht="12.75">
      <c r="B342" s="184"/>
      <c r="C342" s="184"/>
      <c r="D342" s="184"/>
      <c r="E342" s="184"/>
      <c r="F342" s="184"/>
      <c r="G342" s="184"/>
      <c r="H342" s="237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  <c r="AY342" s="184"/>
      <c r="AZ342" s="184"/>
      <c r="BA342" s="184"/>
      <c r="BB342" s="184"/>
      <c r="BC342" s="184"/>
      <c r="BD342" s="184"/>
      <c r="BE342" s="184"/>
      <c r="BF342" s="184"/>
      <c r="BG342" s="184"/>
      <c r="BH342" s="184"/>
      <c r="BI342" s="184"/>
      <c r="BJ342" s="184"/>
      <c r="BK342" s="184"/>
      <c r="BL342" s="184"/>
      <c r="BM342" s="184"/>
      <c r="BN342" s="184"/>
      <c r="BO342" s="184"/>
      <c r="BP342" s="184"/>
      <c r="BQ342" s="184"/>
      <c r="BR342" s="184"/>
      <c r="BS342" s="184"/>
      <c r="BT342" s="184"/>
      <c r="BU342" s="184"/>
      <c r="BV342" s="184"/>
      <c r="BW342" s="184"/>
      <c r="BX342" s="184"/>
      <c r="BY342" s="184"/>
      <c r="BZ342" s="184"/>
      <c r="CA342" s="184"/>
      <c r="CB342" s="184"/>
      <c r="CC342" s="184"/>
      <c r="CD342" s="184"/>
      <c r="CE342" s="184"/>
    </row>
    <row r="343" spans="2:83" ht="12.75">
      <c r="B343" s="184"/>
      <c r="C343" s="184"/>
      <c r="D343" s="184"/>
      <c r="E343" s="184"/>
      <c r="F343" s="184"/>
      <c r="G343" s="184"/>
      <c r="H343" s="237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4"/>
      <c r="BA343" s="184"/>
      <c r="BB343" s="184"/>
      <c r="BC343" s="184"/>
      <c r="BD343" s="184"/>
      <c r="BE343" s="184"/>
      <c r="BF343" s="184"/>
      <c r="BG343" s="184"/>
      <c r="BH343" s="184"/>
      <c r="BI343" s="184"/>
      <c r="BJ343" s="184"/>
      <c r="BK343" s="184"/>
      <c r="BL343" s="184"/>
      <c r="BM343" s="184"/>
      <c r="BN343" s="184"/>
      <c r="BO343" s="184"/>
      <c r="BP343" s="184"/>
      <c r="BQ343" s="184"/>
      <c r="BR343" s="184"/>
      <c r="BS343" s="184"/>
      <c r="BT343" s="184"/>
      <c r="BU343" s="184"/>
      <c r="BV343" s="184"/>
      <c r="BW343" s="184"/>
      <c r="BX343" s="184"/>
      <c r="BY343" s="184"/>
      <c r="BZ343" s="184"/>
      <c r="CA343" s="184"/>
      <c r="CB343" s="184"/>
      <c r="CC343" s="184"/>
      <c r="CD343" s="184"/>
      <c r="CE343" s="184"/>
    </row>
    <row r="344" spans="2:83" ht="12.75">
      <c r="B344" s="184"/>
      <c r="C344" s="184"/>
      <c r="D344" s="184"/>
      <c r="E344" s="184"/>
      <c r="F344" s="184"/>
      <c r="G344" s="184"/>
      <c r="H344" s="237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  <c r="BA344" s="184"/>
      <c r="BB344" s="184"/>
      <c r="BC344" s="184"/>
      <c r="BD344" s="184"/>
      <c r="BE344" s="184"/>
      <c r="BF344" s="184"/>
      <c r="BG344" s="184"/>
      <c r="BH344" s="184"/>
      <c r="BI344" s="184"/>
      <c r="BJ344" s="184"/>
      <c r="BK344" s="184"/>
      <c r="BL344" s="184"/>
      <c r="BM344" s="184"/>
      <c r="BN344" s="184"/>
      <c r="BO344" s="184"/>
      <c r="BP344" s="184"/>
      <c r="BQ344" s="184"/>
      <c r="BR344" s="184"/>
      <c r="BS344" s="184"/>
      <c r="BT344" s="184"/>
      <c r="BU344" s="184"/>
      <c r="BV344" s="184"/>
      <c r="BW344" s="184"/>
      <c r="BX344" s="184"/>
      <c r="BY344" s="184"/>
      <c r="BZ344" s="184"/>
      <c r="CA344" s="184"/>
      <c r="CB344" s="184"/>
      <c r="CC344" s="184"/>
      <c r="CD344" s="184"/>
      <c r="CE344" s="184"/>
    </row>
    <row r="345" spans="2:83" ht="12.75">
      <c r="B345" s="184"/>
      <c r="C345" s="184"/>
      <c r="D345" s="184"/>
      <c r="E345" s="184"/>
      <c r="F345" s="184"/>
      <c r="G345" s="184"/>
      <c r="H345" s="237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4"/>
      <c r="BA345" s="184"/>
      <c r="BB345" s="184"/>
      <c r="BC345" s="184"/>
      <c r="BD345" s="184"/>
      <c r="BE345" s="184"/>
      <c r="BF345" s="184"/>
      <c r="BG345" s="184"/>
      <c r="BH345" s="184"/>
      <c r="BI345" s="184"/>
      <c r="BJ345" s="184"/>
      <c r="BK345" s="184"/>
      <c r="BL345" s="184"/>
      <c r="BM345" s="184"/>
      <c r="BN345" s="184"/>
      <c r="BO345" s="184"/>
      <c r="BP345" s="184"/>
      <c r="BQ345" s="184"/>
      <c r="BR345" s="184"/>
      <c r="BS345" s="184"/>
      <c r="BT345" s="184"/>
      <c r="BU345" s="184"/>
      <c r="BV345" s="184"/>
      <c r="BW345" s="184"/>
      <c r="BX345" s="184"/>
      <c r="BY345" s="184"/>
      <c r="BZ345" s="184"/>
      <c r="CA345" s="184"/>
      <c r="CB345" s="184"/>
      <c r="CC345" s="184"/>
      <c r="CD345" s="184"/>
      <c r="CE345" s="184"/>
    </row>
    <row r="346" spans="2:83" ht="12.75">
      <c r="B346" s="184"/>
      <c r="C346" s="184"/>
      <c r="D346" s="184"/>
      <c r="E346" s="184"/>
      <c r="F346" s="184"/>
      <c r="G346" s="184"/>
      <c r="H346" s="237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4"/>
      <c r="BA346" s="184"/>
      <c r="BB346" s="184"/>
      <c r="BC346" s="184"/>
      <c r="BD346" s="184"/>
      <c r="BE346" s="184"/>
      <c r="BF346" s="184"/>
      <c r="BG346" s="184"/>
      <c r="BH346" s="184"/>
      <c r="BI346" s="184"/>
      <c r="BJ346" s="184"/>
      <c r="BK346" s="184"/>
      <c r="BL346" s="184"/>
      <c r="BM346" s="184"/>
      <c r="BN346" s="184"/>
      <c r="BO346" s="184"/>
      <c r="BP346" s="184"/>
      <c r="BQ346" s="184"/>
      <c r="BR346" s="184"/>
      <c r="BS346" s="184"/>
      <c r="BT346" s="184"/>
      <c r="BU346" s="184"/>
      <c r="BV346" s="184"/>
      <c r="BW346" s="184"/>
      <c r="BX346" s="184"/>
      <c r="BY346" s="184"/>
      <c r="BZ346" s="184"/>
      <c r="CA346" s="184"/>
      <c r="CB346" s="184"/>
      <c r="CC346" s="184"/>
      <c r="CD346" s="184"/>
      <c r="CE346" s="184"/>
    </row>
    <row r="347" spans="2:83" ht="12.75">
      <c r="B347" s="184"/>
      <c r="C347" s="184"/>
      <c r="D347" s="184"/>
      <c r="E347" s="184"/>
      <c r="F347" s="184"/>
      <c r="G347" s="184"/>
      <c r="H347" s="237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4"/>
      <c r="BA347" s="184"/>
      <c r="BB347" s="184"/>
      <c r="BC347" s="184"/>
      <c r="BD347" s="184"/>
      <c r="BE347" s="184"/>
      <c r="BF347" s="184"/>
      <c r="BG347" s="184"/>
      <c r="BH347" s="184"/>
      <c r="BI347" s="184"/>
      <c r="BJ347" s="184"/>
      <c r="BK347" s="184"/>
      <c r="BL347" s="184"/>
      <c r="BM347" s="184"/>
      <c r="BN347" s="184"/>
      <c r="BO347" s="184"/>
      <c r="BP347" s="184"/>
      <c r="BQ347" s="184"/>
      <c r="BR347" s="184"/>
      <c r="BS347" s="184"/>
      <c r="BT347" s="184"/>
      <c r="BU347" s="184"/>
      <c r="BV347" s="184"/>
      <c r="BW347" s="184"/>
      <c r="BX347" s="184"/>
      <c r="BY347" s="184"/>
      <c r="BZ347" s="184"/>
      <c r="CA347" s="184"/>
      <c r="CB347" s="184"/>
      <c r="CC347" s="184"/>
      <c r="CD347" s="184"/>
      <c r="CE347" s="184"/>
    </row>
    <row r="348" spans="2:83" ht="12.75">
      <c r="B348" s="184"/>
      <c r="C348" s="184"/>
      <c r="D348" s="184"/>
      <c r="E348" s="184"/>
      <c r="F348" s="184"/>
      <c r="G348" s="184"/>
      <c r="H348" s="237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4"/>
      <c r="BA348" s="184"/>
      <c r="BB348" s="184"/>
      <c r="BC348" s="184"/>
      <c r="BD348" s="184"/>
      <c r="BE348" s="184"/>
      <c r="BF348" s="184"/>
      <c r="BG348" s="184"/>
      <c r="BH348" s="184"/>
      <c r="BI348" s="184"/>
      <c r="BJ348" s="184"/>
      <c r="BK348" s="184"/>
      <c r="BL348" s="184"/>
      <c r="BM348" s="184"/>
      <c r="BN348" s="184"/>
      <c r="BO348" s="184"/>
      <c r="BP348" s="184"/>
      <c r="BQ348" s="184"/>
      <c r="BR348" s="184"/>
      <c r="BS348" s="184"/>
      <c r="BT348" s="184"/>
      <c r="BU348" s="184"/>
      <c r="BV348" s="184"/>
      <c r="BW348" s="184"/>
      <c r="BX348" s="184"/>
      <c r="BY348" s="184"/>
      <c r="BZ348" s="184"/>
      <c r="CA348" s="184"/>
      <c r="CB348" s="184"/>
      <c r="CC348" s="184"/>
      <c r="CD348" s="184"/>
      <c r="CE348" s="184"/>
    </row>
    <row r="349" spans="2:83" ht="12.75">
      <c r="B349" s="184"/>
      <c r="C349" s="184"/>
      <c r="D349" s="184"/>
      <c r="E349" s="184"/>
      <c r="F349" s="184"/>
      <c r="G349" s="184"/>
      <c r="H349" s="237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4"/>
      <c r="BA349" s="184"/>
      <c r="BB349" s="184"/>
      <c r="BC349" s="184"/>
      <c r="BD349" s="184"/>
      <c r="BE349" s="184"/>
      <c r="BF349" s="184"/>
      <c r="BG349" s="184"/>
      <c r="BH349" s="184"/>
      <c r="BI349" s="184"/>
      <c r="BJ349" s="184"/>
      <c r="BK349" s="184"/>
      <c r="BL349" s="184"/>
      <c r="BM349" s="184"/>
      <c r="BN349" s="184"/>
      <c r="BO349" s="184"/>
      <c r="BP349" s="184"/>
      <c r="BQ349" s="184"/>
      <c r="BR349" s="184"/>
      <c r="BS349" s="184"/>
      <c r="BT349" s="184"/>
      <c r="BU349" s="184"/>
      <c r="BV349" s="184"/>
      <c r="BW349" s="184"/>
      <c r="BX349" s="184"/>
      <c r="BY349" s="184"/>
      <c r="BZ349" s="184"/>
      <c r="CA349" s="184"/>
      <c r="CB349" s="184"/>
      <c r="CC349" s="184"/>
      <c r="CD349" s="184"/>
      <c r="CE349" s="184"/>
    </row>
    <row r="350" spans="2:83" ht="12.75">
      <c r="B350" s="184"/>
      <c r="C350" s="184"/>
      <c r="D350" s="184"/>
      <c r="E350" s="184"/>
      <c r="F350" s="184"/>
      <c r="G350" s="184"/>
      <c r="H350" s="237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4"/>
      <c r="BA350" s="184"/>
      <c r="BB350" s="184"/>
      <c r="BC350" s="184"/>
      <c r="BD350" s="184"/>
      <c r="BE350" s="184"/>
      <c r="BF350" s="184"/>
      <c r="BG350" s="184"/>
      <c r="BH350" s="184"/>
      <c r="BI350" s="184"/>
      <c r="BJ350" s="184"/>
      <c r="BK350" s="184"/>
      <c r="BL350" s="184"/>
      <c r="BM350" s="184"/>
      <c r="BN350" s="184"/>
      <c r="BO350" s="184"/>
      <c r="BP350" s="184"/>
      <c r="BQ350" s="184"/>
      <c r="BR350" s="184"/>
      <c r="BS350" s="184"/>
      <c r="BT350" s="184"/>
      <c r="BU350" s="184"/>
      <c r="BV350" s="184"/>
      <c r="BW350" s="184"/>
      <c r="BX350" s="184"/>
      <c r="BY350" s="184"/>
      <c r="BZ350" s="184"/>
      <c r="CA350" s="184"/>
      <c r="CB350" s="184"/>
      <c r="CC350" s="184"/>
      <c r="CD350" s="184"/>
      <c r="CE350" s="184"/>
    </row>
    <row r="351" spans="2:83" ht="12.75">
      <c r="B351" s="184"/>
      <c r="C351" s="184"/>
      <c r="D351" s="184"/>
      <c r="E351" s="184"/>
      <c r="F351" s="184"/>
      <c r="G351" s="184"/>
      <c r="H351" s="237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T351" s="184"/>
      <c r="AU351" s="184"/>
      <c r="AV351" s="184"/>
      <c r="AW351" s="184"/>
      <c r="AX351" s="184"/>
      <c r="AY351" s="184"/>
      <c r="AZ351" s="184"/>
      <c r="BA351" s="184"/>
      <c r="BB351" s="184"/>
      <c r="BC351" s="184"/>
      <c r="BD351" s="184"/>
      <c r="BE351" s="184"/>
      <c r="BF351" s="184"/>
      <c r="BG351" s="184"/>
      <c r="BH351" s="184"/>
      <c r="BI351" s="184"/>
      <c r="BJ351" s="184"/>
      <c r="BK351" s="184"/>
      <c r="BL351" s="184"/>
      <c r="BM351" s="184"/>
      <c r="BN351" s="184"/>
      <c r="BO351" s="184"/>
      <c r="BP351" s="184"/>
      <c r="BQ351" s="184"/>
      <c r="BR351" s="184"/>
      <c r="BS351" s="184"/>
      <c r="BT351" s="184"/>
      <c r="BU351" s="184"/>
      <c r="BV351" s="184"/>
      <c r="BW351" s="184"/>
      <c r="BX351" s="184"/>
      <c r="BY351" s="184"/>
      <c r="BZ351" s="184"/>
      <c r="CA351" s="184"/>
      <c r="CB351" s="184"/>
      <c r="CC351" s="184"/>
      <c r="CD351" s="184"/>
      <c r="CE351" s="184"/>
    </row>
    <row r="352" spans="2:83" ht="12.75">
      <c r="B352" s="184"/>
      <c r="C352" s="184"/>
      <c r="D352" s="184"/>
      <c r="E352" s="184"/>
      <c r="F352" s="184"/>
      <c r="G352" s="184"/>
      <c r="H352" s="237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T352" s="184"/>
      <c r="AU352" s="184"/>
      <c r="AV352" s="184"/>
      <c r="AW352" s="184"/>
      <c r="AX352" s="184"/>
      <c r="AY352" s="184"/>
      <c r="AZ352" s="184"/>
      <c r="BA352" s="184"/>
      <c r="BB352" s="184"/>
      <c r="BC352" s="184"/>
      <c r="BD352" s="184"/>
      <c r="BE352" s="184"/>
      <c r="BF352" s="184"/>
      <c r="BG352" s="184"/>
      <c r="BH352" s="184"/>
      <c r="BI352" s="184"/>
      <c r="BJ352" s="184"/>
      <c r="BK352" s="184"/>
      <c r="BL352" s="184"/>
      <c r="BM352" s="184"/>
      <c r="BN352" s="184"/>
      <c r="BO352" s="184"/>
      <c r="BP352" s="184"/>
      <c r="BQ352" s="184"/>
      <c r="BR352" s="184"/>
      <c r="BS352" s="184"/>
      <c r="BT352" s="184"/>
      <c r="BU352" s="184"/>
      <c r="BV352" s="184"/>
      <c r="BW352" s="184"/>
      <c r="BX352" s="184"/>
      <c r="BY352" s="184"/>
      <c r="BZ352" s="184"/>
      <c r="CA352" s="184"/>
      <c r="CB352" s="184"/>
      <c r="CC352" s="184"/>
      <c r="CD352" s="184"/>
      <c r="CE352" s="184"/>
    </row>
    <row r="353" spans="2:83" ht="12.75">
      <c r="B353" s="184"/>
      <c r="C353" s="184"/>
      <c r="D353" s="184"/>
      <c r="E353" s="184"/>
      <c r="F353" s="184"/>
      <c r="G353" s="184"/>
      <c r="H353" s="237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T353" s="184"/>
      <c r="AU353" s="184"/>
      <c r="AV353" s="184"/>
      <c r="AW353" s="184"/>
      <c r="AX353" s="184"/>
      <c r="AY353" s="184"/>
      <c r="AZ353" s="184"/>
      <c r="BA353" s="184"/>
      <c r="BB353" s="184"/>
      <c r="BC353" s="184"/>
      <c r="BD353" s="184"/>
      <c r="BE353" s="184"/>
      <c r="BF353" s="184"/>
      <c r="BG353" s="184"/>
      <c r="BH353" s="184"/>
      <c r="BI353" s="184"/>
      <c r="BJ353" s="184"/>
      <c r="BK353" s="184"/>
      <c r="BL353" s="184"/>
      <c r="BM353" s="184"/>
      <c r="BN353" s="184"/>
      <c r="BO353" s="184"/>
      <c r="BP353" s="184"/>
      <c r="BQ353" s="184"/>
      <c r="BR353" s="184"/>
      <c r="BS353" s="184"/>
      <c r="BT353" s="184"/>
      <c r="BU353" s="184"/>
      <c r="BV353" s="184"/>
      <c r="BW353" s="184"/>
      <c r="BX353" s="184"/>
      <c r="BY353" s="184"/>
      <c r="BZ353" s="184"/>
      <c r="CA353" s="184"/>
      <c r="CB353" s="184"/>
      <c r="CC353" s="184"/>
      <c r="CD353" s="184"/>
      <c r="CE353" s="184"/>
    </row>
    <row r="354" spans="2:83" ht="12.75">
      <c r="B354" s="184"/>
      <c r="C354" s="184"/>
      <c r="D354" s="184"/>
      <c r="E354" s="184"/>
      <c r="F354" s="184"/>
      <c r="G354" s="184"/>
      <c r="H354" s="237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  <c r="AW354" s="184"/>
      <c r="AX354" s="184"/>
      <c r="AY354" s="184"/>
      <c r="AZ354" s="184"/>
      <c r="BA354" s="184"/>
      <c r="BB354" s="184"/>
      <c r="BC354" s="184"/>
      <c r="BD354" s="184"/>
      <c r="BE354" s="184"/>
      <c r="BF354" s="184"/>
      <c r="BG354" s="184"/>
      <c r="BH354" s="184"/>
      <c r="BI354" s="184"/>
      <c r="BJ354" s="184"/>
      <c r="BK354" s="184"/>
      <c r="BL354" s="184"/>
      <c r="BM354" s="184"/>
      <c r="BN354" s="184"/>
      <c r="BO354" s="184"/>
      <c r="BP354" s="184"/>
      <c r="BQ354" s="184"/>
      <c r="BR354" s="184"/>
      <c r="BS354" s="184"/>
      <c r="BT354" s="184"/>
      <c r="BU354" s="184"/>
      <c r="BV354" s="184"/>
      <c r="BW354" s="184"/>
      <c r="BX354" s="184"/>
      <c r="BY354" s="184"/>
      <c r="BZ354" s="184"/>
      <c r="CA354" s="184"/>
      <c r="CB354" s="184"/>
      <c r="CC354" s="184"/>
      <c r="CD354" s="184"/>
      <c r="CE354" s="184"/>
    </row>
    <row r="355" spans="2:83" ht="12.75">
      <c r="B355" s="184"/>
      <c r="C355" s="184"/>
      <c r="D355" s="184"/>
      <c r="E355" s="184"/>
      <c r="F355" s="184"/>
      <c r="G355" s="184"/>
      <c r="H355" s="237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  <c r="AW355" s="184"/>
      <c r="AX355" s="184"/>
      <c r="AY355" s="184"/>
      <c r="AZ355" s="184"/>
      <c r="BA355" s="184"/>
      <c r="BB355" s="184"/>
      <c r="BC355" s="184"/>
      <c r="BD355" s="184"/>
      <c r="BE355" s="184"/>
      <c r="BF355" s="184"/>
      <c r="BG355" s="184"/>
      <c r="BH355" s="184"/>
      <c r="BI355" s="184"/>
      <c r="BJ355" s="184"/>
      <c r="BK355" s="184"/>
      <c r="BL355" s="184"/>
      <c r="BM355" s="184"/>
      <c r="BN355" s="184"/>
      <c r="BO355" s="184"/>
      <c r="BP355" s="184"/>
      <c r="BQ355" s="184"/>
      <c r="BR355" s="184"/>
      <c r="BS355" s="184"/>
      <c r="BT355" s="184"/>
      <c r="BU355" s="184"/>
      <c r="BV355" s="184"/>
      <c r="BW355" s="184"/>
      <c r="BX355" s="184"/>
      <c r="BY355" s="184"/>
      <c r="BZ355" s="184"/>
      <c r="CA355" s="184"/>
      <c r="CB355" s="184"/>
      <c r="CC355" s="184"/>
      <c r="CD355" s="184"/>
      <c r="CE355" s="184"/>
    </row>
    <row r="356" spans="2:83" ht="12.75">
      <c r="B356" s="184"/>
      <c r="C356" s="184"/>
      <c r="D356" s="184"/>
      <c r="E356" s="184"/>
      <c r="F356" s="184"/>
      <c r="G356" s="184"/>
      <c r="H356" s="237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  <c r="AW356" s="184"/>
      <c r="AX356" s="184"/>
      <c r="AY356" s="184"/>
      <c r="AZ356" s="184"/>
      <c r="BA356" s="184"/>
      <c r="BB356" s="184"/>
      <c r="BC356" s="184"/>
      <c r="BD356" s="184"/>
      <c r="BE356" s="184"/>
      <c r="BF356" s="184"/>
      <c r="BG356" s="184"/>
      <c r="BH356" s="184"/>
      <c r="BI356" s="184"/>
      <c r="BJ356" s="184"/>
      <c r="BK356" s="184"/>
      <c r="BL356" s="184"/>
      <c r="BM356" s="184"/>
      <c r="BN356" s="184"/>
      <c r="BO356" s="184"/>
      <c r="BP356" s="184"/>
      <c r="BQ356" s="184"/>
      <c r="BR356" s="184"/>
      <c r="BS356" s="184"/>
      <c r="BT356" s="184"/>
      <c r="BU356" s="184"/>
      <c r="BV356" s="184"/>
      <c r="BW356" s="184"/>
      <c r="BX356" s="184"/>
      <c r="BY356" s="184"/>
      <c r="BZ356" s="184"/>
      <c r="CA356" s="184"/>
      <c r="CB356" s="184"/>
      <c r="CC356" s="184"/>
      <c r="CD356" s="184"/>
      <c r="CE356" s="184"/>
    </row>
    <row r="357" spans="2:83" ht="12.75">
      <c r="B357" s="184"/>
      <c r="C357" s="184"/>
      <c r="D357" s="184"/>
      <c r="E357" s="184"/>
      <c r="F357" s="184"/>
      <c r="G357" s="184"/>
      <c r="H357" s="237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  <c r="AW357" s="184"/>
      <c r="AX357" s="184"/>
      <c r="AY357" s="184"/>
      <c r="AZ357" s="184"/>
      <c r="BA357" s="184"/>
      <c r="BB357" s="184"/>
      <c r="BC357" s="184"/>
      <c r="BD357" s="184"/>
      <c r="BE357" s="184"/>
      <c r="BF357" s="184"/>
      <c r="BG357" s="184"/>
      <c r="BH357" s="184"/>
      <c r="BI357" s="184"/>
      <c r="BJ357" s="184"/>
      <c r="BK357" s="184"/>
      <c r="BL357" s="184"/>
      <c r="BM357" s="184"/>
      <c r="BN357" s="184"/>
      <c r="BO357" s="184"/>
      <c r="BP357" s="184"/>
      <c r="BQ357" s="184"/>
      <c r="BR357" s="184"/>
      <c r="BS357" s="184"/>
      <c r="BT357" s="184"/>
      <c r="BU357" s="184"/>
      <c r="BV357" s="184"/>
      <c r="BW357" s="184"/>
      <c r="BX357" s="184"/>
      <c r="BY357" s="184"/>
      <c r="BZ357" s="184"/>
      <c r="CA357" s="184"/>
      <c r="CB357" s="184"/>
      <c r="CC357" s="184"/>
      <c r="CD357" s="184"/>
      <c r="CE357" s="184"/>
    </row>
    <row r="358" spans="2:83" ht="12.75">
      <c r="B358" s="184"/>
      <c r="C358" s="184"/>
      <c r="D358" s="184"/>
      <c r="E358" s="184"/>
      <c r="F358" s="184"/>
      <c r="G358" s="184"/>
      <c r="H358" s="237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  <c r="AW358" s="184"/>
      <c r="AX358" s="184"/>
      <c r="AY358" s="184"/>
      <c r="AZ358" s="184"/>
      <c r="BA358" s="184"/>
      <c r="BB358" s="184"/>
      <c r="BC358" s="184"/>
      <c r="BD358" s="184"/>
      <c r="BE358" s="184"/>
      <c r="BF358" s="184"/>
      <c r="BG358" s="184"/>
      <c r="BH358" s="184"/>
      <c r="BI358" s="184"/>
      <c r="BJ358" s="184"/>
      <c r="BK358" s="184"/>
      <c r="BL358" s="184"/>
      <c r="BM358" s="184"/>
      <c r="BN358" s="184"/>
      <c r="BO358" s="184"/>
      <c r="BP358" s="184"/>
      <c r="BQ358" s="184"/>
      <c r="BR358" s="184"/>
      <c r="BS358" s="184"/>
      <c r="BT358" s="184"/>
      <c r="BU358" s="184"/>
      <c r="BV358" s="184"/>
      <c r="BW358" s="184"/>
      <c r="BX358" s="184"/>
      <c r="BY358" s="184"/>
      <c r="BZ358" s="184"/>
      <c r="CA358" s="184"/>
      <c r="CB358" s="184"/>
      <c r="CC358" s="184"/>
      <c r="CD358" s="184"/>
      <c r="CE358" s="184"/>
    </row>
    <row r="359" spans="2:83" ht="12.75">
      <c r="B359" s="184"/>
      <c r="C359" s="184"/>
      <c r="D359" s="184"/>
      <c r="E359" s="184"/>
      <c r="F359" s="184"/>
      <c r="G359" s="184"/>
      <c r="H359" s="237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  <c r="AW359" s="184"/>
      <c r="AX359" s="184"/>
      <c r="AY359" s="184"/>
      <c r="AZ359" s="184"/>
      <c r="BA359" s="184"/>
      <c r="BB359" s="184"/>
      <c r="BC359" s="184"/>
      <c r="BD359" s="184"/>
      <c r="BE359" s="184"/>
      <c r="BF359" s="184"/>
      <c r="BG359" s="184"/>
      <c r="BH359" s="184"/>
      <c r="BI359" s="184"/>
      <c r="BJ359" s="184"/>
      <c r="BK359" s="184"/>
      <c r="BL359" s="184"/>
      <c r="BM359" s="184"/>
      <c r="BN359" s="184"/>
      <c r="BO359" s="184"/>
      <c r="BP359" s="184"/>
      <c r="BQ359" s="184"/>
      <c r="BR359" s="184"/>
      <c r="BS359" s="184"/>
      <c r="BT359" s="184"/>
      <c r="BU359" s="184"/>
      <c r="BV359" s="184"/>
      <c r="BW359" s="184"/>
      <c r="BX359" s="184"/>
      <c r="BY359" s="184"/>
      <c r="BZ359" s="184"/>
      <c r="CA359" s="184"/>
      <c r="CB359" s="184"/>
      <c r="CC359" s="184"/>
      <c r="CD359" s="184"/>
      <c r="CE359" s="184"/>
    </row>
    <row r="360" spans="2:83" ht="12.75">
      <c r="B360" s="184"/>
      <c r="C360" s="184"/>
      <c r="D360" s="184"/>
      <c r="E360" s="184"/>
      <c r="F360" s="184"/>
      <c r="G360" s="184"/>
      <c r="H360" s="237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  <c r="AW360" s="184"/>
      <c r="AX360" s="184"/>
      <c r="AY360" s="184"/>
      <c r="AZ360" s="184"/>
      <c r="BA360" s="184"/>
      <c r="BB360" s="184"/>
      <c r="BC360" s="184"/>
      <c r="BD360" s="184"/>
      <c r="BE360" s="184"/>
      <c r="BF360" s="184"/>
      <c r="BG360" s="184"/>
      <c r="BH360" s="184"/>
      <c r="BI360" s="184"/>
      <c r="BJ360" s="184"/>
      <c r="BK360" s="184"/>
      <c r="BL360" s="184"/>
      <c r="BM360" s="184"/>
      <c r="BN360" s="184"/>
      <c r="BO360" s="184"/>
      <c r="BP360" s="184"/>
      <c r="BQ360" s="184"/>
      <c r="BR360" s="184"/>
      <c r="BS360" s="184"/>
      <c r="BT360" s="184"/>
      <c r="BU360" s="184"/>
      <c r="BV360" s="184"/>
      <c r="BW360" s="184"/>
      <c r="BX360" s="184"/>
      <c r="BY360" s="184"/>
      <c r="BZ360" s="184"/>
      <c r="CA360" s="184"/>
      <c r="CB360" s="184"/>
      <c r="CC360" s="184"/>
      <c r="CD360" s="184"/>
      <c r="CE360" s="184"/>
    </row>
    <row r="361" spans="2:83" ht="12.75">
      <c r="B361" s="184"/>
      <c r="C361" s="184"/>
      <c r="D361" s="184"/>
      <c r="E361" s="184"/>
      <c r="F361" s="184"/>
      <c r="G361" s="184"/>
      <c r="H361" s="237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  <c r="AW361" s="184"/>
      <c r="AX361" s="184"/>
      <c r="AY361" s="184"/>
      <c r="AZ361" s="184"/>
      <c r="BA361" s="184"/>
      <c r="BB361" s="184"/>
      <c r="BC361" s="184"/>
      <c r="BD361" s="184"/>
      <c r="BE361" s="184"/>
      <c r="BF361" s="184"/>
      <c r="BG361" s="184"/>
      <c r="BH361" s="184"/>
      <c r="BI361" s="184"/>
      <c r="BJ361" s="184"/>
      <c r="BK361" s="184"/>
      <c r="BL361" s="184"/>
      <c r="BM361" s="184"/>
      <c r="BN361" s="184"/>
      <c r="BO361" s="184"/>
      <c r="BP361" s="184"/>
      <c r="BQ361" s="184"/>
      <c r="BR361" s="184"/>
      <c r="BS361" s="184"/>
      <c r="BT361" s="184"/>
      <c r="BU361" s="184"/>
      <c r="BV361" s="184"/>
      <c r="BW361" s="184"/>
      <c r="BX361" s="184"/>
      <c r="BY361" s="184"/>
      <c r="BZ361" s="184"/>
      <c r="CA361" s="184"/>
      <c r="CB361" s="184"/>
      <c r="CC361" s="184"/>
      <c r="CD361" s="184"/>
      <c r="CE361" s="184"/>
    </row>
    <row r="362" spans="2:83" ht="12.75">
      <c r="B362" s="184"/>
      <c r="C362" s="184"/>
      <c r="D362" s="184"/>
      <c r="E362" s="184"/>
      <c r="F362" s="184"/>
      <c r="G362" s="184"/>
      <c r="H362" s="237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  <c r="AW362" s="184"/>
      <c r="AX362" s="184"/>
      <c r="AY362" s="184"/>
      <c r="AZ362" s="184"/>
      <c r="BA362" s="184"/>
      <c r="BB362" s="184"/>
      <c r="BC362" s="184"/>
      <c r="BD362" s="184"/>
      <c r="BE362" s="184"/>
      <c r="BF362" s="184"/>
      <c r="BG362" s="184"/>
      <c r="BH362" s="184"/>
      <c r="BI362" s="184"/>
      <c r="BJ362" s="184"/>
      <c r="BK362" s="184"/>
      <c r="BL362" s="184"/>
      <c r="BM362" s="184"/>
      <c r="BN362" s="184"/>
      <c r="BO362" s="184"/>
      <c r="BP362" s="184"/>
      <c r="BQ362" s="184"/>
      <c r="BR362" s="184"/>
      <c r="BS362" s="184"/>
      <c r="BT362" s="184"/>
      <c r="BU362" s="184"/>
      <c r="BV362" s="184"/>
      <c r="BW362" s="184"/>
      <c r="BX362" s="184"/>
      <c r="BY362" s="184"/>
      <c r="BZ362" s="184"/>
      <c r="CA362" s="184"/>
      <c r="CB362" s="184"/>
      <c r="CC362" s="184"/>
      <c r="CD362" s="184"/>
      <c r="CE362" s="184"/>
    </row>
    <row r="363" spans="2:83" ht="12.75">
      <c r="B363" s="184"/>
      <c r="C363" s="184"/>
      <c r="D363" s="184"/>
      <c r="E363" s="184"/>
      <c r="F363" s="184"/>
      <c r="G363" s="184"/>
      <c r="H363" s="237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  <c r="BK363" s="184"/>
      <c r="BL363" s="184"/>
      <c r="BM363" s="184"/>
      <c r="BN363" s="184"/>
      <c r="BO363" s="184"/>
      <c r="BP363" s="184"/>
      <c r="BQ363" s="184"/>
      <c r="BR363" s="184"/>
      <c r="BS363" s="184"/>
      <c r="BT363" s="184"/>
      <c r="BU363" s="184"/>
      <c r="BV363" s="184"/>
      <c r="BW363" s="184"/>
      <c r="BX363" s="184"/>
      <c r="BY363" s="184"/>
      <c r="BZ363" s="184"/>
      <c r="CA363" s="184"/>
      <c r="CB363" s="184"/>
      <c r="CC363" s="184"/>
      <c r="CD363" s="184"/>
      <c r="CE363" s="184"/>
    </row>
    <row r="364" spans="2:83" ht="12.75">
      <c r="B364" s="184"/>
      <c r="C364" s="184"/>
      <c r="D364" s="184"/>
      <c r="E364" s="184"/>
      <c r="F364" s="184"/>
      <c r="G364" s="184"/>
      <c r="H364" s="237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  <c r="AW364" s="184"/>
      <c r="AX364" s="184"/>
      <c r="AY364" s="184"/>
      <c r="AZ364" s="184"/>
      <c r="BA364" s="184"/>
      <c r="BB364" s="184"/>
      <c r="BC364" s="184"/>
      <c r="BD364" s="184"/>
      <c r="BE364" s="184"/>
      <c r="BF364" s="184"/>
      <c r="BG364" s="184"/>
      <c r="BH364" s="184"/>
      <c r="BI364" s="184"/>
      <c r="BJ364" s="184"/>
      <c r="BK364" s="184"/>
      <c r="BL364" s="184"/>
      <c r="BM364" s="184"/>
      <c r="BN364" s="184"/>
      <c r="BO364" s="184"/>
      <c r="BP364" s="184"/>
      <c r="BQ364" s="184"/>
      <c r="BR364" s="184"/>
      <c r="BS364" s="184"/>
      <c r="BT364" s="184"/>
      <c r="BU364" s="184"/>
      <c r="BV364" s="184"/>
      <c r="BW364" s="184"/>
      <c r="BX364" s="184"/>
      <c r="BY364" s="184"/>
      <c r="BZ364" s="184"/>
      <c r="CA364" s="184"/>
      <c r="CB364" s="184"/>
      <c r="CC364" s="184"/>
      <c r="CD364" s="184"/>
      <c r="CE364" s="184"/>
    </row>
    <row r="365" spans="2:83" ht="12.75">
      <c r="B365" s="184"/>
      <c r="C365" s="184"/>
      <c r="D365" s="184"/>
      <c r="E365" s="184"/>
      <c r="F365" s="184"/>
      <c r="G365" s="184"/>
      <c r="H365" s="237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  <c r="AW365" s="184"/>
      <c r="AX365" s="184"/>
      <c r="AY365" s="184"/>
      <c r="AZ365" s="184"/>
      <c r="BA365" s="184"/>
      <c r="BB365" s="184"/>
      <c r="BC365" s="184"/>
      <c r="BD365" s="184"/>
      <c r="BE365" s="184"/>
      <c r="BF365" s="184"/>
      <c r="BG365" s="184"/>
      <c r="BH365" s="184"/>
      <c r="BI365" s="184"/>
      <c r="BJ365" s="184"/>
      <c r="BK365" s="184"/>
      <c r="BL365" s="184"/>
      <c r="BM365" s="184"/>
      <c r="BN365" s="184"/>
      <c r="BO365" s="184"/>
      <c r="BP365" s="184"/>
      <c r="BQ365" s="184"/>
      <c r="BR365" s="184"/>
      <c r="BS365" s="184"/>
      <c r="BT365" s="184"/>
      <c r="BU365" s="184"/>
      <c r="BV365" s="184"/>
      <c r="BW365" s="184"/>
      <c r="BX365" s="184"/>
      <c r="BY365" s="184"/>
      <c r="BZ365" s="184"/>
      <c r="CA365" s="184"/>
      <c r="CB365" s="184"/>
      <c r="CC365" s="184"/>
      <c r="CD365" s="184"/>
      <c r="CE365" s="184"/>
    </row>
    <row r="366" spans="2:83" ht="12.75">
      <c r="B366" s="184"/>
      <c r="C366" s="184"/>
      <c r="D366" s="184"/>
      <c r="E366" s="184"/>
      <c r="F366" s="184"/>
      <c r="G366" s="184"/>
      <c r="H366" s="237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184"/>
      <c r="BN366" s="184"/>
      <c r="BO366" s="184"/>
      <c r="BP366" s="184"/>
      <c r="BQ366" s="184"/>
      <c r="BR366" s="184"/>
      <c r="BS366" s="184"/>
      <c r="BT366" s="184"/>
      <c r="BU366" s="184"/>
      <c r="BV366" s="184"/>
      <c r="BW366" s="184"/>
      <c r="BX366" s="184"/>
      <c r="BY366" s="184"/>
      <c r="BZ366" s="184"/>
      <c r="CA366" s="184"/>
      <c r="CB366" s="184"/>
      <c r="CC366" s="184"/>
      <c r="CD366" s="184"/>
      <c r="CE366" s="184"/>
    </row>
    <row r="367" spans="2:83" ht="12.75">
      <c r="B367" s="184"/>
      <c r="C367" s="184"/>
      <c r="D367" s="184"/>
      <c r="E367" s="184"/>
      <c r="F367" s="184"/>
      <c r="G367" s="184"/>
      <c r="H367" s="237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4"/>
      <c r="BN367" s="184"/>
      <c r="BO367" s="184"/>
      <c r="BP367" s="184"/>
      <c r="BQ367" s="184"/>
      <c r="BR367" s="184"/>
      <c r="BS367" s="184"/>
      <c r="BT367" s="184"/>
      <c r="BU367" s="184"/>
      <c r="BV367" s="184"/>
      <c r="BW367" s="184"/>
      <c r="BX367" s="184"/>
      <c r="BY367" s="184"/>
      <c r="BZ367" s="184"/>
      <c r="CA367" s="184"/>
      <c r="CB367" s="184"/>
      <c r="CC367" s="184"/>
      <c r="CD367" s="184"/>
      <c r="CE367" s="184"/>
    </row>
    <row r="368" spans="2:83" ht="12.75">
      <c r="B368" s="184"/>
      <c r="C368" s="184"/>
      <c r="D368" s="184"/>
      <c r="E368" s="184"/>
      <c r="F368" s="184"/>
      <c r="G368" s="184"/>
      <c r="H368" s="237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  <c r="BK368" s="184"/>
      <c r="BL368" s="184"/>
      <c r="BM368" s="184"/>
      <c r="BN368" s="184"/>
      <c r="BO368" s="184"/>
      <c r="BP368" s="184"/>
      <c r="BQ368" s="184"/>
      <c r="BR368" s="184"/>
      <c r="BS368" s="184"/>
      <c r="BT368" s="184"/>
      <c r="BU368" s="184"/>
      <c r="BV368" s="184"/>
      <c r="BW368" s="184"/>
      <c r="BX368" s="184"/>
      <c r="BY368" s="184"/>
      <c r="BZ368" s="184"/>
      <c r="CA368" s="184"/>
      <c r="CB368" s="184"/>
      <c r="CC368" s="184"/>
      <c r="CD368" s="184"/>
      <c r="CE368" s="184"/>
    </row>
    <row r="369" spans="2:83" ht="12.75">
      <c r="B369" s="184"/>
      <c r="C369" s="184"/>
      <c r="D369" s="184"/>
      <c r="E369" s="184"/>
      <c r="F369" s="184"/>
      <c r="G369" s="184"/>
      <c r="H369" s="237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  <c r="AW369" s="184"/>
      <c r="AX369" s="184"/>
      <c r="AY369" s="184"/>
      <c r="AZ369" s="184"/>
      <c r="BA369" s="184"/>
      <c r="BB369" s="184"/>
      <c r="BC369" s="184"/>
      <c r="BD369" s="184"/>
      <c r="BE369" s="184"/>
      <c r="BF369" s="184"/>
      <c r="BG369" s="184"/>
      <c r="BH369" s="184"/>
      <c r="BI369" s="184"/>
      <c r="BJ369" s="184"/>
      <c r="BK369" s="184"/>
      <c r="BL369" s="184"/>
      <c r="BM369" s="184"/>
      <c r="BN369" s="184"/>
      <c r="BO369" s="184"/>
      <c r="BP369" s="184"/>
      <c r="BQ369" s="184"/>
      <c r="BR369" s="184"/>
      <c r="BS369" s="184"/>
      <c r="BT369" s="184"/>
      <c r="BU369" s="184"/>
      <c r="BV369" s="184"/>
      <c r="BW369" s="184"/>
      <c r="BX369" s="184"/>
      <c r="BY369" s="184"/>
      <c r="BZ369" s="184"/>
      <c r="CA369" s="184"/>
      <c r="CB369" s="184"/>
      <c r="CC369" s="184"/>
      <c r="CD369" s="184"/>
      <c r="CE369" s="184"/>
    </row>
    <row r="370" spans="2:83" ht="12.75">
      <c r="B370" s="184"/>
      <c r="C370" s="184"/>
      <c r="D370" s="184"/>
      <c r="E370" s="184"/>
      <c r="F370" s="184"/>
      <c r="G370" s="184"/>
      <c r="H370" s="237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  <c r="AW370" s="184"/>
      <c r="AX370" s="184"/>
      <c r="AY370" s="184"/>
      <c r="AZ370" s="184"/>
      <c r="BA370" s="184"/>
      <c r="BB370" s="184"/>
      <c r="BC370" s="184"/>
      <c r="BD370" s="184"/>
      <c r="BE370" s="184"/>
      <c r="BF370" s="184"/>
      <c r="BG370" s="184"/>
      <c r="BH370" s="184"/>
      <c r="BI370" s="184"/>
      <c r="BJ370" s="184"/>
      <c r="BK370" s="184"/>
      <c r="BL370" s="184"/>
      <c r="BM370" s="184"/>
      <c r="BN370" s="184"/>
      <c r="BO370" s="184"/>
      <c r="BP370" s="184"/>
      <c r="BQ370" s="184"/>
      <c r="BR370" s="184"/>
      <c r="BS370" s="184"/>
      <c r="BT370" s="184"/>
      <c r="BU370" s="184"/>
      <c r="BV370" s="184"/>
      <c r="BW370" s="184"/>
      <c r="BX370" s="184"/>
      <c r="BY370" s="184"/>
      <c r="BZ370" s="184"/>
      <c r="CA370" s="184"/>
      <c r="CB370" s="184"/>
      <c r="CC370" s="184"/>
      <c r="CD370" s="184"/>
      <c r="CE370" s="184"/>
    </row>
    <row r="371" spans="2:83" ht="12.75">
      <c r="B371" s="184"/>
      <c r="C371" s="184"/>
      <c r="D371" s="184"/>
      <c r="E371" s="184"/>
      <c r="F371" s="184"/>
      <c r="G371" s="184"/>
      <c r="H371" s="237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  <c r="AW371" s="184"/>
      <c r="AX371" s="184"/>
      <c r="AY371" s="184"/>
      <c r="AZ371" s="184"/>
      <c r="BA371" s="184"/>
      <c r="BB371" s="184"/>
      <c r="BC371" s="184"/>
      <c r="BD371" s="184"/>
      <c r="BE371" s="184"/>
      <c r="BF371" s="184"/>
      <c r="BG371" s="184"/>
      <c r="BH371" s="184"/>
      <c r="BI371" s="184"/>
      <c r="BJ371" s="184"/>
      <c r="BK371" s="184"/>
      <c r="BL371" s="184"/>
      <c r="BM371" s="184"/>
      <c r="BN371" s="184"/>
      <c r="BO371" s="184"/>
      <c r="BP371" s="184"/>
      <c r="BQ371" s="184"/>
      <c r="BR371" s="184"/>
      <c r="BS371" s="184"/>
      <c r="BT371" s="184"/>
      <c r="BU371" s="184"/>
      <c r="BV371" s="184"/>
      <c r="BW371" s="184"/>
      <c r="BX371" s="184"/>
      <c r="BY371" s="184"/>
      <c r="BZ371" s="184"/>
      <c r="CA371" s="184"/>
      <c r="CB371" s="184"/>
      <c r="CC371" s="184"/>
      <c r="CD371" s="184"/>
      <c r="CE371" s="184"/>
    </row>
    <row r="372" spans="2:83" ht="12.75">
      <c r="B372" s="184"/>
      <c r="C372" s="184"/>
      <c r="D372" s="184"/>
      <c r="E372" s="184"/>
      <c r="F372" s="184"/>
      <c r="G372" s="184"/>
      <c r="H372" s="237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  <c r="BK372" s="184"/>
      <c r="BL372" s="184"/>
      <c r="BM372" s="184"/>
      <c r="BN372" s="184"/>
      <c r="BO372" s="184"/>
      <c r="BP372" s="184"/>
      <c r="BQ372" s="184"/>
      <c r="BR372" s="184"/>
      <c r="BS372" s="184"/>
      <c r="BT372" s="184"/>
      <c r="BU372" s="184"/>
      <c r="BV372" s="184"/>
      <c r="BW372" s="184"/>
      <c r="BX372" s="184"/>
      <c r="BY372" s="184"/>
      <c r="BZ372" s="184"/>
      <c r="CA372" s="184"/>
      <c r="CB372" s="184"/>
      <c r="CC372" s="184"/>
      <c r="CD372" s="184"/>
      <c r="CE372" s="184"/>
    </row>
    <row r="373" spans="2:83" ht="12.75">
      <c r="B373" s="184"/>
      <c r="C373" s="184"/>
      <c r="D373" s="184"/>
      <c r="E373" s="184"/>
      <c r="F373" s="184"/>
      <c r="G373" s="184"/>
      <c r="H373" s="237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  <c r="BK373" s="184"/>
      <c r="BL373" s="184"/>
      <c r="BM373" s="184"/>
      <c r="BN373" s="184"/>
      <c r="BO373" s="184"/>
      <c r="BP373" s="184"/>
      <c r="BQ373" s="184"/>
      <c r="BR373" s="184"/>
      <c r="BS373" s="184"/>
      <c r="BT373" s="184"/>
      <c r="BU373" s="184"/>
      <c r="BV373" s="184"/>
      <c r="BW373" s="184"/>
      <c r="BX373" s="184"/>
      <c r="BY373" s="184"/>
      <c r="BZ373" s="184"/>
      <c r="CA373" s="184"/>
      <c r="CB373" s="184"/>
      <c r="CC373" s="184"/>
      <c r="CD373" s="184"/>
      <c r="CE373" s="184"/>
    </row>
    <row r="374" spans="2:83" ht="12.75">
      <c r="B374" s="184"/>
      <c r="C374" s="184"/>
      <c r="D374" s="184"/>
      <c r="E374" s="184"/>
      <c r="F374" s="184"/>
      <c r="G374" s="184"/>
      <c r="H374" s="237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184"/>
      <c r="BN374" s="184"/>
      <c r="BO374" s="184"/>
      <c r="BP374" s="184"/>
      <c r="BQ374" s="184"/>
      <c r="BR374" s="184"/>
      <c r="BS374" s="184"/>
      <c r="BT374" s="184"/>
      <c r="BU374" s="184"/>
      <c r="BV374" s="184"/>
      <c r="BW374" s="184"/>
      <c r="BX374" s="184"/>
      <c r="BY374" s="184"/>
      <c r="BZ374" s="184"/>
      <c r="CA374" s="184"/>
      <c r="CB374" s="184"/>
      <c r="CC374" s="184"/>
      <c r="CD374" s="184"/>
      <c r="CE374" s="184"/>
    </row>
    <row r="375" spans="2:83" ht="12.75">
      <c r="B375" s="184"/>
      <c r="C375" s="184"/>
      <c r="D375" s="184"/>
      <c r="E375" s="184"/>
      <c r="F375" s="184"/>
      <c r="G375" s="184"/>
      <c r="H375" s="237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  <c r="AW375" s="184"/>
      <c r="AX375" s="184"/>
      <c r="AY375" s="184"/>
      <c r="AZ375" s="184"/>
      <c r="BA375" s="184"/>
      <c r="BB375" s="184"/>
      <c r="BC375" s="184"/>
      <c r="BD375" s="184"/>
      <c r="BE375" s="184"/>
      <c r="BF375" s="184"/>
      <c r="BG375" s="184"/>
      <c r="BH375" s="184"/>
      <c r="BI375" s="184"/>
      <c r="BJ375" s="184"/>
      <c r="BK375" s="184"/>
      <c r="BL375" s="184"/>
      <c r="BM375" s="184"/>
      <c r="BN375" s="184"/>
      <c r="BO375" s="184"/>
      <c r="BP375" s="184"/>
      <c r="BQ375" s="184"/>
      <c r="BR375" s="184"/>
      <c r="BS375" s="184"/>
      <c r="BT375" s="184"/>
      <c r="BU375" s="184"/>
      <c r="BV375" s="184"/>
      <c r="BW375" s="184"/>
      <c r="BX375" s="184"/>
      <c r="BY375" s="184"/>
      <c r="BZ375" s="184"/>
      <c r="CA375" s="184"/>
      <c r="CB375" s="184"/>
      <c r="CC375" s="184"/>
      <c r="CD375" s="184"/>
      <c r="CE375" s="184"/>
    </row>
    <row r="376" spans="2:83" ht="12.75">
      <c r="B376" s="184"/>
      <c r="C376" s="184"/>
      <c r="D376" s="184"/>
      <c r="E376" s="184"/>
      <c r="F376" s="184"/>
      <c r="G376" s="184"/>
      <c r="H376" s="237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  <c r="AW376" s="184"/>
      <c r="AX376" s="184"/>
      <c r="AY376" s="184"/>
      <c r="AZ376" s="184"/>
      <c r="BA376" s="184"/>
      <c r="BB376" s="184"/>
      <c r="BC376" s="184"/>
      <c r="BD376" s="184"/>
      <c r="BE376" s="184"/>
      <c r="BF376" s="184"/>
      <c r="BG376" s="184"/>
      <c r="BH376" s="184"/>
      <c r="BI376" s="184"/>
      <c r="BJ376" s="184"/>
      <c r="BK376" s="184"/>
      <c r="BL376" s="184"/>
      <c r="BM376" s="184"/>
      <c r="BN376" s="184"/>
      <c r="BO376" s="184"/>
      <c r="BP376" s="184"/>
      <c r="BQ376" s="184"/>
      <c r="BR376" s="184"/>
      <c r="BS376" s="184"/>
      <c r="BT376" s="184"/>
      <c r="BU376" s="184"/>
      <c r="BV376" s="184"/>
      <c r="BW376" s="184"/>
      <c r="BX376" s="184"/>
      <c r="BY376" s="184"/>
      <c r="BZ376" s="184"/>
      <c r="CA376" s="184"/>
      <c r="CB376" s="184"/>
      <c r="CC376" s="184"/>
      <c r="CD376" s="184"/>
      <c r="CE376" s="184"/>
    </row>
    <row r="377" spans="2:83" ht="12.75">
      <c r="B377" s="184"/>
      <c r="C377" s="184"/>
      <c r="D377" s="184"/>
      <c r="E377" s="184"/>
      <c r="F377" s="184"/>
      <c r="G377" s="184"/>
      <c r="H377" s="237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  <c r="AW377" s="184"/>
      <c r="AX377" s="184"/>
      <c r="AY377" s="184"/>
      <c r="AZ377" s="184"/>
      <c r="BA377" s="184"/>
      <c r="BB377" s="184"/>
      <c r="BC377" s="184"/>
      <c r="BD377" s="184"/>
      <c r="BE377" s="184"/>
      <c r="BF377" s="184"/>
      <c r="BG377" s="184"/>
      <c r="BH377" s="184"/>
      <c r="BI377" s="184"/>
      <c r="BJ377" s="184"/>
      <c r="BK377" s="184"/>
      <c r="BL377" s="184"/>
      <c r="BM377" s="184"/>
      <c r="BN377" s="184"/>
      <c r="BO377" s="184"/>
      <c r="BP377" s="184"/>
      <c r="BQ377" s="184"/>
      <c r="BR377" s="184"/>
      <c r="BS377" s="184"/>
      <c r="BT377" s="184"/>
      <c r="BU377" s="184"/>
      <c r="BV377" s="184"/>
      <c r="BW377" s="184"/>
      <c r="BX377" s="184"/>
      <c r="BY377" s="184"/>
      <c r="BZ377" s="184"/>
      <c r="CA377" s="184"/>
      <c r="CB377" s="184"/>
      <c r="CC377" s="184"/>
      <c r="CD377" s="184"/>
      <c r="CE377" s="184"/>
    </row>
    <row r="378" spans="2:83" ht="12.75">
      <c r="B378" s="184"/>
      <c r="C378" s="184"/>
      <c r="D378" s="184"/>
      <c r="E378" s="184"/>
      <c r="F378" s="184"/>
      <c r="G378" s="184"/>
      <c r="H378" s="237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  <c r="AW378" s="184"/>
      <c r="AX378" s="184"/>
      <c r="AY378" s="184"/>
      <c r="AZ378" s="184"/>
      <c r="BA378" s="184"/>
      <c r="BB378" s="184"/>
      <c r="BC378" s="184"/>
      <c r="BD378" s="184"/>
      <c r="BE378" s="184"/>
      <c r="BF378" s="184"/>
      <c r="BG378" s="184"/>
      <c r="BH378" s="184"/>
      <c r="BI378" s="184"/>
      <c r="BJ378" s="184"/>
      <c r="BK378" s="184"/>
      <c r="BL378" s="184"/>
      <c r="BM378" s="184"/>
      <c r="BN378" s="184"/>
      <c r="BO378" s="184"/>
      <c r="BP378" s="184"/>
      <c r="BQ378" s="184"/>
      <c r="BR378" s="184"/>
      <c r="BS378" s="184"/>
      <c r="BT378" s="184"/>
      <c r="BU378" s="184"/>
      <c r="BV378" s="184"/>
      <c r="BW378" s="184"/>
      <c r="BX378" s="184"/>
      <c r="BY378" s="184"/>
      <c r="BZ378" s="184"/>
      <c r="CA378" s="184"/>
      <c r="CB378" s="184"/>
      <c r="CC378" s="184"/>
      <c r="CD378" s="184"/>
      <c r="CE378" s="184"/>
    </row>
    <row r="379" spans="2:83" ht="12.75">
      <c r="B379" s="184"/>
      <c r="C379" s="184"/>
      <c r="D379" s="184"/>
      <c r="E379" s="184"/>
      <c r="F379" s="184"/>
      <c r="G379" s="184"/>
      <c r="H379" s="237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  <c r="AW379" s="184"/>
      <c r="AX379" s="184"/>
      <c r="AY379" s="184"/>
      <c r="AZ379" s="184"/>
      <c r="BA379" s="184"/>
      <c r="BB379" s="184"/>
      <c r="BC379" s="184"/>
      <c r="BD379" s="184"/>
      <c r="BE379" s="184"/>
      <c r="BF379" s="184"/>
      <c r="BG379" s="184"/>
      <c r="BH379" s="184"/>
      <c r="BI379" s="184"/>
      <c r="BJ379" s="184"/>
      <c r="BK379" s="184"/>
      <c r="BL379" s="184"/>
      <c r="BM379" s="184"/>
      <c r="BN379" s="184"/>
      <c r="BO379" s="184"/>
      <c r="BP379" s="184"/>
      <c r="BQ379" s="184"/>
      <c r="BR379" s="184"/>
      <c r="BS379" s="184"/>
      <c r="BT379" s="184"/>
      <c r="BU379" s="184"/>
      <c r="BV379" s="184"/>
      <c r="BW379" s="184"/>
      <c r="BX379" s="184"/>
      <c r="BY379" s="184"/>
      <c r="BZ379" s="184"/>
      <c r="CA379" s="184"/>
      <c r="CB379" s="184"/>
      <c r="CC379" s="184"/>
      <c r="CD379" s="184"/>
      <c r="CE379" s="184"/>
    </row>
    <row r="380" spans="2:83" ht="12.75">
      <c r="B380" s="184"/>
      <c r="C380" s="184"/>
      <c r="D380" s="184"/>
      <c r="E380" s="184"/>
      <c r="F380" s="184"/>
      <c r="G380" s="184"/>
      <c r="H380" s="237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  <c r="BN380" s="184"/>
      <c r="BO380" s="184"/>
      <c r="BP380" s="184"/>
      <c r="BQ380" s="184"/>
      <c r="BR380" s="184"/>
      <c r="BS380" s="184"/>
      <c r="BT380" s="184"/>
      <c r="BU380" s="184"/>
      <c r="BV380" s="184"/>
      <c r="BW380" s="184"/>
      <c r="BX380" s="184"/>
      <c r="BY380" s="184"/>
      <c r="BZ380" s="184"/>
      <c r="CA380" s="184"/>
      <c r="CB380" s="184"/>
      <c r="CC380" s="184"/>
      <c r="CD380" s="184"/>
      <c r="CE380" s="184"/>
    </row>
    <row r="381" spans="2:83" ht="12.75">
      <c r="B381" s="184"/>
      <c r="C381" s="184"/>
      <c r="D381" s="184"/>
      <c r="E381" s="184"/>
      <c r="F381" s="184"/>
      <c r="G381" s="184"/>
      <c r="H381" s="237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4"/>
      <c r="BD381" s="184"/>
      <c r="BE381" s="184"/>
      <c r="BF381" s="184"/>
      <c r="BG381" s="184"/>
      <c r="BH381" s="184"/>
      <c r="BI381" s="184"/>
      <c r="BJ381" s="184"/>
      <c r="BK381" s="184"/>
      <c r="BL381" s="184"/>
      <c r="BM381" s="184"/>
      <c r="BN381" s="184"/>
      <c r="BO381" s="184"/>
      <c r="BP381" s="184"/>
      <c r="BQ381" s="184"/>
      <c r="BR381" s="184"/>
      <c r="BS381" s="184"/>
      <c r="BT381" s="184"/>
      <c r="BU381" s="184"/>
      <c r="BV381" s="184"/>
      <c r="BW381" s="184"/>
      <c r="BX381" s="184"/>
      <c r="BY381" s="184"/>
      <c r="BZ381" s="184"/>
      <c r="CA381" s="184"/>
      <c r="CB381" s="184"/>
      <c r="CC381" s="184"/>
      <c r="CD381" s="184"/>
      <c r="CE381" s="184"/>
    </row>
    <row r="382" spans="2:83" ht="12.75">
      <c r="B382" s="184"/>
      <c r="C382" s="184"/>
      <c r="D382" s="184"/>
      <c r="E382" s="184"/>
      <c r="F382" s="184"/>
      <c r="G382" s="184"/>
      <c r="H382" s="237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  <c r="AW382" s="184"/>
      <c r="AX382" s="184"/>
      <c r="AY382" s="184"/>
      <c r="AZ382" s="184"/>
      <c r="BA382" s="184"/>
      <c r="BB382" s="184"/>
      <c r="BC382" s="184"/>
      <c r="BD382" s="184"/>
      <c r="BE382" s="184"/>
      <c r="BF382" s="184"/>
      <c r="BG382" s="184"/>
      <c r="BH382" s="184"/>
      <c r="BI382" s="184"/>
      <c r="BJ382" s="184"/>
      <c r="BK382" s="184"/>
      <c r="BL382" s="184"/>
      <c r="BM382" s="184"/>
      <c r="BN382" s="184"/>
      <c r="BO382" s="184"/>
      <c r="BP382" s="184"/>
      <c r="BQ382" s="184"/>
      <c r="BR382" s="184"/>
      <c r="BS382" s="184"/>
      <c r="BT382" s="184"/>
      <c r="BU382" s="184"/>
      <c r="BV382" s="184"/>
      <c r="BW382" s="184"/>
      <c r="BX382" s="184"/>
      <c r="BY382" s="184"/>
      <c r="BZ382" s="184"/>
      <c r="CA382" s="184"/>
      <c r="CB382" s="184"/>
      <c r="CC382" s="184"/>
      <c r="CD382" s="184"/>
      <c r="CE382" s="184"/>
    </row>
    <row r="383" spans="2:83" ht="12.75">
      <c r="B383" s="184"/>
      <c r="C383" s="184"/>
      <c r="D383" s="184"/>
      <c r="E383" s="184"/>
      <c r="F383" s="184"/>
      <c r="G383" s="184"/>
      <c r="H383" s="237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T383" s="184"/>
      <c r="AU383" s="184"/>
      <c r="AV383" s="184"/>
      <c r="AW383" s="184"/>
      <c r="AX383" s="184"/>
      <c r="AY383" s="184"/>
      <c r="AZ383" s="184"/>
      <c r="BA383" s="184"/>
      <c r="BB383" s="184"/>
      <c r="BC383" s="184"/>
      <c r="BD383" s="184"/>
      <c r="BE383" s="184"/>
      <c r="BF383" s="184"/>
      <c r="BG383" s="184"/>
      <c r="BH383" s="184"/>
      <c r="BI383" s="184"/>
      <c r="BJ383" s="184"/>
      <c r="BK383" s="184"/>
      <c r="BL383" s="184"/>
      <c r="BM383" s="184"/>
      <c r="BN383" s="184"/>
      <c r="BO383" s="184"/>
      <c r="BP383" s="184"/>
      <c r="BQ383" s="184"/>
      <c r="BR383" s="184"/>
      <c r="BS383" s="184"/>
      <c r="BT383" s="184"/>
      <c r="BU383" s="184"/>
      <c r="BV383" s="184"/>
      <c r="BW383" s="184"/>
      <c r="BX383" s="184"/>
      <c r="BY383" s="184"/>
      <c r="BZ383" s="184"/>
      <c r="CA383" s="184"/>
      <c r="CB383" s="184"/>
      <c r="CC383" s="184"/>
      <c r="CD383" s="184"/>
      <c r="CE383" s="184"/>
    </row>
    <row r="384" spans="2:83" ht="12.75">
      <c r="B384" s="184"/>
      <c r="C384" s="184"/>
      <c r="D384" s="184"/>
      <c r="E384" s="184"/>
      <c r="F384" s="184"/>
      <c r="G384" s="184"/>
      <c r="H384" s="237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  <c r="AW384" s="184"/>
      <c r="AX384" s="184"/>
      <c r="AY384" s="184"/>
      <c r="AZ384" s="184"/>
      <c r="BA384" s="184"/>
      <c r="BB384" s="184"/>
      <c r="BC384" s="184"/>
      <c r="BD384" s="184"/>
      <c r="BE384" s="184"/>
      <c r="BF384" s="184"/>
      <c r="BG384" s="184"/>
      <c r="BH384" s="184"/>
      <c r="BI384" s="184"/>
      <c r="BJ384" s="184"/>
      <c r="BK384" s="184"/>
      <c r="BL384" s="184"/>
      <c r="BM384" s="184"/>
      <c r="BN384" s="184"/>
      <c r="BO384" s="184"/>
      <c r="BP384" s="184"/>
      <c r="BQ384" s="184"/>
      <c r="BR384" s="184"/>
      <c r="BS384" s="184"/>
      <c r="BT384" s="184"/>
      <c r="BU384" s="184"/>
      <c r="BV384" s="184"/>
      <c r="BW384" s="184"/>
      <c r="BX384" s="184"/>
      <c r="BY384" s="184"/>
      <c r="BZ384" s="184"/>
      <c r="CA384" s="184"/>
      <c r="CB384" s="184"/>
      <c r="CC384" s="184"/>
      <c r="CD384" s="184"/>
      <c r="CE384" s="184"/>
    </row>
    <row r="385" spans="2:83" ht="12.75">
      <c r="B385" s="184"/>
      <c r="C385" s="184"/>
      <c r="D385" s="184"/>
      <c r="E385" s="184"/>
      <c r="F385" s="184"/>
      <c r="G385" s="184"/>
      <c r="H385" s="237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4"/>
      <c r="AT385" s="184"/>
      <c r="AU385" s="184"/>
      <c r="AV385" s="184"/>
      <c r="AW385" s="184"/>
      <c r="AX385" s="184"/>
      <c r="AY385" s="184"/>
      <c r="AZ385" s="184"/>
      <c r="BA385" s="184"/>
      <c r="BB385" s="184"/>
      <c r="BC385" s="184"/>
      <c r="BD385" s="184"/>
      <c r="BE385" s="184"/>
      <c r="BF385" s="184"/>
      <c r="BG385" s="184"/>
      <c r="BH385" s="184"/>
      <c r="BI385" s="184"/>
      <c r="BJ385" s="184"/>
      <c r="BK385" s="184"/>
      <c r="BL385" s="184"/>
      <c r="BM385" s="184"/>
      <c r="BN385" s="184"/>
      <c r="BO385" s="184"/>
      <c r="BP385" s="184"/>
      <c r="BQ385" s="184"/>
      <c r="BR385" s="184"/>
      <c r="BS385" s="184"/>
      <c r="BT385" s="184"/>
      <c r="BU385" s="184"/>
      <c r="BV385" s="184"/>
      <c r="BW385" s="184"/>
      <c r="BX385" s="184"/>
      <c r="BY385" s="184"/>
      <c r="BZ385" s="184"/>
      <c r="CA385" s="184"/>
      <c r="CB385" s="184"/>
      <c r="CC385" s="184"/>
      <c r="CD385" s="184"/>
      <c r="CE385" s="184"/>
    </row>
    <row r="386" spans="2:83" ht="12.75">
      <c r="B386" s="184"/>
      <c r="C386" s="184"/>
      <c r="D386" s="184"/>
      <c r="E386" s="184"/>
      <c r="F386" s="184"/>
      <c r="G386" s="184"/>
      <c r="H386" s="237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T386" s="184"/>
      <c r="AU386" s="184"/>
      <c r="AV386" s="184"/>
      <c r="AW386" s="184"/>
      <c r="AX386" s="184"/>
      <c r="AY386" s="184"/>
      <c r="AZ386" s="184"/>
      <c r="BA386" s="184"/>
      <c r="BB386" s="184"/>
      <c r="BC386" s="184"/>
      <c r="BD386" s="184"/>
      <c r="BE386" s="184"/>
      <c r="BF386" s="184"/>
      <c r="BG386" s="184"/>
      <c r="BH386" s="184"/>
      <c r="BI386" s="184"/>
      <c r="BJ386" s="184"/>
      <c r="BK386" s="184"/>
      <c r="BL386" s="184"/>
      <c r="BM386" s="184"/>
      <c r="BN386" s="184"/>
      <c r="BO386" s="184"/>
      <c r="BP386" s="184"/>
      <c r="BQ386" s="184"/>
      <c r="BR386" s="184"/>
      <c r="BS386" s="184"/>
      <c r="BT386" s="184"/>
      <c r="BU386" s="184"/>
      <c r="BV386" s="184"/>
      <c r="BW386" s="184"/>
      <c r="BX386" s="184"/>
      <c r="BY386" s="184"/>
      <c r="BZ386" s="184"/>
      <c r="CA386" s="184"/>
      <c r="CB386" s="184"/>
      <c r="CC386" s="184"/>
      <c r="CD386" s="184"/>
      <c r="CE386" s="184"/>
    </row>
    <row r="387" spans="2:83" ht="12.75">
      <c r="B387" s="184"/>
      <c r="C387" s="184"/>
      <c r="D387" s="184"/>
      <c r="E387" s="184"/>
      <c r="F387" s="184"/>
      <c r="G387" s="184"/>
      <c r="H387" s="237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  <c r="AW387" s="184"/>
      <c r="AX387" s="184"/>
      <c r="AY387" s="184"/>
      <c r="AZ387" s="184"/>
      <c r="BA387" s="184"/>
      <c r="BB387" s="184"/>
      <c r="BC387" s="184"/>
      <c r="BD387" s="184"/>
      <c r="BE387" s="184"/>
      <c r="BF387" s="184"/>
      <c r="BG387" s="184"/>
      <c r="BH387" s="184"/>
      <c r="BI387" s="184"/>
      <c r="BJ387" s="184"/>
      <c r="BK387" s="184"/>
      <c r="BL387" s="184"/>
      <c r="BM387" s="184"/>
      <c r="BN387" s="184"/>
      <c r="BO387" s="184"/>
      <c r="BP387" s="184"/>
      <c r="BQ387" s="184"/>
      <c r="BR387" s="184"/>
      <c r="BS387" s="184"/>
      <c r="BT387" s="184"/>
      <c r="BU387" s="184"/>
      <c r="BV387" s="184"/>
      <c r="BW387" s="184"/>
      <c r="BX387" s="184"/>
      <c r="BY387" s="184"/>
      <c r="BZ387" s="184"/>
      <c r="CA387" s="184"/>
      <c r="CB387" s="184"/>
      <c r="CC387" s="184"/>
      <c r="CD387" s="184"/>
      <c r="CE387" s="184"/>
    </row>
    <row r="388" spans="2:83" ht="12.75">
      <c r="B388" s="184"/>
      <c r="C388" s="184"/>
      <c r="D388" s="184"/>
      <c r="E388" s="184"/>
      <c r="F388" s="184"/>
      <c r="G388" s="184"/>
      <c r="H388" s="237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4"/>
      <c r="AT388" s="184"/>
      <c r="AU388" s="184"/>
      <c r="AV388" s="184"/>
      <c r="AW388" s="184"/>
      <c r="AX388" s="184"/>
      <c r="AY388" s="184"/>
      <c r="AZ388" s="184"/>
      <c r="BA388" s="184"/>
      <c r="BB388" s="184"/>
      <c r="BC388" s="184"/>
      <c r="BD388" s="184"/>
      <c r="BE388" s="184"/>
      <c r="BF388" s="184"/>
      <c r="BG388" s="184"/>
      <c r="BH388" s="184"/>
      <c r="BI388" s="184"/>
      <c r="BJ388" s="184"/>
      <c r="BK388" s="184"/>
      <c r="BL388" s="184"/>
      <c r="BM388" s="184"/>
      <c r="BN388" s="184"/>
      <c r="BO388" s="184"/>
      <c r="BP388" s="184"/>
      <c r="BQ388" s="184"/>
      <c r="BR388" s="184"/>
      <c r="BS388" s="184"/>
      <c r="BT388" s="184"/>
      <c r="BU388" s="184"/>
      <c r="BV388" s="184"/>
      <c r="BW388" s="184"/>
      <c r="BX388" s="184"/>
      <c r="BY388" s="184"/>
      <c r="BZ388" s="184"/>
      <c r="CA388" s="184"/>
      <c r="CB388" s="184"/>
      <c r="CC388" s="184"/>
      <c r="CD388" s="184"/>
      <c r="CE388" s="184"/>
    </row>
    <row r="389" spans="2:83" ht="12.75">
      <c r="B389" s="184"/>
      <c r="C389" s="184"/>
      <c r="D389" s="184"/>
      <c r="E389" s="184"/>
      <c r="F389" s="184"/>
      <c r="G389" s="184"/>
      <c r="H389" s="237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T389" s="184"/>
      <c r="AU389" s="184"/>
      <c r="AV389" s="184"/>
      <c r="AW389" s="184"/>
      <c r="AX389" s="184"/>
      <c r="AY389" s="184"/>
      <c r="AZ389" s="184"/>
      <c r="BA389" s="184"/>
      <c r="BB389" s="184"/>
      <c r="BC389" s="184"/>
      <c r="BD389" s="184"/>
      <c r="BE389" s="184"/>
      <c r="BF389" s="184"/>
      <c r="BG389" s="184"/>
      <c r="BH389" s="184"/>
      <c r="BI389" s="184"/>
      <c r="BJ389" s="184"/>
      <c r="BK389" s="184"/>
      <c r="BL389" s="184"/>
      <c r="BM389" s="184"/>
      <c r="BN389" s="184"/>
      <c r="BO389" s="184"/>
      <c r="BP389" s="184"/>
      <c r="BQ389" s="184"/>
      <c r="BR389" s="184"/>
      <c r="BS389" s="184"/>
      <c r="BT389" s="184"/>
      <c r="BU389" s="184"/>
      <c r="BV389" s="184"/>
      <c r="BW389" s="184"/>
      <c r="BX389" s="184"/>
      <c r="BY389" s="184"/>
      <c r="BZ389" s="184"/>
      <c r="CA389" s="184"/>
      <c r="CB389" s="184"/>
      <c r="CC389" s="184"/>
      <c r="CD389" s="184"/>
      <c r="CE389" s="184"/>
    </row>
    <row r="390" spans="2:83" ht="12.75">
      <c r="B390" s="184"/>
      <c r="C390" s="184"/>
      <c r="D390" s="184"/>
      <c r="E390" s="184"/>
      <c r="F390" s="184"/>
      <c r="G390" s="184"/>
      <c r="H390" s="237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  <c r="AW390" s="184"/>
      <c r="AX390" s="184"/>
      <c r="AY390" s="184"/>
      <c r="AZ390" s="184"/>
      <c r="BA390" s="184"/>
      <c r="BB390" s="184"/>
      <c r="BC390" s="184"/>
      <c r="BD390" s="184"/>
      <c r="BE390" s="184"/>
      <c r="BF390" s="184"/>
      <c r="BG390" s="184"/>
      <c r="BH390" s="184"/>
      <c r="BI390" s="184"/>
      <c r="BJ390" s="184"/>
      <c r="BK390" s="184"/>
      <c r="BL390" s="184"/>
      <c r="BM390" s="184"/>
      <c r="BN390" s="184"/>
      <c r="BO390" s="184"/>
      <c r="BP390" s="184"/>
      <c r="BQ390" s="184"/>
      <c r="BR390" s="184"/>
      <c r="BS390" s="184"/>
      <c r="BT390" s="184"/>
      <c r="BU390" s="184"/>
      <c r="BV390" s="184"/>
      <c r="BW390" s="184"/>
      <c r="BX390" s="184"/>
      <c r="BY390" s="184"/>
      <c r="BZ390" s="184"/>
      <c r="CA390" s="184"/>
      <c r="CB390" s="184"/>
      <c r="CC390" s="184"/>
      <c r="CD390" s="184"/>
      <c r="CE390" s="184"/>
    </row>
    <row r="391" spans="2:83" ht="12.75">
      <c r="B391" s="184"/>
      <c r="C391" s="184"/>
      <c r="D391" s="184"/>
      <c r="E391" s="184"/>
      <c r="F391" s="184"/>
      <c r="G391" s="184"/>
      <c r="H391" s="237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  <c r="AW391" s="184"/>
      <c r="AX391" s="184"/>
      <c r="AY391" s="184"/>
      <c r="AZ391" s="184"/>
      <c r="BA391" s="184"/>
      <c r="BB391" s="184"/>
      <c r="BC391" s="184"/>
      <c r="BD391" s="184"/>
      <c r="BE391" s="184"/>
      <c r="BF391" s="184"/>
      <c r="BG391" s="184"/>
      <c r="BH391" s="184"/>
      <c r="BI391" s="184"/>
      <c r="BJ391" s="184"/>
      <c r="BK391" s="184"/>
      <c r="BL391" s="184"/>
      <c r="BM391" s="184"/>
      <c r="BN391" s="184"/>
      <c r="BO391" s="184"/>
      <c r="BP391" s="184"/>
      <c r="BQ391" s="184"/>
      <c r="BR391" s="184"/>
      <c r="BS391" s="184"/>
      <c r="BT391" s="184"/>
      <c r="BU391" s="184"/>
      <c r="BV391" s="184"/>
      <c r="BW391" s="184"/>
      <c r="BX391" s="184"/>
      <c r="BY391" s="184"/>
      <c r="BZ391" s="184"/>
      <c r="CA391" s="184"/>
      <c r="CB391" s="184"/>
      <c r="CC391" s="184"/>
      <c r="CD391" s="184"/>
      <c r="CE391" s="184"/>
    </row>
    <row r="392" spans="2:83" ht="12.75">
      <c r="B392" s="184"/>
      <c r="C392" s="184"/>
      <c r="D392" s="184"/>
      <c r="E392" s="184"/>
      <c r="F392" s="184"/>
      <c r="G392" s="184"/>
      <c r="H392" s="237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  <c r="AW392" s="184"/>
      <c r="AX392" s="184"/>
      <c r="AY392" s="184"/>
      <c r="AZ392" s="184"/>
      <c r="BA392" s="184"/>
      <c r="BB392" s="184"/>
      <c r="BC392" s="184"/>
      <c r="BD392" s="184"/>
      <c r="BE392" s="184"/>
      <c r="BF392" s="184"/>
      <c r="BG392" s="184"/>
      <c r="BH392" s="184"/>
      <c r="BI392" s="184"/>
      <c r="BJ392" s="184"/>
      <c r="BK392" s="184"/>
      <c r="BL392" s="184"/>
      <c r="BM392" s="184"/>
      <c r="BN392" s="184"/>
      <c r="BO392" s="184"/>
      <c r="BP392" s="184"/>
      <c r="BQ392" s="184"/>
      <c r="BR392" s="184"/>
      <c r="BS392" s="184"/>
      <c r="BT392" s="184"/>
      <c r="BU392" s="184"/>
      <c r="BV392" s="184"/>
      <c r="BW392" s="184"/>
      <c r="BX392" s="184"/>
      <c r="BY392" s="184"/>
      <c r="BZ392" s="184"/>
      <c r="CA392" s="184"/>
      <c r="CB392" s="184"/>
      <c r="CC392" s="184"/>
      <c r="CD392" s="184"/>
      <c r="CE392" s="184"/>
    </row>
    <row r="393" spans="2:83" ht="12.75">
      <c r="B393" s="184"/>
      <c r="C393" s="184"/>
      <c r="D393" s="184"/>
      <c r="E393" s="184"/>
      <c r="F393" s="184"/>
      <c r="G393" s="184"/>
      <c r="H393" s="237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  <c r="AZ393" s="184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4"/>
      <c r="BN393" s="184"/>
      <c r="BO393" s="184"/>
      <c r="BP393" s="184"/>
      <c r="BQ393" s="184"/>
      <c r="BR393" s="184"/>
      <c r="BS393" s="184"/>
      <c r="BT393" s="184"/>
      <c r="BU393" s="184"/>
      <c r="BV393" s="184"/>
      <c r="BW393" s="184"/>
      <c r="BX393" s="184"/>
      <c r="BY393" s="184"/>
      <c r="BZ393" s="184"/>
      <c r="CA393" s="184"/>
      <c r="CB393" s="184"/>
      <c r="CC393" s="184"/>
      <c r="CD393" s="184"/>
      <c r="CE393" s="184"/>
    </row>
    <row r="394" spans="2:83" ht="12.75">
      <c r="B394" s="184"/>
      <c r="C394" s="184"/>
      <c r="D394" s="184"/>
      <c r="E394" s="184"/>
      <c r="F394" s="184"/>
      <c r="G394" s="184"/>
      <c r="H394" s="237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T394" s="184"/>
      <c r="AU394" s="184"/>
      <c r="AV394" s="184"/>
      <c r="AW394" s="184"/>
      <c r="AX394" s="184"/>
      <c r="AY394" s="184"/>
      <c r="AZ394" s="184"/>
      <c r="BA394" s="184"/>
      <c r="BB394" s="184"/>
      <c r="BC394" s="184"/>
      <c r="BD394" s="184"/>
      <c r="BE394" s="184"/>
      <c r="BF394" s="184"/>
      <c r="BG394" s="184"/>
      <c r="BH394" s="184"/>
      <c r="BI394" s="184"/>
      <c r="BJ394" s="184"/>
      <c r="BK394" s="184"/>
      <c r="BL394" s="184"/>
      <c r="BM394" s="184"/>
      <c r="BN394" s="184"/>
      <c r="BO394" s="184"/>
      <c r="BP394" s="184"/>
      <c r="BQ394" s="184"/>
      <c r="BR394" s="184"/>
      <c r="BS394" s="184"/>
      <c r="BT394" s="184"/>
      <c r="BU394" s="184"/>
      <c r="BV394" s="184"/>
      <c r="BW394" s="184"/>
      <c r="BX394" s="184"/>
      <c r="BY394" s="184"/>
      <c r="BZ394" s="184"/>
      <c r="CA394" s="184"/>
      <c r="CB394" s="184"/>
      <c r="CC394" s="184"/>
      <c r="CD394" s="184"/>
      <c r="CE394" s="184"/>
    </row>
    <row r="395" spans="2:83" ht="12.75">
      <c r="B395" s="184"/>
      <c r="C395" s="184"/>
      <c r="D395" s="184"/>
      <c r="E395" s="184"/>
      <c r="F395" s="184"/>
      <c r="G395" s="184"/>
      <c r="H395" s="237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T395" s="184"/>
      <c r="AU395" s="184"/>
      <c r="AV395" s="184"/>
      <c r="AW395" s="184"/>
      <c r="AX395" s="184"/>
      <c r="AY395" s="184"/>
      <c r="AZ395" s="184"/>
      <c r="BA395" s="184"/>
      <c r="BB395" s="184"/>
      <c r="BC395" s="184"/>
      <c r="BD395" s="184"/>
      <c r="BE395" s="184"/>
      <c r="BF395" s="184"/>
      <c r="BG395" s="184"/>
      <c r="BH395" s="184"/>
      <c r="BI395" s="184"/>
      <c r="BJ395" s="184"/>
      <c r="BK395" s="184"/>
      <c r="BL395" s="184"/>
      <c r="BM395" s="184"/>
      <c r="BN395" s="184"/>
      <c r="BO395" s="184"/>
      <c r="BP395" s="184"/>
      <c r="BQ395" s="184"/>
      <c r="BR395" s="184"/>
      <c r="BS395" s="184"/>
      <c r="BT395" s="184"/>
      <c r="BU395" s="184"/>
      <c r="BV395" s="184"/>
      <c r="BW395" s="184"/>
      <c r="BX395" s="184"/>
      <c r="BY395" s="184"/>
      <c r="BZ395" s="184"/>
      <c r="CA395" s="184"/>
      <c r="CB395" s="184"/>
      <c r="CC395" s="184"/>
      <c r="CD395" s="184"/>
      <c r="CE395" s="184"/>
    </row>
    <row r="396" spans="2:83" ht="12.75">
      <c r="B396" s="184"/>
      <c r="C396" s="184"/>
      <c r="D396" s="184"/>
      <c r="E396" s="184"/>
      <c r="F396" s="184"/>
      <c r="G396" s="184"/>
      <c r="H396" s="237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T396" s="184"/>
      <c r="AU396" s="184"/>
      <c r="AV396" s="184"/>
      <c r="AW396" s="184"/>
      <c r="AX396" s="184"/>
      <c r="AY396" s="184"/>
      <c r="AZ396" s="184"/>
      <c r="BA396" s="184"/>
      <c r="BB396" s="184"/>
      <c r="BC396" s="184"/>
      <c r="BD396" s="184"/>
      <c r="BE396" s="184"/>
      <c r="BF396" s="184"/>
      <c r="BG396" s="184"/>
      <c r="BH396" s="184"/>
      <c r="BI396" s="184"/>
      <c r="BJ396" s="184"/>
      <c r="BK396" s="184"/>
      <c r="BL396" s="184"/>
      <c r="BM396" s="184"/>
      <c r="BN396" s="184"/>
      <c r="BO396" s="184"/>
      <c r="BP396" s="184"/>
      <c r="BQ396" s="184"/>
      <c r="BR396" s="184"/>
      <c r="BS396" s="184"/>
      <c r="BT396" s="184"/>
      <c r="BU396" s="184"/>
      <c r="BV396" s="184"/>
      <c r="BW396" s="184"/>
      <c r="BX396" s="184"/>
      <c r="BY396" s="184"/>
      <c r="BZ396" s="184"/>
      <c r="CA396" s="184"/>
      <c r="CB396" s="184"/>
      <c r="CC396" s="184"/>
      <c r="CD396" s="184"/>
      <c r="CE396" s="184"/>
    </row>
    <row r="397" spans="2:83" ht="12.75">
      <c r="B397" s="184"/>
      <c r="C397" s="184"/>
      <c r="D397" s="184"/>
      <c r="E397" s="184"/>
      <c r="F397" s="184"/>
      <c r="G397" s="184"/>
      <c r="H397" s="237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T397" s="184"/>
      <c r="AU397" s="184"/>
      <c r="AV397" s="184"/>
      <c r="AW397" s="184"/>
      <c r="AX397" s="184"/>
      <c r="AY397" s="184"/>
      <c r="AZ397" s="184"/>
      <c r="BA397" s="184"/>
      <c r="BB397" s="184"/>
      <c r="BC397" s="184"/>
      <c r="BD397" s="184"/>
      <c r="BE397" s="184"/>
      <c r="BF397" s="184"/>
      <c r="BG397" s="184"/>
      <c r="BH397" s="184"/>
      <c r="BI397" s="184"/>
      <c r="BJ397" s="184"/>
      <c r="BK397" s="184"/>
      <c r="BL397" s="184"/>
      <c r="BM397" s="184"/>
      <c r="BN397" s="184"/>
      <c r="BO397" s="184"/>
      <c r="BP397" s="184"/>
      <c r="BQ397" s="184"/>
      <c r="BR397" s="184"/>
      <c r="BS397" s="184"/>
      <c r="BT397" s="184"/>
      <c r="BU397" s="184"/>
      <c r="BV397" s="184"/>
      <c r="BW397" s="184"/>
      <c r="BX397" s="184"/>
      <c r="BY397" s="184"/>
      <c r="BZ397" s="184"/>
      <c r="CA397" s="184"/>
      <c r="CB397" s="184"/>
      <c r="CC397" s="184"/>
      <c r="CD397" s="184"/>
      <c r="CE397" s="184"/>
    </row>
    <row r="398" spans="2:83" ht="12.75">
      <c r="B398" s="184"/>
      <c r="C398" s="184"/>
      <c r="D398" s="184"/>
      <c r="E398" s="184"/>
      <c r="F398" s="184"/>
      <c r="G398" s="184"/>
      <c r="H398" s="237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T398" s="184"/>
      <c r="AU398" s="184"/>
      <c r="AV398" s="184"/>
      <c r="AW398" s="184"/>
      <c r="AX398" s="184"/>
      <c r="AY398" s="184"/>
      <c r="AZ398" s="184"/>
      <c r="BA398" s="184"/>
      <c r="BB398" s="184"/>
      <c r="BC398" s="184"/>
      <c r="BD398" s="184"/>
      <c r="BE398" s="184"/>
      <c r="BF398" s="184"/>
      <c r="BG398" s="184"/>
      <c r="BH398" s="184"/>
      <c r="BI398" s="184"/>
      <c r="BJ398" s="184"/>
      <c r="BK398" s="184"/>
      <c r="BL398" s="184"/>
      <c r="BM398" s="184"/>
      <c r="BN398" s="184"/>
      <c r="BO398" s="184"/>
      <c r="BP398" s="184"/>
      <c r="BQ398" s="184"/>
      <c r="BR398" s="184"/>
      <c r="BS398" s="184"/>
      <c r="BT398" s="184"/>
      <c r="BU398" s="184"/>
      <c r="BV398" s="184"/>
      <c r="BW398" s="184"/>
      <c r="BX398" s="184"/>
      <c r="BY398" s="184"/>
      <c r="BZ398" s="184"/>
      <c r="CA398" s="184"/>
      <c r="CB398" s="184"/>
      <c r="CC398" s="184"/>
      <c r="CD398" s="184"/>
      <c r="CE398" s="184"/>
    </row>
    <row r="399" spans="2:83" ht="12.75">
      <c r="B399" s="184"/>
      <c r="C399" s="184"/>
      <c r="D399" s="184"/>
      <c r="E399" s="184"/>
      <c r="F399" s="184"/>
      <c r="G399" s="184"/>
      <c r="H399" s="237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184"/>
      <c r="AT399" s="184"/>
      <c r="AU399" s="184"/>
      <c r="AV399" s="184"/>
      <c r="AW399" s="184"/>
      <c r="AX399" s="184"/>
      <c r="AY399" s="184"/>
      <c r="AZ399" s="184"/>
      <c r="BA399" s="184"/>
      <c r="BB399" s="184"/>
      <c r="BC399" s="184"/>
      <c r="BD399" s="184"/>
      <c r="BE399" s="184"/>
      <c r="BF399" s="184"/>
      <c r="BG399" s="184"/>
      <c r="BH399" s="184"/>
      <c r="BI399" s="184"/>
      <c r="BJ399" s="184"/>
      <c r="BK399" s="184"/>
      <c r="BL399" s="184"/>
      <c r="BM399" s="184"/>
      <c r="BN399" s="184"/>
      <c r="BO399" s="184"/>
      <c r="BP399" s="184"/>
      <c r="BQ399" s="184"/>
      <c r="BR399" s="184"/>
      <c r="BS399" s="184"/>
      <c r="BT399" s="184"/>
      <c r="BU399" s="184"/>
      <c r="BV399" s="184"/>
      <c r="BW399" s="184"/>
      <c r="BX399" s="184"/>
      <c r="BY399" s="184"/>
      <c r="BZ399" s="184"/>
      <c r="CA399" s="184"/>
      <c r="CB399" s="184"/>
      <c r="CC399" s="184"/>
      <c r="CD399" s="184"/>
      <c r="CE399" s="184"/>
    </row>
    <row r="400" spans="2:83" ht="12.75">
      <c r="B400" s="184"/>
      <c r="C400" s="184"/>
      <c r="D400" s="184"/>
      <c r="E400" s="184"/>
      <c r="F400" s="184"/>
      <c r="G400" s="184"/>
      <c r="H400" s="237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84"/>
      <c r="AS400" s="184"/>
      <c r="AT400" s="184"/>
      <c r="AU400" s="184"/>
      <c r="AV400" s="184"/>
      <c r="AW400" s="184"/>
      <c r="AX400" s="184"/>
      <c r="AY400" s="184"/>
      <c r="AZ400" s="184"/>
      <c r="BA400" s="184"/>
      <c r="BB400" s="184"/>
      <c r="BC400" s="184"/>
      <c r="BD400" s="184"/>
      <c r="BE400" s="184"/>
      <c r="BF400" s="184"/>
      <c r="BG400" s="184"/>
      <c r="BH400" s="184"/>
      <c r="BI400" s="184"/>
      <c r="BJ400" s="184"/>
      <c r="BK400" s="184"/>
      <c r="BL400" s="184"/>
      <c r="BM400" s="184"/>
      <c r="BN400" s="184"/>
      <c r="BO400" s="184"/>
      <c r="BP400" s="184"/>
      <c r="BQ400" s="184"/>
      <c r="BR400" s="184"/>
      <c r="BS400" s="184"/>
      <c r="BT400" s="184"/>
      <c r="BU400" s="184"/>
      <c r="BV400" s="184"/>
      <c r="BW400" s="184"/>
      <c r="BX400" s="184"/>
      <c r="BY400" s="184"/>
      <c r="BZ400" s="184"/>
      <c r="CA400" s="184"/>
      <c r="CB400" s="184"/>
      <c r="CC400" s="184"/>
      <c r="CD400" s="184"/>
      <c r="CE400" s="184"/>
    </row>
    <row r="401" spans="2:83" ht="12.75">
      <c r="B401" s="184"/>
      <c r="C401" s="184"/>
      <c r="D401" s="184"/>
      <c r="E401" s="184"/>
      <c r="F401" s="184"/>
      <c r="G401" s="184"/>
      <c r="H401" s="237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T401" s="184"/>
      <c r="AU401" s="184"/>
      <c r="AV401" s="184"/>
      <c r="AW401" s="184"/>
      <c r="AX401" s="184"/>
      <c r="AY401" s="184"/>
      <c r="AZ401" s="184"/>
      <c r="BA401" s="184"/>
      <c r="BB401" s="184"/>
      <c r="BC401" s="184"/>
      <c r="BD401" s="184"/>
      <c r="BE401" s="184"/>
      <c r="BF401" s="184"/>
      <c r="BG401" s="184"/>
      <c r="BH401" s="184"/>
      <c r="BI401" s="184"/>
      <c r="BJ401" s="184"/>
      <c r="BK401" s="184"/>
      <c r="BL401" s="184"/>
      <c r="BM401" s="184"/>
      <c r="BN401" s="184"/>
      <c r="BO401" s="184"/>
      <c r="BP401" s="184"/>
      <c r="BQ401" s="184"/>
      <c r="BR401" s="184"/>
      <c r="BS401" s="184"/>
      <c r="BT401" s="184"/>
      <c r="BU401" s="184"/>
      <c r="BV401" s="184"/>
      <c r="BW401" s="184"/>
      <c r="BX401" s="184"/>
      <c r="BY401" s="184"/>
      <c r="BZ401" s="184"/>
      <c r="CA401" s="184"/>
      <c r="CB401" s="184"/>
      <c r="CC401" s="184"/>
      <c r="CD401" s="184"/>
      <c r="CE401" s="184"/>
    </row>
    <row r="402" spans="2:83" ht="12.75">
      <c r="B402" s="184"/>
      <c r="C402" s="184"/>
      <c r="D402" s="184"/>
      <c r="E402" s="184"/>
      <c r="F402" s="184"/>
      <c r="G402" s="184"/>
      <c r="H402" s="237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184"/>
      <c r="BN402" s="184"/>
      <c r="BO402" s="184"/>
      <c r="BP402" s="184"/>
      <c r="BQ402" s="184"/>
      <c r="BR402" s="184"/>
      <c r="BS402" s="184"/>
      <c r="BT402" s="184"/>
      <c r="BU402" s="184"/>
      <c r="BV402" s="184"/>
      <c r="BW402" s="184"/>
      <c r="BX402" s="184"/>
      <c r="BY402" s="184"/>
      <c r="BZ402" s="184"/>
      <c r="CA402" s="184"/>
      <c r="CB402" s="184"/>
      <c r="CC402" s="184"/>
      <c r="CD402" s="184"/>
      <c r="CE402" s="184"/>
    </row>
    <row r="403" spans="2:83" ht="12.75">
      <c r="B403" s="184"/>
      <c r="C403" s="184"/>
      <c r="D403" s="184"/>
      <c r="E403" s="184"/>
      <c r="F403" s="184"/>
      <c r="G403" s="184"/>
      <c r="H403" s="237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  <c r="BK403" s="184"/>
      <c r="BL403" s="184"/>
      <c r="BM403" s="184"/>
      <c r="BN403" s="184"/>
      <c r="BO403" s="184"/>
      <c r="BP403" s="184"/>
      <c r="BQ403" s="184"/>
      <c r="BR403" s="184"/>
      <c r="BS403" s="184"/>
      <c r="BT403" s="184"/>
      <c r="BU403" s="184"/>
      <c r="BV403" s="184"/>
      <c r="BW403" s="184"/>
      <c r="BX403" s="184"/>
      <c r="BY403" s="184"/>
      <c r="BZ403" s="184"/>
      <c r="CA403" s="184"/>
      <c r="CB403" s="184"/>
      <c r="CC403" s="184"/>
      <c r="CD403" s="184"/>
      <c r="CE403" s="184"/>
    </row>
    <row r="404" spans="2:83" ht="12.75">
      <c r="B404" s="184"/>
      <c r="C404" s="184"/>
      <c r="D404" s="184"/>
      <c r="E404" s="184"/>
      <c r="F404" s="184"/>
      <c r="G404" s="184"/>
      <c r="H404" s="237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  <c r="AW404" s="184"/>
      <c r="AX404" s="184"/>
      <c r="AY404" s="184"/>
      <c r="AZ404" s="184"/>
      <c r="BA404" s="184"/>
      <c r="BB404" s="184"/>
      <c r="BC404" s="184"/>
      <c r="BD404" s="184"/>
      <c r="BE404" s="184"/>
      <c r="BF404" s="184"/>
      <c r="BG404" s="184"/>
      <c r="BH404" s="184"/>
      <c r="BI404" s="184"/>
      <c r="BJ404" s="184"/>
      <c r="BK404" s="184"/>
      <c r="BL404" s="184"/>
      <c r="BM404" s="184"/>
      <c r="BN404" s="184"/>
      <c r="BO404" s="184"/>
      <c r="BP404" s="184"/>
      <c r="BQ404" s="184"/>
      <c r="BR404" s="184"/>
      <c r="BS404" s="184"/>
      <c r="BT404" s="184"/>
      <c r="BU404" s="184"/>
      <c r="BV404" s="184"/>
      <c r="BW404" s="184"/>
      <c r="BX404" s="184"/>
      <c r="BY404" s="184"/>
      <c r="BZ404" s="184"/>
      <c r="CA404" s="184"/>
      <c r="CB404" s="184"/>
      <c r="CC404" s="184"/>
      <c r="CD404" s="184"/>
      <c r="CE404" s="184"/>
    </row>
    <row r="405" spans="2:83" ht="12.75">
      <c r="B405" s="184"/>
      <c r="C405" s="184"/>
      <c r="D405" s="184"/>
      <c r="E405" s="184"/>
      <c r="F405" s="184"/>
      <c r="G405" s="184"/>
      <c r="H405" s="237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  <c r="BK405" s="184"/>
      <c r="BL405" s="184"/>
      <c r="BM405" s="184"/>
      <c r="BN405" s="184"/>
      <c r="BO405" s="184"/>
      <c r="BP405" s="184"/>
      <c r="BQ405" s="184"/>
      <c r="BR405" s="184"/>
      <c r="BS405" s="184"/>
      <c r="BT405" s="184"/>
      <c r="BU405" s="184"/>
      <c r="BV405" s="184"/>
      <c r="BW405" s="184"/>
      <c r="BX405" s="184"/>
      <c r="BY405" s="184"/>
      <c r="BZ405" s="184"/>
      <c r="CA405" s="184"/>
      <c r="CB405" s="184"/>
      <c r="CC405" s="184"/>
      <c r="CD405" s="184"/>
      <c r="CE405" s="184"/>
    </row>
    <row r="406" spans="2:83" ht="12.75">
      <c r="B406" s="184"/>
      <c r="C406" s="184"/>
      <c r="D406" s="184"/>
      <c r="E406" s="184"/>
      <c r="F406" s="184"/>
      <c r="G406" s="184"/>
      <c r="H406" s="237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184"/>
      <c r="BN406" s="184"/>
      <c r="BO406" s="184"/>
      <c r="BP406" s="184"/>
      <c r="BQ406" s="184"/>
      <c r="BR406" s="184"/>
      <c r="BS406" s="184"/>
      <c r="BT406" s="184"/>
      <c r="BU406" s="184"/>
      <c r="BV406" s="184"/>
      <c r="BW406" s="184"/>
      <c r="BX406" s="184"/>
      <c r="BY406" s="184"/>
      <c r="BZ406" s="184"/>
      <c r="CA406" s="184"/>
      <c r="CB406" s="184"/>
      <c r="CC406" s="184"/>
      <c r="CD406" s="184"/>
      <c r="CE406" s="184"/>
    </row>
    <row r="407" spans="2:83" ht="12.75">
      <c r="B407" s="184"/>
      <c r="C407" s="184"/>
      <c r="D407" s="184"/>
      <c r="E407" s="184"/>
      <c r="F407" s="184"/>
      <c r="G407" s="184"/>
      <c r="H407" s="237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184"/>
      <c r="BN407" s="184"/>
      <c r="BO407" s="184"/>
      <c r="BP407" s="184"/>
      <c r="BQ407" s="184"/>
      <c r="BR407" s="184"/>
      <c r="BS407" s="184"/>
      <c r="BT407" s="184"/>
      <c r="BU407" s="184"/>
      <c r="BV407" s="184"/>
      <c r="BW407" s="184"/>
      <c r="BX407" s="184"/>
      <c r="BY407" s="184"/>
      <c r="BZ407" s="184"/>
      <c r="CA407" s="184"/>
      <c r="CB407" s="184"/>
      <c r="CC407" s="184"/>
      <c r="CD407" s="184"/>
      <c r="CE407" s="184"/>
    </row>
    <row r="408" spans="2:83" ht="12.75">
      <c r="B408" s="184"/>
      <c r="C408" s="184"/>
      <c r="D408" s="184"/>
      <c r="E408" s="184"/>
      <c r="F408" s="184"/>
      <c r="G408" s="184"/>
      <c r="H408" s="237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184"/>
      <c r="BN408" s="184"/>
      <c r="BO408" s="184"/>
      <c r="BP408" s="184"/>
      <c r="BQ408" s="184"/>
      <c r="BR408" s="184"/>
      <c r="BS408" s="184"/>
      <c r="BT408" s="184"/>
      <c r="BU408" s="184"/>
      <c r="BV408" s="184"/>
      <c r="BW408" s="184"/>
      <c r="BX408" s="184"/>
      <c r="BY408" s="184"/>
      <c r="BZ408" s="184"/>
      <c r="CA408" s="184"/>
      <c r="CB408" s="184"/>
      <c r="CC408" s="184"/>
      <c r="CD408" s="184"/>
      <c r="CE408" s="184"/>
    </row>
    <row r="409" spans="2:83" ht="12.75">
      <c r="B409" s="184"/>
      <c r="C409" s="184"/>
      <c r="D409" s="184"/>
      <c r="E409" s="184"/>
      <c r="F409" s="184"/>
      <c r="G409" s="184"/>
      <c r="H409" s="237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184"/>
      <c r="BN409" s="184"/>
      <c r="BO409" s="184"/>
      <c r="BP409" s="184"/>
      <c r="BQ409" s="184"/>
      <c r="BR409" s="184"/>
      <c r="BS409" s="184"/>
      <c r="BT409" s="184"/>
      <c r="BU409" s="184"/>
      <c r="BV409" s="184"/>
      <c r="BW409" s="184"/>
      <c r="BX409" s="184"/>
      <c r="BY409" s="184"/>
      <c r="BZ409" s="184"/>
      <c r="CA409" s="184"/>
      <c r="CB409" s="184"/>
      <c r="CC409" s="184"/>
      <c r="CD409" s="184"/>
      <c r="CE409" s="184"/>
    </row>
    <row r="410" spans="2:83" ht="12.75">
      <c r="B410" s="184"/>
      <c r="C410" s="184"/>
      <c r="D410" s="184"/>
      <c r="E410" s="184"/>
      <c r="F410" s="184"/>
      <c r="G410" s="184"/>
      <c r="H410" s="237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184"/>
      <c r="BN410" s="184"/>
      <c r="BO410" s="184"/>
      <c r="BP410" s="184"/>
      <c r="BQ410" s="184"/>
      <c r="BR410" s="184"/>
      <c r="BS410" s="184"/>
      <c r="BT410" s="184"/>
      <c r="BU410" s="184"/>
      <c r="BV410" s="184"/>
      <c r="BW410" s="184"/>
      <c r="BX410" s="184"/>
      <c r="BY410" s="184"/>
      <c r="BZ410" s="184"/>
      <c r="CA410" s="184"/>
      <c r="CB410" s="184"/>
      <c r="CC410" s="184"/>
      <c r="CD410" s="184"/>
      <c r="CE410" s="184"/>
    </row>
    <row r="411" spans="2:83" ht="12.75">
      <c r="B411" s="184"/>
      <c r="C411" s="184"/>
      <c r="D411" s="184"/>
      <c r="E411" s="184"/>
      <c r="F411" s="184"/>
      <c r="G411" s="184"/>
      <c r="H411" s="237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4"/>
      <c r="AT411" s="184"/>
      <c r="AU411" s="184"/>
      <c r="AV411" s="184"/>
      <c r="AW411" s="184"/>
      <c r="AX411" s="184"/>
      <c r="AY411" s="184"/>
      <c r="AZ411" s="184"/>
      <c r="BA411" s="184"/>
      <c r="BB411" s="184"/>
      <c r="BC411" s="184"/>
      <c r="BD411" s="184"/>
      <c r="BE411" s="184"/>
      <c r="BF411" s="184"/>
      <c r="BG411" s="184"/>
      <c r="BH411" s="184"/>
      <c r="BI411" s="184"/>
      <c r="BJ411" s="184"/>
      <c r="BK411" s="184"/>
      <c r="BL411" s="184"/>
      <c r="BM411" s="184"/>
      <c r="BN411" s="184"/>
      <c r="BO411" s="184"/>
      <c r="BP411" s="184"/>
      <c r="BQ411" s="184"/>
      <c r="BR411" s="184"/>
      <c r="BS411" s="184"/>
      <c r="BT411" s="184"/>
      <c r="BU411" s="184"/>
      <c r="BV411" s="184"/>
      <c r="BW411" s="184"/>
      <c r="BX411" s="184"/>
      <c r="BY411" s="184"/>
      <c r="BZ411" s="184"/>
      <c r="CA411" s="184"/>
      <c r="CB411" s="184"/>
      <c r="CC411" s="184"/>
      <c r="CD411" s="184"/>
      <c r="CE411" s="184"/>
    </row>
    <row r="412" spans="2:83" ht="12.75">
      <c r="B412" s="184"/>
      <c r="C412" s="184"/>
      <c r="D412" s="184"/>
      <c r="E412" s="184"/>
      <c r="F412" s="184"/>
      <c r="G412" s="184"/>
      <c r="H412" s="237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T412" s="184"/>
      <c r="AU412" s="184"/>
      <c r="AV412" s="184"/>
      <c r="AW412" s="184"/>
      <c r="AX412" s="184"/>
      <c r="AY412" s="184"/>
      <c r="AZ412" s="184"/>
      <c r="BA412" s="184"/>
      <c r="BB412" s="184"/>
      <c r="BC412" s="184"/>
      <c r="BD412" s="184"/>
      <c r="BE412" s="184"/>
      <c r="BF412" s="184"/>
      <c r="BG412" s="184"/>
      <c r="BH412" s="184"/>
      <c r="BI412" s="184"/>
      <c r="BJ412" s="184"/>
      <c r="BK412" s="184"/>
      <c r="BL412" s="184"/>
      <c r="BM412" s="184"/>
      <c r="BN412" s="184"/>
      <c r="BO412" s="184"/>
      <c r="BP412" s="184"/>
      <c r="BQ412" s="184"/>
      <c r="BR412" s="184"/>
      <c r="BS412" s="184"/>
      <c r="BT412" s="184"/>
      <c r="BU412" s="184"/>
      <c r="BV412" s="184"/>
      <c r="BW412" s="184"/>
      <c r="BX412" s="184"/>
      <c r="BY412" s="184"/>
      <c r="BZ412" s="184"/>
      <c r="CA412" s="184"/>
      <c r="CB412" s="184"/>
      <c r="CC412" s="184"/>
      <c r="CD412" s="184"/>
      <c r="CE412" s="184"/>
    </row>
    <row r="413" spans="2:83" ht="12.75">
      <c r="B413" s="184"/>
      <c r="C413" s="184"/>
      <c r="D413" s="184"/>
      <c r="E413" s="184"/>
      <c r="F413" s="184"/>
      <c r="G413" s="184"/>
      <c r="H413" s="237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  <c r="AW413" s="184"/>
      <c r="AX413" s="184"/>
      <c r="AY413" s="184"/>
      <c r="AZ413" s="184"/>
      <c r="BA413" s="184"/>
      <c r="BB413" s="184"/>
      <c r="BC413" s="184"/>
      <c r="BD413" s="184"/>
      <c r="BE413" s="184"/>
      <c r="BF413" s="184"/>
      <c r="BG413" s="184"/>
      <c r="BH413" s="184"/>
      <c r="BI413" s="184"/>
      <c r="BJ413" s="184"/>
      <c r="BK413" s="184"/>
      <c r="BL413" s="184"/>
      <c r="BM413" s="184"/>
      <c r="BN413" s="184"/>
      <c r="BO413" s="184"/>
      <c r="BP413" s="184"/>
      <c r="BQ413" s="184"/>
      <c r="BR413" s="184"/>
      <c r="BS413" s="184"/>
      <c r="BT413" s="184"/>
      <c r="BU413" s="184"/>
      <c r="BV413" s="184"/>
      <c r="BW413" s="184"/>
      <c r="BX413" s="184"/>
      <c r="BY413" s="184"/>
      <c r="BZ413" s="184"/>
      <c r="CA413" s="184"/>
      <c r="CB413" s="184"/>
      <c r="CC413" s="184"/>
      <c r="CD413" s="184"/>
      <c r="CE413" s="184"/>
    </row>
    <row r="414" spans="2:83" ht="12.75">
      <c r="B414" s="184"/>
      <c r="C414" s="184"/>
      <c r="D414" s="184"/>
      <c r="E414" s="184"/>
      <c r="F414" s="184"/>
      <c r="G414" s="184"/>
      <c r="H414" s="237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  <c r="AW414" s="184"/>
      <c r="AX414" s="184"/>
      <c r="AY414" s="184"/>
      <c r="AZ414" s="184"/>
      <c r="BA414" s="184"/>
      <c r="BB414" s="184"/>
      <c r="BC414" s="184"/>
      <c r="BD414" s="184"/>
      <c r="BE414" s="184"/>
      <c r="BF414" s="184"/>
      <c r="BG414" s="184"/>
      <c r="BH414" s="184"/>
      <c r="BI414" s="184"/>
      <c r="BJ414" s="184"/>
      <c r="BK414" s="184"/>
      <c r="BL414" s="184"/>
      <c r="BM414" s="184"/>
      <c r="BN414" s="184"/>
      <c r="BO414" s="184"/>
      <c r="BP414" s="184"/>
      <c r="BQ414" s="184"/>
      <c r="BR414" s="184"/>
      <c r="BS414" s="184"/>
      <c r="BT414" s="184"/>
      <c r="BU414" s="184"/>
      <c r="BV414" s="184"/>
      <c r="BW414" s="184"/>
      <c r="BX414" s="184"/>
      <c r="BY414" s="184"/>
      <c r="BZ414" s="184"/>
      <c r="CA414" s="184"/>
      <c r="CB414" s="184"/>
      <c r="CC414" s="184"/>
      <c r="CD414" s="184"/>
      <c r="CE414" s="184"/>
    </row>
    <row r="415" spans="2:83" ht="12.75">
      <c r="B415" s="184"/>
      <c r="C415" s="184"/>
      <c r="D415" s="184"/>
      <c r="E415" s="184"/>
      <c r="F415" s="184"/>
      <c r="G415" s="184"/>
      <c r="H415" s="237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  <c r="AW415" s="184"/>
      <c r="AX415" s="184"/>
      <c r="AY415" s="184"/>
      <c r="AZ415" s="184"/>
      <c r="BA415" s="184"/>
      <c r="BB415" s="184"/>
      <c r="BC415" s="184"/>
      <c r="BD415" s="184"/>
      <c r="BE415" s="184"/>
      <c r="BF415" s="184"/>
      <c r="BG415" s="184"/>
      <c r="BH415" s="184"/>
      <c r="BI415" s="184"/>
      <c r="BJ415" s="184"/>
      <c r="BK415" s="184"/>
      <c r="BL415" s="184"/>
      <c r="BM415" s="184"/>
      <c r="BN415" s="184"/>
      <c r="BO415" s="184"/>
      <c r="BP415" s="184"/>
      <c r="BQ415" s="184"/>
      <c r="BR415" s="184"/>
      <c r="BS415" s="184"/>
      <c r="BT415" s="184"/>
      <c r="BU415" s="184"/>
      <c r="BV415" s="184"/>
      <c r="BW415" s="184"/>
      <c r="BX415" s="184"/>
      <c r="BY415" s="184"/>
      <c r="BZ415" s="184"/>
      <c r="CA415" s="184"/>
      <c r="CB415" s="184"/>
      <c r="CC415" s="184"/>
      <c r="CD415" s="184"/>
      <c r="CE415" s="184"/>
    </row>
    <row r="416" spans="2:83" ht="12.75">
      <c r="B416" s="184"/>
      <c r="C416" s="184"/>
      <c r="D416" s="184"/>
      <c r="E416" s="184"/>
      <c r="F416" s="184"/>
      <c r="G416" s="184"/>
      <c r="H416" s="237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  <c r="AT416" s="184"/>
      <c r="AU416" s="184"/>
      <c r="AV416" s="184"/>
      <c r="AW416" s="184"/>
      <c r="AX416" s="184"/>
      <c r="AY416" s="184"/>
      <c r="AZ416" s="184"/>
      <c r="BA416" s="184"/>
      <c r="BB416" s="184"/>
      <c r="BC416" s="184"/>
      <c r="BD416" s="184"/>
      <c r="BE416" s="184"/>
      <c r="BF416" s="184"/>
      <c r="BG416" s="184"/>
      <c r="BH416" s="184"/>
      <c r="BI416" s="184"/>
      <c r="BJ416" s="184"/>
      <c r="BK416" s="184"/>
      <c r="BL416" s="184"/>
      <c r="BM416" s="184"/>
      <c r="BN416" s="184"/>
      <c r="BO416" s="184"/>
      <c r="BP416" s="184"/>
      <c r="BQ416" s="184"/>
      <c r="BR416" s="184"/>
      <c r="BS416" s="184"/>
      <c r="BT416" s="184"/>
      <c r="BU416" s="184"/>
      <c r="BV416" s="184"/>
      <c r="BW416" s="184"/>
      <c r="BX416" s="184"/>
      <c r="BY416" s="184"/>
      <c r="BZ416" s="184"/>
      <c r="CA416" s="184"/>
      <c r="CB416" s="184"/>
      <c r="CC416" s="184"/>
      <c r="CD416" s="184"/>
      <c r="CE416" s="184"/>
    </row>
    <row r="417" spans="2:83" ht="12.75">
      <c r="B417" s="184"/>
      <c r="C417" s="184"/>
      <c r="D417" s="184"/>
      <c r="E417" s="184"/>
      <c r="F417" s="184"/>
      <c r="G417" s="184"/>
      <c r="H417" s="237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4"/>
      <c r="AU417" s="184"/>
      <c r="AV417" s="184"/>
      <c r="AW417" s="184"/>
      <c r="AX417" s="184"/>
      <c r="AY417" s="184"/>
      <c r="AZ417" s="184"/>
      <c r="BA417" s="184"/>
      <c r="BB417" s="184"/>
      <c r="BC417" s="184"/>
      <c r="BD417" s="184"/>
      <c r="BE417" s="184"/>
      <c r="BF417" s="184"/>
      <c r="BG417" s="184"/>
      <c r="BH417" s="184"/>
      <c r="BI417" s="184"/>
      <c r="BJ417" s="184"/>
      <c r="BK417" s="184"/>
      <c r="BL417" s="184"/>
      <c r="BM417" s="184"/>
      <c r="BN417" s="184"/>
      <c r="BO417" s="184"/>
      <c r="BP417" s="184"/>
      <c r="BQ417" s="184"/>
      <c r="BR417" s="184"/>
      <c r="BS417" s="184"/>
      <c r="BT417" s="184"/>
      <c r="BU417" s="184"/>
      <c r="BV417" s="184"/>
      <c r="BW417" s="184"/>
      <c r="BX417" s="184"/>
      <c r="BY417" s="184"/>
      <c r="BZ417" s="184"/>
      <c r="CA417" s="184"/>
      <c r="CB417" s="184"/>
      <c r="CC417" s="184"/>
      <c r="CD417" s="184"/>
      <c r="CE417" s="184"/>
    </row>
    <row r="418" spans="2:83" ht="12.75">
      <c r="B418" s="184"/>
      <c r="C418" s="184"/>
      <c r="D418" s="184"/>
      <c r="E418" s="184"/>
      <c r="F418" s="184"/>
      <c r="G418" s="184"/>
      <c r="H418" s="237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T418" s="184"/>
      <c r="AU418" s="184"/>
      <c r="AV418" s="184"/>
      <c r="AW418" s="184"/>
      <c r="AX418" s="184"/>
      <c r="AY418" s="184"/>
      <c r="AZ418" s="184"/>
      <c r="BA418" s="184"/>
      <c r="BB418" s="184"/>
      <c r="BC418" s="184"/>
      <c r="BD418" s="184"/>
      <c r="BE418" s="184"/>
      <c r="BF418" s="184"/>
      <c r="BG418" s="184"/>
      <c r="BH418" s="184"/>
      <c r="BI418" s="184"/>
      <c r="BJ418" s="184"/>
      <c r="BK418" s="184"/>
      <c r="BL418" s="184"/>
      <c r="BM418" s="184"/>
      <c r="BN418" s="184"/>
      <c r="BO418" s="184"/>
      <c r="BP418" s="184"/>
      <c r="BQ418" s="184"/>
      <c r="BR418" s="184"/>
      <c r="BS418" s="184"/>
      <c r="BT418" s="184"/>
      <c r="BU418" s="184"/>
      <c r="BV418" s="184"/>
      <c r="BW418" s="184"/>
      <c r="BX418" s="184"/>
      <c r="BY418" s="184"/>
      <c r="BZ418" s="184"/>
      <c r="CA418" s="184"/>
      <c r="CB418" s="184"/>
      <c r="CC418" s="184"/>
      <c r="CD418" s="184"/>
      <c r="CE418" s="184"/>
    </row>
    <row r="419" spans="2:83" ht="12.75">
      <c r="B419" s="184"/>
      <c r="C419" s="184"/>
      <c r="D419" s="184"/>
      <c r="E419" s="184"/>
      <c r="F419" s="184"/>
      <c r="G419" s="184"/>
      <c r="H419" s="237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  <c r="AW419" s="184"/>
      <c r="AX419" s="184"/>
      <c r="AY419" s="184"/>
      <c r="AZ419" s="184"/>
      <c r="BA419" s="184"/>
      <c r="BB419" s="184"/>
      <c r="BC419" s="184"/>
      <c r="BD419" s="184"/>
      <c r="BE419" s="184"/>
      <c r="BF419" s="184"/>
      <c r="BG419" s="184"/>
      <c r="BH419" s="184"/>
      <c r="BI419" s="184"/>
      <c r="BJ419" s="184"/>
      <c r="BK419" s="184"/>
      <c r="BL419" s="184"/>
      <c r="BM419" s="184"/>
      <c r="BN419" s="184"/>
      <c r="BO419" s="184"/>
      <c r="BP419" s="184"/>
      <c r="BQ419" s="184"/>
      <c r="BR419" s="184"/>
      <c r="BS419" s="184"/>
      <c r="BT419" s="184"/>
      <c r="BU419" s="184"/>
      <c r="BV419" s="184"/>
      <c r="BW419" s="184"/>
      <c r="BX419" s="184"/>
      <c r="BY419" s="184"/>
      <c r="BZ419" s="184"/>
      <c r="CA419" s="184"/>
      <c r="CB419" s="184"/>
      <c r="CC419" s="184"/>
      <c r="CD419" s="184"/>
      <c r="CE419" s="184"/>
    </row>
    <row r="420" spans="2:83" ht="12.75">
      <c r="B420" s="184"/>
      <c r="C420" s="184"/>
      <c r="D420" s="184"/>
      <c r="E420" s="184"/>
      <c r="F420" s="184"/>
      <c r="G420" s="184"/>
      <c r="H420" s="237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  <c r="BK420" s="184"/>
      <c r="BL420" s="184"/>
      <c r="BM420" s="184"/>
      <c r="BN420" s="184"/>
      <c r="BO420" s="184"/>
      <c r="BP420" s="184"/>
      <c r="BQ420" s="184"/>
      <c r="BR420" s="184"/>
      <c r="BS420" s="184"/>
      <c r="BT420" s="184"/>
      <c r="BU420" s="184"/>
      <c r="BV420" s="184"/>
      <c r="BW420" s="184"/>
      <c r="BX420" s="184"/>
      <c r="BY420" s="184"/>
      <c r="BZ420" s="184"/>
      <c r="CA420" s="184"/>
      <c r="CB420" s="184"/>
      <c r="CC420" s="184"/>
      <c r="CD420" s="184"/>
      <c r="CE420" s="184"/>
    </row>
    <row r="421" spans="2:83" ht="12.75">
      <c r="B421" s="184"/>
      <c r="C421" s="184"/>
      <c r="D421" s="184"/>
      <c r="E421" s="184"/>
      <c r="F421" s="184"/>
      <c r="G421" s="184"/>
      <c r="H421" s="237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  <c r="AW421" s="184"/>
      <c r="AX421" s="184"/>
      <c r="AY421" s="184"/>
      <c r="AZ421" s="184"/>
      <c r="BA421" s="184"/>
      <c r="BB421" s="184"/>
      <c r="BC421" s="184"/>
      <c r="BD421" s="184"/>
      <c r="BE421" s="184"/>
      <c r="BF421" s="184"/>
      <c r="BG421" s="184"/>
      <c r="BH421" s="184"/>
      <c r="BI421" s="184"/>
      <c r="BJ421" s="184"/>
      <c r="BK421" s="184"/>
      <c r="BL421" s="184"/>
      <c r="BM421" s="184"/>
      <c r="BN421" s="184"/>
      <c r="BO421" s="184"/>
      <c r="BP421" s="184"/>
      <c r="BQ421" s="184"/>
      <c r="BR421" s="184"/>
      <c r="BS421" s="184"/>
      <c r="BT421" s="184"/>
      <c r="BU421" s="184"/>
      <c r="BV421" s="184"/>
      <c r="BW421" s="184"/>
      <c r="BX421" s="184"/>
      <c r="BY421" s="184"/>
      <c r="BZ421" s="184"/>
      <c r="CA421" s="184"/>
      <c r="CB421" s="184"/>
      <c r="CC421" s="184"/>
      <c r="CD421" s="184"/>
      <c r="CE421" s="184"/>
    </row>
    <row r="422" spans="2:83" ht="12.75">
      <c r="B422" s="184"/>
      <c r="C422" s="184"/>
      <c r="D422" s="184"/>
      <c r="E422" s="184"/>
      <c r="F422" s="184"/>
      <c r="G422" s="184"/>
      <c r="H422" s="237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T422" s="184"/>
      <c r="AU422" s="184"/>
      <c r="AV422" s="184"/>
      <c r="AW422" s="184"/>
      <c r="AX422" s="184"/>
      <c r="AY422" s="184"/>
      <c r="AZ422" s="184"/>
      <c r="BA422" s="184"/>
      <c r="BB422" s="184"/>
      <c r="BC422" s="184"/>
      <c r="BD422" s="184"/>
      <c r="BE422" s="184"/>
      <c r="BF422" s="184"/>
      <c r="BG422" s="184"/>
      <c r="BH422" s="184"/>
      <c r="BI422" s="184"/>
      <c r="BJ422" s="184"/>
      <c r="BK422" s="184"/>
      <c r="BL422" s="184"/>
      <c r="BM422" s="184"/>
      <c r="BN422" s="184"/>
      <c r="BO422" s="184"/>
      <c r="BP422" s="184"/>
      <c r="BQ422" s="184"/>
      <c r="BR422" s="184"/>
      <c r="BS422" s="184"/>
      <c r="BT422" s="184"/>
      <c r="BU422" s="184"/>
      <c r="BV422" s="184"/>
      <c r="BW422" s="184"/>
      <c r="BX422" s="184"/>
      <c r="BY422" s="184"/>
      <c r="BZ422" s="184"/>
      <c r="CA422" s="184"/>
      <c r="CB422" s="184"/>
      <c r="CC422" s="184"/>
      <c r="CD422" s="184"/>
      <c r="CE422" s="184"/>
    </row>
    <row r="423" spans="2:83" ht="12.75">
      <c r="B423" s="184"/>
      <c r="C423" s="184"/>
      <c r="D423" s="184"/>
      <c r="E423" s="184"/>
      <c r="F423" s="184"/>
      <c r="G423" s="184"/>
      <c r="H423" s="237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T423" s="184"/>
      <c r="AU423" s="184"/>
      <c r="AV423" s="184"/>
      <c r="AW423" s="184"/>
      <c r="AX423" s="184"/>
      <c r="AY423" s="184"/>
      <c r="AZ423" s="184"/>
      <c r="BA423" s="184"/>
      <c r="BB423" s="184"/>
      <c r="BC423" s="184"/>
      <c r="BD423" s="184"/>
      <c r="BE423" s="184"/>
      <c r="BF423" s="184"/>
      <c r="BG423" s="184"/>
      <c r="BH423" s="184"/>
      <c r="BI423" s="184"/>
      <c r="BJ423" s="184"/>
      <c r="BK423" s="184"/>
      <c r="BL423" s="184"/>
      <c r="BM423" s="184"/>
      <c r="BN423" s="184"/>
      <c r="BO423" s="184"/>
      <c r="BP423" s="184"/>
      <c r="BQ423" s="184"/>
      <c r="BR423" s="184"/>
      <c r="BS423" s="184"/>
      <c r="BT423" s="184"/>
      <c r="BU423" s="184"/>
      <c r="BV423" s="184"/>
      <c r="BW423" s="184"/>
      <c r="BX423" s="184"/>
      <c r="BY423" s="184"/>
      <c r="BZ423" s="184"/>
      <c r="CA423" s="184"/>
      <c r="CB423" s="184"/>
      <c r="CC423" s="184"/>
      <c r="CD423" s="184"/>
      <c r="CE423" s="184"/>
    </row>
    <row r="424" spans="2:83" ht="12.75">
      <c r="B424" s="184"/>
      <c r="C424" s="184"/>
      <c r="D424" s="184"/>
      <c r="E424" s="184"/>
      <c r="F424" s="184"/>
      <c r="G424" s="184"/>
      <c r="H424" s="237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T424" s="184"/>
      <c r="AU424" s="184"/>
      <c r="AV424" s="184"/>
      <c r="AW424" s="184"/>
      <c r="AX424" s="184"/>
      <c r="AY424" s="184"/>
      <c r="AZ424" s="184"/>
      <c r="BA424" s="184"/>
      <c r="BB424" s="184"/>
      <c r="BC424" s="184"/>
      <c r="BD424" s="184"/>
      <c r="BE424" s="184"/>
      <c r="BF424" s="184"/>
      <c r="BG424" s="184"/>
      <c r="BH424" s="184"/>
      <c r="BI424" s="184"/>
      <c r="BJ424" s="184"/>
      <c r="BK424" s="184"/>
      <c r="BL424" s="184"/>
      <c r="BM424" s="184"/>
      <c r="BN424" s="184"/>
      <c r="BO424" s="184"/>
      <c r="BP424" s="184"/>
      <c r="BQ424" s="184"/>
      <c r="BR424" s="184"/>
      <c r="BS424" s="184"/>
      <c r="BT424" s="184"/>
      <c r="BU424" s="184"/>
      <c r="BV424" s="184"/>
      <c r="BW424" s="184"/>
      <c r="BX424" s="184"/>
      <c r="BY424" s="184"/>
      <c r="BZ424" s="184"/>
      <c r="CA424" s="184"/>
      <c r="CB424" s="184"/>
      <c r="CC424" s="184"/>
      <c r="CD424" s="184"/>
      <c r="CE424" s="184"/>
    </row>
    <row r="425" spans="2:83" ht="12.75">
      <c r="B425" s="184"/>
      <c r="C425" s="184"/>
      <c r="D425" s="184"/>
      <c r="E425" s="184"/>
      <c r="F425" s="184"/>
      <c r="G425" s="184"/>
      <c r="H425" s="237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  <c r="AW425" s="184"/>
      <c r="AX425" s="184"/>
      <c r="AY425" s="184"/>
      <c r="AZ425" s="184"/>
      <c r="BA425" s="184"/>
      <c r="BB425" s="184"/>
      <c r="BC425" s="184"/>
      <c r="BD425" s="184"/>
      <c r="BE425" s="184"/>
      <c r="BF425" s="184"/>
      <c r="BG425" s="184"/>
      <c r="BH425" s="184"/>
      <c r="BI425" s="184"/>
      <c r="BJ425" s="184"/>
      <c r="BK425" s="184"/>
      <c r="BL425" s="184"/>
      <c r="BM425" s="184"/>
      <c r="BN425" s="184"/>
      <c r="BO425" s="184"/>
      <c r="BP425" s="184"/>
      <c r="BQ425" s="184"/>
      <c r="BR425" s="184"/>
      <c r="BS425" s="184"/>
      <c r="BT425" s="184"/>
      <c r="BU425" s="184"/>
      <c r="BV425" s="184"/>
      <c r="BW425" s="184"/>
      <c r="BX425" s="184"/>
      <c r="BY425" s="184"/>
      <c r="BZ425" s="184"/>
      <c r="CA425" s="184"/>
      <c r="CB425" s="184"/>
      <c r="CC425" s="184"/>
      <c r="CD425" s="184"/>
      <c r="CE425" s="184"/>
    </row>
    <row r="426" spans="2:83" ht="12.75">
      <c r="B426" s="184"/>
      <c r="C426" s="184"/>
      <c r="D426" s="184"/>
      <c r="E426" s="184"/>
      <c r="F426" s="184"/>
      <c r="G426" s="184"/>
      <c r="H426" s="237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4"/>
      <c r="BD426" s="184"/>
      <c r="BE426" s="184"/>
      <c r="BF426" s="184"/>
      <c r="BG426" s="184"/>
      <c r="BH426" s="184"/>
      <c r="BI426" s="184"/>
      <c r="BJ426" s="184"/>
      <c r="BK426" s="184"/>
      <c r="BL426" s="184"/>
      <c r="BM426" s="184"/>
      <c r="BN426" s="184"/>
      <c r="BO426" s="184"/>
      <c r="BP426" s="184"/>
      <c r="BQ426" s="184"/>
      <c r="BR426" s="184"/>
      <c r="BS426" s="184"/>
      <c r="BT426" s="184"/>
      <c r="BU426" s="184"/>
      <c r="BV426" s="184"/>
      <c r="BW426" s="184"/>
      <c r="BX426" s="184"/>
      <c r="BY426" s="184"/>
      <c r="BZ426" s="184"/>
      <c r="CA426" s="184"/>
      <c r="CB426" s="184"/>
      <c r="CC426" s="184"/>
      <c r="CD426" s="184"/>
      <c r="CE426" s="184"/>
    </row>
    <row r="427" spans="2:83" ht="12.75">
      <c r="B427" s="184"/>
      <c r="C427" s="184"/>
      <c r="D427" s="184"/>
      <c r="E427" s="184"/>
      <c r="F427" s="184"/>
      <c r="G427" s="184"/>
      <c r="H427" s="237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  <c r="BK427" s="184"/>
      <c r="BL427" s="184"/>
      <c r="BM427" s="184"/>
      <c r="BN427" s="184"/>
      <c r="BO427" s="184"/>
      <c r="BP427" s="184"/>
      <c r="BQ427" s="184"/>
      <c r="BR427" s="184"/>
      <c r="BS427" s="184"/>
      <c r="BT427" s="184"/>
      <c r="BU427" s="184"/>
      <c r="BV427" s="184"/>
      <c r="BW427" s="184"/>
      <c r="BX427" s="184"/>
      <c r="BY427" s="184"/>
      <c r="BZ427" s="184"/>
      <c r="CA427" s="184"/>
      <c r="CB427" s="184"/>
      <c r="CC427" s="184"/>
      <c r="CD427" s="184"/>
      <c r="CE427" s="184"/>
    </row>
    <row r="428" spans="2:83" ht="12.75">
      <c r="B428" s="184"/>
      <c r="C428" s="184"/>
      <c r="D428" s="184"/>
      <c r="E428" s="184"/>
      <c r="F428" s="184"/>
      <c r="G428" s="184"/>
      <c r="H428" s="237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184"/>
      <c r="BN428" s="184"/>
      <c r="BO428" s="184"/>
      <c r="BP428" s="184"/>
      <c r="BQ428" s="184"/>
      <c r="BR428" s="184"/>
      <c r="BS428" s="184"/>
      <c r="BT428" s="184"/>
      <c r="BU428" s="184"/>
      <c r="BV428" s="184"/>
      <c r="BW428" s="184"/>
      <c r="BX428" s="184"/>
      <c r="BY428" s="184"/>
      <c r="BZ428" s="184"/>
      <c r="CA428" s="184"/>
      <c r="CB428" s="184"/>
      <c r="CC428" s="184"/>
      <c r="CD428" s="184"/>
      <c r="CE428" s="184"/>
    </row>
    <row r="429" spans="2:83" ht="12.75">
      <c r="B429" s="184"/>
      <c r="C429" s="184"/>
      <c r="D429" s="184"/>
      <c r="E429" s="184"/>
      <c r="F429" s="184"/>
      <c r="G429" s="184"/>
      <c r="H429" s="237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  <c r="AW429" s="184"/>
      <c r="AX429" s="184"/>
      <c r="AY429" s="184"/>
      <c r="AZ429" s="184"/>
      <c r="BA429" s="184"/>
      <c r="BB429" s="184"/>
      <c r="BC429" s="184"/>
      <c r="BD429" s="184"/>
      <c r="BE429" s="184"/>
      <c r="BF429" s="184"/>
      <c r="BG429" s="184"/>
      <c r="BH429" s="184"/>
      <c r="BI429" s="184"/>
      <c r="BJ429" s="184"/>
      <c r="BK429" s="184"/>
      <c r="BL429" s="184"/>
      <c r="BM429" s="184"/>
      <c r="BN429" s="184"/>
      <c r="BO429" s="184"/>
      <c r="BP429" s="184"/>
      <c r="BQ429" s="184"/>
      <c r="BR429" s="184"/>
      <c r="BS429" s="184"/>
      <c r="BT429" s="184"/>
      <c r="BU429" s="184"/>
      <c r="BV429" s="184"/>
      <c r="BW429" s="184"/>
      <c r="BX429" s="184"/>
      <c r="BY429" s="184"/>
      <c r="BZ429" s="184"/>
      <c r="CA429" s="184"/>
      <c r="CB429" s="184"/>
      <c r="CC429" s="184"/>
      <c r="CD429" s="184"/>
      <c r="CE429" s="184"/>
    </row>
    <row r="430" spans="2:83" ht="12.75">
      <c r="B430" s="184"/>
      <c r="C430" s="184"/>
      <c r="D430" s="184"/>
      <c r="E430" s="184"/>
      <c r="F430" s="184"/>
      <c r="G430" s="184"/>
      <c r="H430" s="237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  <c r="AW430" s="184"/>
      <c r="AX430" s="184"/>
      <c r="AY430" s="184"/>
      <c r="AZ430" s="184"/>
      <c r="BA430" s="184"/>
      <c r="BB430" s="184"/>
      <c r="BC430" s="184"/>
      <c r="BD430" s="184"/>
      <c r="BE430" s="184"/>
      <c r="BF430" s="184"/>
      <c r="BG430" s="184"/>
      <c r="BH430" s="184"/>
      <c r="BI430" s="184"/>
      <c r="BJ430" s="184"/>
      <c r="BK430" s="184"/>
      <c r="BL430" s="184"/>
      <c r="BM430" s="184"/>
      <c r="BN430" s="184"/>
      <c r="BO430" s="184"/>
      <c r="BP430" s="184"/>
      <c r="BQ430" s="184"/>
      <c r="BR430" s="184"/>
      <c r="BS430" s="184"/>
      <c r="BT430" s="184"/>
      <c r="BU430" s="184"/>
      <c r="BV430" s="184"/>
      <c r="BW430" s="184"/>
      <c r="BX430" s="184"/>
      <c r="BY430" s="184"/>
      <c r="BZ430" s="184"/>
      <c r="CA430" s="184"/>
      <c r="CB430" s="184"/>
      <c r="CC430" s="184"/>
      <c r="CD430" s="184"/>
      <c r="CE430" s="184"/>
    </row>
    <row r="431" spans="2:83" ht="12.75">
      <c r="B431" s="184"/>
      <c r="C431" s="184"/>
      <c r="D431" s="184"/>
      <c r="E431" s="184"/>
      <c r="F431" s="184"/>
      <c r="G431" s="184"/>
      <c r="H431" s="237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  <c r="BA431" s="184"/>
      <c r="BB431" s="184"/>
      <c r="BC431" s="184"/>
      <c r="BD431" s="184"/>
      <c r="BE431" s="184"/>
      <c r="BF431" s="184"/>
      <c r="BG431" s="184"/>
      <c r="BH431" s="184"/>
      <c r="BI431" s="184"/>
      <c r="BJ431" s="184"/>
      <c r="BK431" s="184"/>
      <c r="BL431" s="184"/>
      <c r="BM431" s="184"/>
      <c r="BN431" s="184"/>
      <c r="BO431" s="184"/>
      <c r="BP431" s="184"/>
      <c r="BQ431" s="184"/>
      <c r="BR431" s="184"/>
      <c r="BS431" s="184"/>
      <c r="BT431" s="184"/>
      <c r="BU431" s="184"/>
      <c r="BV431" s="184"/>
      <c r="BW431" s="184"/>
      <c r="BX431" s="184"/>
      <c r="BY431" s="184"/>
      <c r="BZ431" s="184"/>
      <c r="CA431" s="184"/>
      <c r="CB431" s="184"/>
      <c r="CC431" s="184"/>
      <c r="CD431" s="184"/>
      <c r="CE431" s="184"/>
    </row>
    <row r="432" spans="2:83" ht="12.75">
      <c r="B432" s="184"/>
      <c r="C432" s="184"/>
      <c r="D432" s="184"/>
      <c r="E432" s="184"/>
      <c r="F432" s="184"/>
      <c r="G432" s="184"/>
      <c r="H432" s="237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  <c r="AW432" s="184"/>
      <c r="AX432" s="184"/>
      <c r="AY432" s="184"/>
      <c r="AZ432" s="184"/>
      <c r="BA432" s="184"/>
      <c r="BB432" s="184"/>
      <c r="BC432" s="184"/>
      <c r="BD432" s="184"/>
      <c r="BE432" s="184"/>
      <c r="BF432" s="184"/>
      <c r="BG432" s="184"/>
      <c r="BH432" s="184"/>
      <c r="BI432" s="184"/>
      <c r="BJ432" s="184"/>
      <c r="BK432" s="184"/>
      <c r="BL432" s="184"/>
      <c r="BM432" s="184"/>
      <c r="BN432" s="184"/>
      <c r="BO432" s="184"/>
      <c r="BP432" s="184"/>
      <c r="BQ432" s="184"/>
      <c r="BR432" s="184"/>
      <c r="BS432" s="184"/>
      <c r="BT432" s="184"/>
      <c r="BU432" s="184"/>
      <c r="BV432" s="184"/>
      <c r="BW432" s="184"/>
      <c r="BX432" s="184"/>
      <c r="BY432" s="184"/>
      <c r="BZ432" s="184"/>
      <c r="CA432" s="184"/>
      <c r="CB432" s="184"/>
      <c r="CC432" s="184"/>
      <c r="CD432" s="184"/>
      <c r="CE432" s="184"/>
    </row>
    <row r="433" spans="2:83" ht="12.75">
      <c r="B433" s="184"/>
      <c r="C433" s="184"/>
      <c r="D433" s="184"/>
      <c r="E433" s="184"/>
      <c r="F433" s="184"/>
      <c r="G433" s="184"/>
      <c r="H433" s="237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  <c r="AW433" s="184"/>
      <c r="AX433" s="184"/>
      <c r="AY433" s="184"/>
      <c r="AZ433" s="184"/>
      <c r="BA433" s="184"/>
      <c r="BB433" s="184"/>
      <c r="BC433" s="184"/>
      <c r="BD433" s="184"/>
      <c r="BE433" s="184"/>
      <c r="BF433" s="184"/>
      <c r="BG433" s="184"/>
      <c r="BH433" s="184"/>
      <c r="BI433" s="184"/>
      <c r="BJ433" s="184"/>
      <c r="BK433" s="184"/>
      <c r="BL433" s="184"/>
      <c r="BM433" s="184"/>
      <c r="BN433" s="184"/>
      <c r="BO433" s="184"/>
      <c r="BP433" s="184"/>
      <c r="BQ433" s="184"/>
      <c r="BR433" s="184"/>
      <c r="BS433" s="184"/>
      <c r="BT433" s="184"/>
      <c r="BU433" s="184"/>
      <c r="BV433" s="184"/>
      <c r="BW433" s="184"/>
      <c r="BX433" s="184"/>
      <c r="BY433" s="184"/>
      <c r="BZ433" s="184"/>
      <c r="CA433" s="184"/>
      <c r="CB433" s="184"/>
      <c r="CC433" s="184"/>
      <c r="CD433" s="184"/>
      <c r="CE433" s="184"/>
    </row>
    <row r="434" spans="2:83" ht="12.75">
      <c r="B434" s="184"/>
      <c r="C434" s="184"/>
      <c r="D434" s="184"/>
      <c r="E434" s="184"/>
      <c r="F434" s="184"/>
      <c r="G434" s="184"/>
      <c r="H434" s="237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  <c r="AW434" s="184"/>
      <c r="AX434" s="184"/>
      <c r="AY434" s="184"/>
      <c r="AZ434" s="184"/>
      <c r="BA434" s="184"/>
      <c r="BB434" s="184"/>
      <c r="BC434" s="184"/>
      <c r="BD434" s="184"/>
      <c r="BE434" s="184"/>
      <c r="BF434" s="184"/>
      <c r="BG434" s="184"/>
      <c r="BH434" s="184"/>
      <c r="BI434" s="184"/>
      <c r="BJ434" s="184"/>
      <c r="BK434" s="184"/>
      <c r="BL434" s="184"/>
      <c r="BM434" s="184"/>
      <c r="BN434" s="184"/>
      <c r="BO434" s="184"/>
      <c r="BP434" s="184"/>
      <c r="BQ434" s="184"/>
      <c r="BR434" s="184"/>
      <c r="BS434" s="184"/>
      <c r="BT434" s="184"/>
      <c r="BU434" s="184"/>
      <c r="BV434" s="184"/>
      <c r="BW434" s="184"/>
      <c r="BX434" s="184"/>
      <c r="BY434" s="184"/>
      <c r="BZ434" s="184"/>
      <c r="CA434" s="184"/>
      <c r="CB434" s="184"/>
      <c r="CC434" s="184"/>
      <c r="CD434" s="184"/>
      <c r="CE434" s="184"/>
    </row>
    <row r="435" spans="2:83" ht="12.75">
      <c r="B435" s="184"/>
      <c r="C435" s="184"/>
      <c r="D435" s="184"/>
      <c r="E435" s="184"/>
      <c r="F435" s="184"/>
      <c r="G435" s="184"/>
      <c r="H435" s="237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184"/>
      <c r="AT435" s="184"/>
      <c r="AU435" s="184"/>
      <c r="AV435" s="184"/>
      <c r="AW435" s="184"/>
      <c r="AX435" s="184"/>
      <c r="AY435" s="184"/>
      <c r="AZ435" s="184"/>
      <c r="BA435" s="184"/>
      <c r="BB435" s="184"/>
      <c r="BC435" s="184"/>
      <c r="BD435" s="184"/>
      <c r="BE435" s="184"/>
      <c r="BF435" s="184"/>
      <c r="BG435" s="184"/>
      <c r="BH435" s="184"/>
      <c r="BI435" s="184"/>
      <c r="BJ435" s="184"/>
      <c r="BK435" s="184"/>
      <c r="BL435" s="184"/>
      <c r="BM435" s="184"/>
      <c r="BN435" s="184"/>
      <c r="BO435" s="184"/>
      <c r="BP435" s="184"/>
      <c r="BQ435" s="184"/>
      <c r="BR435" s="184"/>
      <c r="BS435" s="184"/>
      <c r="BT435" s="184"/>
      <c r="BU435" s="184"/>
      <c r="BV435" s="184"/>
      <c r="BW435" s="184"/>
      <c r="BX435" s="184"/>
      <c r="BY435" s="184"/>
      <c r="BZ435" s="184"/>
      <c r="CA435" s="184"/>
      <c r="CB435" s="184"/>
      <c r="CC435" s="184"/>
      <c r="CD435" s="184"/>
      <c r="CE435" s="184"/>
    </row>
    <row r="436" spans="2:83" ht="12.75">
      <c r="B436" s="184"/>
      <c r="C436" s="184"/>
      <c r="D436" s="184"/>
      <c r="E436" s="184"/>
      <c r="F436" s="184"/>
      <c r="G436" s="184"/>
      <c r="H436" s="237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T436" s="184"/>
      <c r="AU436" s="184"/>
      <c r="AV436" s="184"/>
      <c r="AW436" s="184"/>
      <c r="AX436" s="184"/>
      <c r="AY436" s="184"/>
      <c r="AZ436" s="184"/>
      <c r="BA436" s="184"/>
      <c r="BB436" s="184"/>
      <c r="BC436" s="184"/>
      <c r="BD436" s="184"/>
      <c r="BE436" s="184"/>
      <c r="BF436" s="184"/>
      <c r="BG436" s="184"/>
      <c r="BH436" s="184"/>
      <c r="BI436" s="184"/>
      <c r="BJ436" s="184"/>
      <c r="BK436" s="184"/>
      <c r="BL436" s="184"/>
      <c r="BM436" s="184"/>
      <c r="BN436" s="184"/>
      <c r="BO436" s="184"/>
      <c r="BP436" s="184"/>
      <c r="BQ436" s="184"/>
      <c r="BR436" s="184"/>
      <c r="BS436" s="184"/>
      <c r="BT436" s="184"/>
      <c r="BU436" s="184"/>
      <c r="BV436" s="184"/>
      <c r="BW436" s="184"/>
      <c r="BX436" s="184"/>
      <c r="BY436" s="184"/>
      <c r="BZ436" s="184"/>
      <c r="CA436" s="184"/>
      <c r="CB436" s="184"/>
      <c r="CC436" s="184"/>
      <c r="CD436" s="184"/>
      <c r="CE436" s="184"/>
    </row>
    <row r="437" spans="2:83" ht="12.75">
      <c r="B437" s="184"/>
      <c r="C437" s="184"/>
      <c r="D437" s="184"/>
      <c r="E437" s="184"/>
      <c r="F437" s="184"/>
      <c r="G437" s="184"/>
      <c r="H437" s="237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84"/>
      <c r="AS437" s="184"/>
      <c r="AT437" s="184"/>
      <c r="AU437" s="184"/>
      <c r="AV437" s="184"/>
      <c r="AW437" s="184"/>
      <c r="AX437" s="184"/>
      <c r="AY437" s="184"/>
      <c r="AZ437" s="184"/>
      <c r="BA437" s="184"/>
      <c r="BB437" s="184"/>
      <c r="BC437" s="184"/>
      <c r="BD437" s="184"/>
      <c r="BE437" s="184"/>
      <c r="BF437" s="184"/>
      <c r="BG437" s="184"/>
      <c r="BH437" s="184"/>
      <c r="BI437" s="184"/>
      <c r="BJ437" s="184"/>
      <c r="BK437" s="184"/>
      <c r="BL437" s="184"/>
      <c r="BM437" s="184"/>
      <c r="BN437" s="184"/>
      <c r="BO437" s="184"/>
      <c r="BP437" s="184"/>
      <c r="BQ437" s="184"/>
      <c r="BR437" s="184"/>
      <c r="BS437" s="184"/>
      <c r="BT437" s="184"/>
      <c r="BU437" s="184"/>
      <c r="BV437" s="184"/>
      <c r="BW437" s="184"/>
      <c r="BX437" s="184"/>
      <c r="BY437" s="184"/>
      <c r="BZ437" s="184"/>
      <c r="CA437" s="184"/>
      <c r="CB437" s="184"/>
      <c r="CC437" s="184"/>
      <c r="CD437" s="184"/>
      <c r="CE437" s="184"/>
    </row>
    <row r="438" spans="2:83" ht="12.75">
      <c r="B438" s="184"/>
      <c r="C438" s="184"/>
      <c r="D438" s="184"/>
      <c r="E438" s="184"/>
      <c r="F438" s="184"/>
      <c r="G438" s="184"/>
      <c r="H438" s="237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  <c r="AW438" s="184"/>
      <c r="AX438" s="184"/>
      <c r="AY438" s="184"/>
      <c r="AZ438" s="184"/>
      <c r="BA438" s="184"/>
      <c r="BB438" s="184"/>
      <c r="BC438" s="184"/>
      <c r="BD438" s="184"/>
      <c r="BE438" s="184"/>
      <c r="BF438" s="184"/>
      <c r="BG438" s="184"/>
      <c r="BH438" s="184"/>
      <c r="BI438" s="184"/>
      <c r="BJ438" s="184"/>
      <c r="BK438" s="184"/>
      <c r="BL438" s="184"/>
      <c r="BM438" s="184"/>
      <c r="BN438" s="184"/>
      <c r="BO438" s="184"/>
      <c r="BP438" s="184"/>
      <c r="BQ438" s="184"/>
      <c r="BR438" s="184"/>
      <c r="BS438" s="184"/>
      <c r="BT438" s="184"/>
      <c r="BU438" s="184"/>
      <c r="BV438" s="184"/>
      <c r="BW438" s="184"/>
      <c r="BX438" s="184"/>
      <c r="BY438" s="184"/>
      <c r="BZ438" s="184"/>
      <c r="CA438" s="184"/>
      <c r="CB438" s="184"/>
      <c r="CC438" s="184"/>
      <c r="CD438" s="184"/>
      <c r="CE438" s="184"/>
    </row>
    <row r="439" spans="2:83" ht="12.75">
      <c r="B439" s="184"/>
      <c r="C439" s="184"/>
      <c r="D439" s="184"/>
      <c r="E439" s="184"/>
      <c r="F439" s="184"/>
      <c r="G439" s="184"/>
      <c r="H439" s="237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  <c r="AW439" s="184"/>
      <c r="AX439" s="184"/>
      <c r="AY439" s="184"/>
      <c r="AZ439" s="184"/>
      <c r="BA439" s="184"/>
      <c r="BB439" s="184"/>
      <c r="BC439" s="184"/>
      <c r="BD439" s="184"/>
      <c r="BE439" s="184"/>
      <c r="BF439" s="184"/>
      <c r="BG439" s="184"/>
      <c r="BH439" s="184"/>
      <c r="BI439" s="184"/>
      <c r="BJ439" s="184"/>
      <c r="BK439" s="184"/>
      <c r="BL439" s="184"/>
      <c r="BM439" s="184"/>
      <c r="BN439" s="184"/>
      <c r="BO439" s="184"/>
      <c r="BP439" s="184"/>
      <c r="BQ439" s="184"/>
      <c r="BR439" s="184"/>
      <c r="BS439" s="184"/>
      <c r="BT439" s="184"/>
      <c r="BU439" s="184"/>
      <c r="BV439" s="184"/>
      <c r="BW439" s="184"/>
      <c r="BX439" s="184"/>
      <c r="BY439" s="184"/>
      <c r="BZ439" s="184"/>
      <c r="CA439" s="184"/>
      <c r="CB439" s="184"/>
      <c r="CC439" s="184"/>
      <c r="CD439" s="184"/>
      <c r="CE439" s="184"/>
    </row>
    <row r="440" spans="2:83" ht="12.75">
      <c r="B440" s="184"/>
      <c r="C440" s="184"/>
      <c r="D440" s="184"/>
      <c r="E440" s="184"/>
      <c r="F440" s="184"/>
      <c r="G440" s="184"/>
      <c r="H440" s="237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  <c r="AW440" s="184"/>
      <c r="AX440" s="184"/>
      <c r="AY440" s="184"/>
      <c r="AZ440" s="184"/>
      <c r="BA440" s="184"/>
      <c r="BB440" s="184"/>
      <c r="BC440" s="184"/>
      <c r="BD440" s="184"/>
      <c r="BE440" s="184"/>
      <c r="BF440" s="184"/>
      <c r="BG440" s="184"/>
      <c r="BH440" s="184"/>
      <c r="BI440" s="184"/>
      <c r="BJ440" s="184"/>
      <c r="BK440" s="184"/>
      <c r="BL440" s="184"/>
      <c r="BM440" s="184"/>
      <c r="BN440" s="184"/>
      <c r="BO440" s="184"/>
      <c r="BP440" s="184"/>
      <c r="BQ440" s="184"/>
      <c r="BR440" s="184"/>
      <c r="BS440" s="184"/>
      <c r="BT440" s="184"/>
      <c r="BU440" s="184"/>
      <c r="BV440" s="184"/>
      <c r="BW440" s="184"/>
      <c r="BX440" s="184"/>
      <c r="BY440" s="184"/>
      <c r="BZ440" s="184"/>
      <c r="CA440" s="184"/>
      <c r="CB440" s="184"/>
      <c r="CC440" s="184"/>
      <c r="CD440" s="184"/>
      <c r="CE440" s="184"/>
    </row>
    <row r="441" spans="2:83" ht="12.75">
      <c r="B441" s="184"/>
      <c r="C441" s="184"/>
      <c r="D441" s="184"/>
      <c r="E441" s="184"/>
      <c r="F441" s="184"/>
      <c r="G441" s="184"/>
      <c r="H441" s="237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  <c r="AW441" s="184"/>
      <c r="AX441" s="184"/>
      <c r="AY441" s="184"/>
      <c r="AZ441" s="184"/>
      <c r="BA441" s="184"/>
      <c r="BB441" s="184"/>
      <c r="BC441" s="184"/>
      <c r="BD441" s="184"/>
      <c r="BE441" s="184"/>
      <c r="BF441" s="184"/>
      <c r="BG441" s="184"/>
      <c r="BH441" s="184"/>
      <c r="BI441" s="184"/>
      <c r="BJ441" s="184"/>
      <c r="BK441" s="184"/>
      <c r="BL441" s="184"/>
      <c r="BM441" s="184"/>
      <c r="BN441" s="184"/>
      <c r="BO441" s="184"/>
      <c r="BP441" s="184"/>
      <c r="BQ441" s="184"/>
      <c r="BR441" s="184"/>
      <c r="BS441" s="184"/>
      <c r="BT441" s="184"/>
      <c r="BU441" s="184"/>
      <c r="BV441" s="184"/>
      <c r="BW441" s="184"/>
      <c r="BX441" s="184"/>
      <c r="BY441" s="184"/>
      <c r="BZ441" s="184"/>
      <c r="CA441" s="184"/>
      <c r="CB441" s="184"/>
      <c r="CC441" s="184"/>
      <c r="CD441" s="184"/>
      <c r="CE441" s="184"/>
    </row>
    <row r="442" spans="2:83" ht="12.75">
      <c r="B442" s="184"/>
      <c r="C442" s="184"/>
      <c r="D442" s="184"/>
      <c r="E442" s="184"/>
      <c r="F442" s="184"/>
      <c r="G442" s="184"/>
      <c r="H442" s="237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  <c r="BD442" s="184"/>
      <c r="BE442" s="184"/>
      <c r="BF442" s="184"/>
      <c r="BG442" s="184"/>
      <c r="BH442" s="184"/>
      <c r="BI442" s="184"/>
      <c r="BJ442" s="184"/>
      <c r="BK442" s="184"/>
      <c r="BL442" s="184"/>
      <c r="BM442" s="184"/>
      <c r="BN442" s="184"/>
      <c r="BO442" s="184"/>
      <c r="BP442" s="184"/>
      <c r="BQ442" s="184"/>
      <c r="BR442" s="184"/>
      <c r="BS442" s="184"/>
      <c r="BT442" s="184"/>
      <c r="BU442" s="184"/>
      <c r="BV442" s="184"/>
      <c r="BW442" s="184"/>
      <c r="BX442" s="184"/>
      <c r="BY442" s="184"/>
      <c r="BZ442" s="184"/>
      <c r="CA442" s="184"/>
      <c r="CB442" s="184"/>
      <c r="CC442" s="184"/>
      <c r="CD442" s="184"/>
      <c r="CE442" s="184"/>
    </row>
    <row r="443" spans="2:83" ht="12.75">
      <c r="B443" s="184"/>
      <c r="C443" s="184"/>
      <c r="D443" s="184"/>
      <c r="E443" s="184"/>
      <c r="F443" s="184"/>
      <c r="G443" s="184"/>
      <c r="H443" s="237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  <c r="AW443" s="184"/>
      <c r="AX443" s="184"/>
      <c r="AY443" s="184"/>
      <c r="AZ443" s="184"/>
      <c r="BA443" s="184"/>
      <c r="BB443" s="184"/>
      <c r="BC443" s="184"/>
      <c r="BD443" s="184"/>
      <c r="BE443" s="184"/>
      <c r="BF443" s="184"/>
      <c r="BG443" s="184"/>
      <c r="BH443" s="184"/>
      <c r="BI443" s="184"/>
      <c r="BJ443" s="184"/>
      <c r="BK443" s="184"/>
      <c r="BL443" s="184"/>
      <c r="BM443" s="184"/>
      <c r="BN443" s="184"/>
      <c r="BO443" s="184"/>
      <c r="BP443" s="184"/>
      <c r="BQ443" s="184"/>
      <c r="BR443" s="184"/>
      <c r="BS443" s="184"/>
      <c r="BT443" s="184"/>
      <c r="BU443" s="184"/>
      <c r="BV443" s="184"/>
      <c r="BW443" s="184"/>
      <c r="BX443" s="184"/>
      <c r="BY443" s="184"/>
      <c r="BZ443" s="184"/>
      <c r="CA443" s="184"/>
      <c r="CB443" s="184"/>
      <c r="CC443" s="184"/>
      <c r="CD443" s="184"/>
      <c r="CE443" s="184"/>
    </row>
    <row r="444" spans="2:83" ht="12.75">
      <c r="B444" s="184"/>
      <c r="C444" s="184"/>
      <c r="D444" s="184"/>
      <c r="E444" s="184"/>
      <c r="F444" s="184"/>
      <c r="G444" s="184"/>
      <c r="H444" s="237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  <c r="AW444" s="184"/>
      <c r="AX444" s="184"/>
      <c r="AY444" s="184"/>
      <c r="AZ444" s="184"/>
      <c r="BA444" s="184"/>
      <c r="BB444" s="184"/>
      <c r="BC444" s="184"/>
      <c r="BD444" s="184"/>
      <c r="BE444" s="184"/>
      <c r="BF444" s="184"/>
      <c r="BG444" s="184"/>
      <c r="BH444" s="184"/>
      <c r="BI444" s="184"/>
      <c r="BJ444" s="184"/>
      <c r="BK444" s="184"/>
      <c r="BL444" s="184"/>
      <c r="BM444" s="184"/>
      <c r="BN444" s="184"/>
      <c r="BO444" s="184"/>
      <c r="BP444" s="184"/>
      <c r="BQ444" s="184"/>
      <c r="BR444" s="184"/>
      <c r="BS444" s="184"/>
      <c r="BT444" s="184"/>
      <c r="BU444" s="184"/>
      <c r="BV444" s="184"/>
      <c r="BW444" s="184"/>
      <c r="BX444" s="184"/>
      <c r="BY444" s="184"/>
      <c r="BZ444" s="184"/>
      <c r="CA444" s="184"/>
      <c r="CB444" s="184"/>
      <c r="CC444" s="184"/>
      <c r="CD444" s="184"/>
      <c r="CE444" s="184"/>
    </row>
    <row r="445" spans="2:83" ht="12.75">
      <c r="B445" s="184"/>
      <c r="C445" s="184"/>
      <c r="D445" s="184"/>
      <c r="E445" s="184"/>
      <c r="F445" s="184"/>
      <c r="G445" s="184"/>
      <c r="H445" s="237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  <c r="AW445" s="184"/>
      <c r="AX445" s="184"/>
      <c r="AY445" s="184"/>
      <c r="AZ445" s="184"/>
      <c r="BA445" s="184"/>
      <c r="BB445" s="184"/>
      <c r="BC445" s="184"/>
      <c r="BD445" s="184"/>
      <c r="BE445" s="184"/>
      <c r="BF445" s="184"/>
      <c r="BG445" s="184"/>
      <c r="BH445" s="184"/>
      <c r="BI445" s="184"/>
      <c r="BJ445" s="184"/>
      <c r="BK445" s="184"/>
      <c r="BL445" s="184"/>
      <c r="BM445" s="184"/>
      <c r="BN445" s="184"/>
      <c r="BO445" s="184"/>
      <c r="BP445" s="184"/>
      <c r="BQ445" s="184"/>
      <c r="BR445" s="184"/>
      <c r="BS445" s="184"/>
      <c r="BT445" s="184"/>
      <c r="BU445" s="184"/>
      <c r="BV445" s="184"/>
      <c r="BW445" s="184"/>
      <c r="BX445" s="184"/>
      <c r="BY445" s="184"/>
      <c r="BZ445" s="184"/>
      <c r="CA445" s="184"/>
      <c r="CB445" s="184"/>
      <c r="CC445" s="184"/>
      <c r="CD445" s="184"/>
      <c r="CE445" s="184"/>
    </row>
    <row r="446" spans="2:83" ht="12.75">
      <c r="B446" s="184"/>
      <c r="C446" s="184"/>
      <c r="D446" s="184"/>
      <c r="E446" s="184"/>
      <c r="F446" s="184"/>
      <c r="G446" s="184"/>
      <c r="H446" s="237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  <c r="BD446" s="184"/>
      <c r="BE446" s="184"/>
      <c r="BF446" s="184"/>
      <c r="BG446" s="184"/>
      <c r="BH446" s="184"/>
      <c r="BI446" s="184"/>
      <c r="BJ446" s="184"/>
      <c r="BK446" s="184"/>
      <c r="BL446" s="184"/>
      <c r="BM446" s="184"/>
      <c r="BN446" s="184"/>
      <c r="BO446" s="184"/>
      <c r="BP446" s="184"/>
      <c r="BQ446" s="184"/>
      <c r="BR446" s="184"/>
      <c r="BS446" s="184"/>
      <c r="BT446" s="184"/>
      <c r="BU446" s="184"/>
      <c r="BV446" s="184"/>
      <c r="BW446" s="184"/>
      <c r="BX446" s="184"/>
      <c r="BY446" s="184"/>
      <c r="BZ446" s="184"/>
      <c r="CA446" s="184"/>
      <c r="CB446" s="184"/>
      <c r="CC446" s="184"/>
      <c r="CD446" s="184"/>
      <c r="CE446" s="184"/>
    </row>
    <row r="447" spans="2:83" ht="12.75">
      <c r="B447" s="184"/>
      <c r="C447" s="184"/>
      <c r="D447" s="184"/>
      <c r="E447" s="184"/>
      <c r="F447" s="184"/>
      <c r="G447" s="184"/>
      <c r="H447" s="237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T447" s="184"/>
      <c r="AU447" s="184"/>
      <c r="AV447" s="184"/>
      <c r="AW447" s="184"/>
      <c r="AX447" s="184"/>
      <c r="AY447" s="184"/>
      <c r="AZ447" s="184"/>
      <c r="BA447" s="184"/>
      <c r="BB447" s="184"/>
      <c r="BC447" s="184"/>
      <c r="BD447" s="184"/>
      <c r="BE447" s="184"/>
      <c r="BF447" s="184"/>
      <c r="BG447" s="184"/>
      <c r="BH447" s="184"/>
      <c r="BI447" s="184"/>
      <c r="BJ447" s="184"/>
      <c r="BK447" s="184"/>
      <c r="BL447" s="184"/>
      <c r="BM447" s="184"/>
      <c r="BN447" s="184"/>
      <c r="BO447" s="184"/>
      <c r="BP447" s="184"/>
      <c r="BQ447" s="184"/>
      <c r="BR447" s="184"/>
      <c r="BS447" s="184"/>
      <c r="BT447" s="184"/>
      <c r="BU447" s="184"/>
      <c r="BV447" s="184"/>
      <c r="BW447" s="184"/>
      <c r="BX447" s="184"/>
      <c r="BY447" s="184"/>
      <c r="BZ447" s="184"/>
      <c r="CA447" s="184"/>
      <c r="CB447" s="184"/>
      <c r="CC447" s="184"/>
      <c r="CD447" s="184"/>
      <c r="CE447" s="184"/>
    </row>
    <row r="448" spans="2:83" ht="12.75">
      <c r="B448" s="184"/>
      <c r="C448" s="184"/>
      <c r="D448" s="184"/>
      <c r="E448" s="184"/>
      <c r="F448" s="184"/>
      <c r="G448" s="184"/>
      <c r="H448" s="237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T448" s="184"/>
      <c r="AU448" s="184"/>
      <c r="AV448" s="184"/>
      <c r="AW448" s="184"/>
      <c r="AX448" s="184"/>
      <c r="AY448" s="184"/>
      <c r="AZ448" s="184"/>
      <c r="BA448" s="184"/>
      <c r="BB448" s="184"/>
      <c r="BC448" s="184"/>
      <c r="BD448" s="184"/>
      <c r="BE448" s="184"/>
      <c r="BF448" s="184"/>
      <c r="BG448" s="184"/>
      <c r="BH448" s="184"/>
      <c r="BI448" s="184"/>
      <c r="BJ448" s="184"/>
      <c r="BK448" s="184"/>
      <c r="BL448" s="184"/>
      <c r="BM448" s="184"/>
      <c r="BN448" s="184"/>
      <c r="BO448" s="184"/>
      <c r="BP448" s="184"/>
      <c r="BQ448" s="184"/>
      <c r="BR448" s="184"/>
      <c r="BS448" s="184"/>
      <c r="BT448" s="184"/>
      <c r="BU448" s="184"/>
      <c r="BV448" s="184"/>
      <c r="BW448" s="184"/>
      <c r="BX448" s="184"/>
      <c r="BY448" s="184"/>
      <c r="BZ448" s="184"/>
      <c r="CA448" s="184"/>
      <c r="CB448" s="184"/>
      <c r="CC448" s="184"/>
      <c r="CD448" s="184"/>
      <c r="CE448" s="184"/>
    </row>
    <row r="449" spans="2:83" ht="12.75">
      <c r="B449" s="184"/>
      <c r="C449" s="184"/>
      <c r="D449" s="184"/>
      <c r="E449" s="184"/>
      <c r="F449" s="184"/>
      <c r="G449" s="184"/>
      <c r="H449" s="237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T449" s="184"/>
      <c r="AU449" s="184"/>
      <c r="AV449" s="184"/>
      <c r="AW449" s="184"/>
      <c r="AX449" s="184"/>
      <c r="AY449" s="184"/>
      <c r="AZ449" s="184"/>
      <c r="BA449" s="184"/>
      <c r="BB449" s="184"/>
      <c r="BC449" s="184"/>
      <c r="BD449" s="184"/>
      <c r="BE449" s="184"/>
      <c r="BF449" s="184"/>
      <c r="BG449" s="184"/>
      <c r="BH449" s="184"/>
      <c r="BI449" s="184"/>
      <c r="BJ449" s="184"/>
      <c r="BK449" s="184"/>
      <c r="BL449" s="184"/>
      <c r="BM449" s="184"/>
      <c r="BN449" s="184"/>
      <c r="BO449" s="184"/>
      <c r="BP449" s="184"/>
      <c r="BQ449" s="184"/>
      <c r="BR449" s="184"/>
      <c r="BS449" s="184"/>
      <c r="BT449" s="184"/>
      <c r="BU449" s="184"/>
      <c r="BV449" s="184"/>
      <c r="BW449" s="184"/>
      <c r="BX449" s="184"/>
      <c r="BY449" s="184"/>
      <c r="BZ449" s="184"/>
      <c r="CA449" s="184"/>
      <c r="CB449" s="184"/>
      <c r="CC449" s="184"/>
      <c r="CD449" s="184"/>
      <c r="CE449" s="184"/>
    </row>
    <row r="450" spans="2:83" ht="12.75">
      <c r="B450" s="184"/>
      <c r="C450" s="184"/>
      <c r="D450" s="184"/>
      <c r="E450" s="184"/>
      <c r="F450" s="184"/>
      <c r="G450" s="184"/>
      <c r="H450" s="237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  <c r="AW450" s="184"/>
      <c r="AX450" s="184"/>
      <c r="AY450" s="184"/>
      <c r="AZ450" s="184"/>
      <c r="BA450" s="184"/>
      <c r="BB450" s="184"/>
      <c r="BC450" s="184"/>
      <c r="BD450" s="184"/>
      <c r="BE450" s="184"/>
      <c r="BF450" s="184"/>
      <c r="BG450" s="184"/>
      <c r="BH450" s="184"/>
      <c r="BI450" s="184"/>
      <c r="BJ450" s="184"/>
      <c r="BK450" s="184"/>
      <c r="BL450" s="184"/>
      <c r="BM450" s="184"/>
      <c r="BN450" s="184"/>
      <c r="BO450" s="184"/>
      <c r="BP450" s="184"/>
      <c r="BQ450" s="184"/>
      <c r="BR450" s="184"/>
      <c r="BS450" s="184"/>
      <c r="BT450" s="184"/>
      <c r="BU450" s="184"/>
      <c r="BV450" s="184"/>
      <c r="BW450" s="184"/>
      <c r="BX450" s="184"/>
      <c r="BY450" s="184"/>
      <c r="BZ450" s="184"/>
      <c r="CA450" s="184"/>
      <c r="CB450" s="184"/>
      <c r="CC450" s="184"/>
      <c r="CD450" s="184"/>
      <c r="CE450" s="184"/>
    </row>
    <row r="451" spans="2:83" ht="12.75">
      <c r="B451" s="184"/>
      <c r="C451" s="184"/>
      <c r="D451" s="184"/>
      <c r="E451" s="184"/>
      <c r="F451" s="184"/>
      <c r="G451" s="184"/>
      <c r="H451" s="237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  <c r="BD451" s="184"/>
      <c r="BE451" s="184"/>
      <c r="BF451" s="184"/>
      <c r="BG451" s="184"/>
      <c r="BH451" s="184"/>
      <c r="BI451" s="184"/>
      <c r="BJ451" s="184"/>
      <c r="BK451" s="184"/>
      <c r="BL451" s="184"/>
      <c r="BM451" s="184"/>
      <c r="BN451" s="184"/>
      <c r="BO451" s="184"/>
      <c r="BP451" s="184"/>
      <c r="BQ451" s="184"/>
      <c r="BR451" s="184"/>
      <c r="BS451" s="184"/>
      <c r="BT451" s="184"/>
      <c r="BU451" s="184"/>
      <c r="BV451" s="184"/>
      <c r="BW451" s="184"/>
      <c r="BX451" s="184"/>
      <c r="BY451" s="184"/>
      <c r="BZ451" s="184"/>
      <c r="CA451" s="184"/>
      <c r="CB451" s="184"/>
      <c r="CC451" s="184"/>
      <c r="CD451" s="184"/>
      <c r="CE451" s="184"/>
    </row>
    <row r="452" spans="2:83" ht="12.75">
      <c r="B452" s="184"/>
      <c r="C452" s="184"/>
      <c r="D452" s="184"/>
      <c r="E452" s="184"/>
      <c r="F452" s="184"/>
      <c r="G452" s="184"/>
      <c r="H452" s="237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T452" s="184"/>
      <c r="AU452" s="184"/>
      <c r="AV452" s="184"/>
      <c r="AW452" s="184"/>
      <c r="AX452" s="184"/>
      <c r="AY452" s="184"/>
      <c r="AZ452" s="184"/>
      <c r="BA452" s="184"/>
      <c r="BB452" s="184"/>
      <c r="BC452" s="184"/>
      <c r="BD452" s="184"/>
      <c r="BE452" s="184"/>
      <c r="BF452" s="184"/>
      <c r="BG452" s="184"/>
      <c r="BH452" s="184"/>
      <c r="BI452" s="184"/>
      <c r="BJ452" s="184"/>
      <c r="BK452" s="184"/>
      <c r="BL452" s="184"/>
      <c r="BM452" s="184"/>
      <c r="BN452" s="184"/>
      <c r="BO452" s="184"/>
      <c r="BP452" s="184"/>
      <c r="BQ452" s="184"/>
      <c r="BR452" s="184"/>
      <c r="BS452" s="184"/>
      <c r="BT452" s="184"/>
      <c r="BU452" s="184"/>
      <c r="BV452" s="184"/>
      <c r="BW452" s="184"/>
      <c r="BX452" s="184"/>
      <c r="BY452" s="184"/>
      <c r="BZ452" s="184"/>
      <c r="CA452" s="184"/>
      <c r="CB452" s="184"/>
      <c r="CC452" s="184"/>
      <c r="CD452" s="184"/>
      <c r="CE452" s="184"/>
    </row>
    <row r="453" spans="2:83" ht="12.75">
      <c r="B453" s="184"/>
      <c r="C453" s="184"/>
      <c r="D453" s="184"/>
      <c r="E453" s="184"/>
      <c r="F453" s="184"/>
      <c r="G453" s="184"/>
      <c r="H453" s="237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T453" s="184"/>
      <c r="AU453" s="184"/>
      <c r="AV453" s="184"/>
      <c r="AW453" s="184"/>
      <c r="AX453" s="184"/>
      <c r="AY453" s="184"/>
      <c r="AZ453" s="184"/>
      <c r="BA453" s="184"/>
      <c r="BB453" s="184"/>
      <c r="BC453" s="184"/>
      <c r="BD453" s="184"/>
      <c r="BE453" s="184"/>
      <c r="BF453" s="184"/>
      <c r="BG453" s="184"/>
      <c r="BH453" s="184"/>
      <c r="BI453" s="184"/>
      <c r="BJ453" s="184"/>
      <c r="BK453" s="184"/>
      <c r="BL453" s="184"/>
      <c r="BM453" s="184"/>
      <c r="BN453" s="184"/>
      <c r="BO453" s="184"/>
      <c r="BP453" s="184"/>
      <c r="BQ453" s="184"/>
      <c r="BR453" s="184"/>
      <c r="BS453" s="184"/>
      <c r="BT453" s="184"/>
      <c r="BU453" s="184"/>
      <c r="BV453" s="184"/>
      <c r="BW453" s="184"/>
      <c r="BX453" s="184"/>
      <c r="BY453" s="184"/>
      <c r="BZ453" s="184"/>
      <c r="CA453" s="184"/>
      <c r="CB453" s="184"/>
      <c r="CC453" s="184"/>
      <c r="CD453" s="184"/>
      <c r="CE453" s="184"/>
    </row>
    <row r="454" spans="2:83" ht="12.75">
      <c r="B454" s="184"/>
      <c r="C454" s="184"/>
      <c r="D454" s="184"/>
      <c r="E454" s="184"/>
      <c r="F454" s="184"/>
      <c r="G454" s="184"/>
      <c r="H454" s="237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184"/>
      <c r="AT454" s="184"/>
      <c r="AU454" s="184"/>
      <c r="AV454" s="184"/>
      <c r="AW454" s="184"/>
      <c r="AX454" s="184"/>
      <c r="AY454" s="184"/>
      <c r="AZ454" s="184"/>
      <c r="BA454" s="184"/>
      <c r="BB454" s="184"/>
      <c r="BC454" s="184"/>
      <c r="BD454" s="184"/>
      <c r="BE454" s="184"/>
      <c r="BF454" s="184"/>
      <c r="BG454" s="184"/>
      <c r="BH454" s="184"/>
      <c r="BI454" s="184"/>
      <c r="BJ454" s="184"/>
      <c r="BK454" s="184"/>
      <c r="BL454" s="184"/>
      <c r="BM454" s="184"/>
      <c r="BN454" s="184"/>
      <c r="BO454" s="184"/>
      <c r="BP454" s="184"/>
      <c r="BQ454" s="184"/>
      <c r="BR454" s="184"/>
      <c r="BS454" s="184"/>
      <c r="BT454" s="184"/>
      <c r="BU454" s="184"/>
      <c r="BV454" s="184"/>
      <c r="BW454" s="184"/>
      <c r="BX454" s="184"/>
      <c r="BY454" s="184"/>
      <c r="BZ454" s="184"/>
      <c r="CA454" s="184"/>
      <c r="CB454" s="184"/>
      <c r="CC454" s="184"/>
      <c r="CD454" s="184"/>
      <c r="CE454" s="184"/>
    </row>
    <row r="455" spans="2:83" ht="12.75">
      <c r="B455" s="184"/>
      <c r="C455" s="184"/>
      <c r="D455" s="184"/>
      <c r="E455" s="184"/>
      <c r="F455" s="184"/>
      <c r="G455" s="184"/>
      <c r="H455" s="237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184"/>
      <c r="AT455" s="184"/>
      <c r="AU455" s="184"/>
      <c r="AV455" s="184"/>
      <c r="AW455" s="184"/>
      <c r="AX455" s="184"/>
      <c r="AY455" s="184"/>
      <c r="AZ455" s="184"/>
      <c r="BA455" s="184"/>
      <c r="BB455" s="184"/>
      <c r="BC455" s="184"/>
      <c r="BD455" s="184"/>
      <c r="BE455" s="184"/>
      <c r="BF455" s="184"/>
      <c r="BG455" s="184"/>
      <c r="BH455" s="184"/>
      <c r="BI455" s="184"/>
      <c r="BJ455" s="184"/>
      <c r="BK455" s="184"/>
      <c r="BL455" s="184"/>
      <c r="BM455" s="184"/>
      <c r="BN455" s="184"/>
      <c r="BO455" s="184"/>
      <c r="BP455" s="184"/>
      <c r="BQ455" s="184"/>
      <c r="BR455" s="184"/>
      <c r="BS455" s="184"/>
      <c r="BT455" s="184"/>
      <c r="BU455" s="184"/>
      <c r="BV455" s="184"/>
      <c r="BW455" s="184"/>
      <c r="BX455" s="184"/>
      <c r="BY455" s="184"/>
      <c r="BZ455" s="184"/>
      <c r="CA455" s="184"/>
      <c r="CB455" s="184"/>
      <c r="CC455" s="184"/>
      <c r="CD455" s="184"/>
      <c r="CE455" s="184"/>
    </row>
    <row r="456" spans="2:83" ht="12.75">
      <c r="B456" s="184"/>
      <c r="C456" s="184"/>
      <c r="D456" s="184"/>
      <c r="E456" s="184"/>
      <c r="F456" s="184"/>
      <c r="G456" s="184"/>
      <c r="H456" s="237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84"/>
      <c r="BH456" s="184"/>
      <c r="BI456" s="184"/>
      <c r="BJ456" s="184"/>
      <c r="BK456" s="184"/>
      <c r="BL456" s="184"/>
      <c r="BM456" s="184"/>
      <c r="BN456" s="184"/>
      <c r="BO456" s="184"/>
      <c r="BP456" s="184"/>
      <c r="BQ456" s="184"/>
      <c r="BR456" s="184"/>
      <c r="BS456" s="184"/>
      <c r="BT456" s="184"/>
      <c r="BU456" s="184"/>
      <c r="BV456" s="184"/>
      <c r="BW456" s="184"/>
      <c r="BX456" s="184"/>
      <c r="BY456" s="184"/>
      <c r="BZ456" s="184"/>
      <c r="CA456" s="184"/>
      <c r="CB456" s="184"/>
      <c r="CC456" s="184"/>
      <c r="CD456" s="184"/>
      <c r="CE456" s="184"/>
    </row>
    <row r="457" spans="2:83" ht="12.75">
      <c r="B457" s="184"/>
      <c r="C457" s="184"/>
      <c r="D457" s="184"/>
      <c r="E457" s="184"/>
      <c r="F457" s="184"/>
      <c r="G457" s="184"/>
      <c r="H457" s="237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  <c r="AW457" s="184"/>
      <c r="AX457" s="184"/>
      <c r="AY457" s="184"/>
      <c r="AZ457" s="184"/>
      <c r="BA457" s="184"/>
      <c r="BB457" s="184"/>
      <c r="BC457" s="184"/>
      <c r="BD457" s="184"/>
      <c r="BE457" s="184"/>
      <c r="BF457" s="184"/>
      <c r="BG457" s="184"/>
      <c r="BH457" s="184"/>
      <c r="BI457" s="184"/>
      <c r="BJ457" s="184"/>
      <c r="BK457" s="184"/>
      <c r="BL457" s="184"/>
      <c r="BM457" s="184"/>
      <c r="BN457" s="184"/>
      <c r="BO457" s="184"/>
      <c r="BP457" s="184"/>
      <c r="BQ457" s="184"/>
      <c r="BR457" s="184"/>
      <c r="BS457" s="184"/>
      <c r="BT457" s="184"/>
      <c r="BU457" s="184"/>
      <c r="BV457" s="184"/>
      <c r="BW457" s="184"/>
      <c r="BX457" s="184"/>
      <c r="BY457" s="184"/>
      <c r="BZ457" s="184"/>
      <c r="CA457" s="184"/>
      <c r="CB457" s="184"/>
      <c r="CC457" s="184"/>
      <c r="CD457" s="184"/>
      <c r="CE457" s="184"/>
    </row>
    <row r="458" spans="2:83" ht="12.75">
      <c r="B458" s="184"/>
      <c r="C458" s="184"/>
      <c r="D458" s="184"/>
      <c r="E458" s="184"/>
      <c r="F458" s="184"/>
      <c r="G458" s="184"/>
      <c r="H458" s="237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  <c r="AW458" s="184"/>
      <c r="AX458" s="184"/>
      <c r="AY458" s="184"/>
      <c r="AZ458" s="184"/>
      <c r="BA458" s="184"/>
      <c r="BB458" s="184"/>
      <c r="BC458" s="184"/>
      <c r="BD458" s="184"/>
      <c r="BE458" s="184"/>
      <c r="BF458" s="184"/>
      <c r="BG458" s="184"/>
      <c r="BH458" s="184"/>
      <c r="BI458" s="184"/>
      <c r="BJ458" s="184"/>
      <c r="BK458" s="184"/>
      <c r="BL458" s="184"/>
      <c r="BM458" s="184"/>
      <c r="BN458" s="184"/>
      <c r="BO458" s="184"/>
      <c r="BP458" s="184"/>
      <c r="BQ458" s="184"/>
      <c r="BR458" s="184"/>
      <c r="BS458" s="184"/>
      <c r="BT458" s="184"/>
      <c r="BU458" s="184"/>
      <c r="BV458" s="184"/>
      <c r="BW458" s="184"/>
      <c r="BX458" s="184"/>
      <c r="BY458" s="184"/>
      <c r="BZ458" s="184"/>
      <c r="CA458" s="184"/>
      <c r="CB458" s="184"/>
      <c r="CC458" s="184"/>
      <c r="CD458" s="184"/>
      <c r="CE458" s="184"/>
    </row>
    <row r="459" spans="2:83" ht="12.75">
      <c r="B459" s="184"/>
      <c r="C459" s="184"/>
      <c r="D459" s="184"/>
      <c r="E459" s="184"/>
      <c r="F459" s="184"/>
      <c r="G459" s="184"/>
      <c r="H459" s="237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  <c r="AW459" s="184"/>
      <c r="AX459" s="184"/>
      <c r="AY459" s="184"/>
      <c r="AZ459" s="184"/>
      <c r="BA459" s="184"/>
      <c r="BB459" s="184"/>
      <c r="BC459" s="184"/>
      <c r="BD459" s="184"/>
      <c r="BE459" s="184"/>
      <c r="BF459" s="184"/>
      <c r="BG459" s="184"/>
      <c r="BH459" s="184"/>
      <c r="BI459" s="184"/>
      <c r="BJ459" s="184"/>
      <c r="BK459" s="184"/>
      <c r="BL459" s="184"/>
      <c r="BM459" s="184"/>
      <c r="BN459" s="184"/>
      <c r="BO459" s="184"/>
      <c r="BP459" s="184"/>
      <c r="BQ459" s="184"/>
      <c r="BR459" s="184"/>
      <c r="BS459" s="184"/>
      <c r="BT459" s="184"/>
      <c r="BU459" s="184"/>
      <c r="BV459" s="184"/>
      <c r="BW459" s="184"/>
      <c r="BX459" s="184"/>
      <c r="BY459" s="184"/>
      <c r="BZ459" s="184"/>
      <c r="CA459" s="184"/>
      <c r="CB459" s="184"/>
      <c r="CC459" s="184"/>
      <c r="CD459" s="184"/>
      <c r="CE459" s="184"/>
    </row>
    <row r="460" spans="2:83" ht="12.75">
      <c r="B460" s="184"/>
      <c r="C460" s="184"/>
      <c r="D460" s="184"/>
      <c r="E460" s="184"/>
      <c r="F460" s="184"/>
      <c r="G460" s="184"/>
      <c r="H460" s="237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  <c r="AW460" s="184"/>
      <c r="AX460" s="184"/>
      <c r="AY460" s="184"/>
      <c r="AZ460" s="184"/>
      <c r="BA460" s="184"/>
      <c r="BB460" s="184"/>
      <c r="BC460" s="184"/>
      <c r="BD460" s="184"/>
      <c r="BE460" s="184"/>
      <c r="BF460" s="184"/>
      <c r="BG460" s="184"/>
      <c r="BH460" s="184"/>
      <c r="BI460" s="184"/>
      <c r="BJ460" s="184"/>
      <c r="BK460" s="184"/>
      <c r="BL460" s="184"/>
      <c r="BM460" s="184"/>
      <c r="BN460" s="184"/>
      <c r="BO460" s="184"/>
      <c r="BP460" s="184"/>
      <c r="BQ460" s="184"/>
      <c r="BR460" s="184"/>
      <c r="BS460" s="184"/>
      <c r="BT460" s="184"/>
      <c r="BU460" s="184"/>
      <c r="BV460" s="184"/>
      <c r="BW460" s="184"/>
      <c r="BX460" s="184"/>
      <c r="BY460" s="184"/>
      <c r="BZ460" s="184"/>
      <c r="CA460" s="184"/>
      <c r="CB460" s="184"/>
      <c r="CC460" s="184"/>
      <c r="CD460" s="184"/>
      <c r="CE460" s="184"/>
    </row>
    <row r="461" spans="2:83" ht="12.75">
      <c r="B461" s="184"/>
      <c r="C461" s="184"/>
      <c r="D461" s="184"/>
      <c r="E461" s="184"/>
      <c r="F461" s="184"/>
      <c r="G461" s="184"/>
      <c r="H461" s="237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  <c r="AW461" s="184"/>
      <c r="AX461" s="184"/>
      <c r="AY461" s="184"/>
      <c r="AZ461" s="184"/>
      <c r="BA461" s="184"/>
      <c r="BB461" s="184"/>
      <c r="BC461" s="184"/>
      <c r="BD461" s="184"/>
      <c r="BE461" s="184"/>
      <c r="BF461" s="184"/>
      <c r="BG461" s="184"/>
      <c r="BH461" s="184"/>
      <c r="BI461" s="184"/>
      <c r="BJ461" s="184"/>
      <c r="BK461" s="184"/>
      <c r="BL461" s="184"/>
      <c r="BM461" s="184"/>
      <c r="BN461" s="184"/>
      <c r="BO461" s="184"/>
      <c r="BP461" s="184"/>
      <c r="BQ461" s="184"/>
      <c r="BR461" s="184"/>
      <c r="BS461" s="184"/>
      <c r="BT461" s="184"/>
      <c r="BU461" s="184"/>
      <c r="BV461" s="184"/>
      <c r="BW461" s="184"/>
      <c r="BX461" s="184"/>
      <c r="BY461" s="184"/>
      <c r="BZ461" s="184"/>
      <c r="CA461" s="184"/>
      <c r="CB461" s="184"/>
      <c r="CC461" s="184"/>
      <c r="CD461" s="184"/>
      <c r="CE461" s="184"/>
    </row>
    <row r="462" spans="2:83" ht="12.75">
      <c r="B462" s="184"/>
      <c r="C462" s="184"/>
      <c r="D462" s="184"/>
      <c r="E462" s="184"/>
      <c r="F462" s="184"/>
      <c r="G462" s="184"/>
      <c r="H462" s="237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T462" s="184"/>
      <c r="AU462" s="184"/>
      <c r="AV462" s="184"/>
      <c r="AW462" s="184"/>
      <c r="AX462" s="184"/>
      <c r="AY462" s="184"/>
      <c r="AZ462" s="184"/>
      <c r="BA462" s="184"/>
      <c r="BB462" s="184"/>
      <c r="BC462" s="184"/>
      <c r="BD462" s="184"/>
      <c r="BE462" s="184"/>
      <c r="BF462" s="184"/>
      <c r="BG462" s="184"/>
      <c r="BH462" s="184"/>
      <c r="BI462" s="184"/>
      <c r="BJ462" s="184"/>
      <c r="BK462" s="184"/>
      <c r="BL462" s="184"/>
      <c r="BM462" s="184"/>
      <c r="BN462" s="184"/>
      <c r="BO462" s="184"/>
      <c r="BP462" s="184"/>
      <c r="BQ462" s="184"/>
      <c r="BR462" s="184"/>
      <c r="BS462" s="184"/>
      <c r="BT462" s="184"/>
      <c r="BU462" s="184"/>
      <c r="BV462" s="184"/>
      <c r="BW462" s="184"/>
      <c r="BX462" s="184"/>
      <c r="BY462" s="184"/>
      <c r="BZ462" s="184"/>
      <c r="CA462" s="184"/>
      <c r="CB462" s="184"/>
      <c r="CC462" s="184"/>
      <c r="CD462" s="184"/>
      <c r="CE462" s="184"/>
    </row>
    <row r="463" spans="2:83" ht="12.75">
      <c r="B463" s="184"/>
      <c r="C463" s="184"/>
      <c r="D463" s="184"/>
      <c r="E463" s="184"/>
      <c r="F463" s="184"/>
      <c r="G463" s="184"/>
      <c r="H463" s="237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T463" s="184"/>
      <c r="AU463" s="184"/>
      <c r="AV463" s="184"/>
      <c r="AW463" s="184"/>
      <c r="AX463" s="184"/>
      <c r="AY463" s="184"/>
      <c r="AZ463" s="184"/>
      <c r="BA463" s="184"/>
      <c r="BB463" s="184"/>
      <c r="BC463" s="184"/>
      <c r="BD463" s="184"/>
      <c r="BE463" s="184"/>
      <c r="BF463" s="184"/>
      <c r="BG463" s="184"/>
      <c r="BH463" s="184"/>
      <c r="BI463" s="184"/>
      <c r="BJ463" s="184"/>
      <c r="BK463" s="184"/>
      <c r="BL463" s="184"/>
      <c r="BM463" s="184"/>
      <c r="BN463" s="184"/>
      <c r="BO463" s="184"/>
      <c r="BP463" s="184"/>
      <c r="BQ463" s="184"/>
      <c r="BR463" s="184"/>
      <c r="BS463" s="184"/>
      <c r="BT463" s="184"/>
      <c r="BU463" s="184"/>
      <c r="BV463" s="184"/>
      <c r="BW463" s="184"/>
      <c r="BX463" s="184"/>
      <c r="BY463" s="184"/>
      <c r="BZ463" s="184"/>
      <c r="CA463" s="184"/>
      <c r="CB463" s="184"/>
      <c r="CC463" s="184"/>
      <c r="CD463" s="184"/>
      <c r="CE463" s="184"/>
    </row>
    <row r="464" spans="2:83" ht="12.75">
      <c r="B464" s="184"/>
      <c r="C464" s="184"/>
      <c r="D464" s="184"/>
      <c r="E464" s="184"/>
      <c r="F464" s="184"/>
      <c r="G464" s="184"/>
      <c r="H464" s="237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184"/>
      <c r="AU464" s="184"/>
      <c r="AV464" s="184"/>
      <c r="AW464" s="184"/>
      <c r="AX464" s="184"/>
      <c r="AY464" s="184"/>
      <c r="AZ464" s="184"/>
      <c r="BA464" s="184"/>
      <c r="BB464" s="184"/>
      <c r="BC464" s="184"/>
      <c r="BD464" s="184"/>
      <c r="BE464" s="184"/>
      <c r="BF464" s="184"/>
      <c r="BG464" s="184"/>
      <c r="BH464" s="184"/>
      <c r="BI464" s="184"/>
      <c r="BJ464" s="184"/>
      <c r="BK464" s="184"/>
      <c r="BL464" s="184"/>
      <c r="BM464" s="184"/>
      <c r="BN464" s="184"/>
      <c r="BO464" s="184"/>
      <c r="BP464" s="184"/>
      <c r="BQ464" s="184"/>
      <c r="BR464" s="184"/>
      <c r="BS464" s="184"/>
      <c r="BT464" s="184"/>
      <c r="BU464" s="184"/>
      <c r="BV464" s="184"/>
      <c r="BW464" s="184"/>
      <c r="BX464" s="184"/>
      <c r="BY464" s="184"/>
      <c r="BZ464" s="184"/>
      <c r="CA464" s="184"/>
      <c r="CB464" s="184"/>
      <c r="CC464" s="184"/>
      <c r="CD464" s="184"/>
      <c r="CE464" s="184"/>
    </row>
    <row r="465" spans="2:83" ht="12.75">
      <c r="B465" s="184"/>
      <c r="C465" s="184"/>
      <c r="D465" s="184"/>
      <c r="E465" s="184"/>
      <c r="F465" s="184"/>
      <c r="G465" s="184"/>
      <c r="H465" s="237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4"/>
      <c r="AT465" s="184"/>
      <c r="AU465" s="184"/>
      <c r="AV465" s="184"/>
      <c r="AW465" s="184"/>
      <c r="AX465" s="184"/>
      <c r="AY465" s="184"/>
      <c r="AZ465" s="184"/>
      <c r="BA465" s="184"/>
      <c r="BB465" s="184"/>
      <c r="BC465" s="184"/>
      <c r="BD465" s="184"/>
      <c r="BE465" s="184"/>
      <c r="BF465" s="184"/>
      <c r="BG465" s="184"/>
      <c r="BH465" s="184"/>
      <c r="BI465" s="184"/>
      <c r="BJ465" s="184"/>
      <c r="BK465" s="184"/>
      <c r="BL465" s="184"/>
      <c r="BM465" s="184"/>
      <c r="BN465" s="184"/>
      <c r="BO465" s="184"/>
      <c r="BP465" s="184"/>
      <c r="BQ465" s="184"/>
      <c r="BR465" s="184"/>
      <c r="BS465" s="184"/>
      <c r="BT465" s="184"/>
      <c r="BU465" s="184"/>
      <c r="BV465" s="184"/>
      <c r="BW465" s="184"/>
      <c r="BX465" s="184"/>
      <c r="BY465" s="184"/>
      <c r="BZ465" s="184"/>
      <c r="CA465" s="184"/>
      <c r="CB465" s="184"/>
      <c r="CC465" s="184"/>
      <c r="CD465" s="184"/>
      <c r="CE465" s="184"/>
    </row>
    <row r="466" spans="2:83" ht="12.75">
      <c r="B466" s="184"/>
      <c r="C466" s="184"/>
      <c r="D466" s="184"/>
      <c r="E466" s="184"/>
      <c r="F466" s="184"/>
      <c r="G466" s="184"/>
      <c r="H466" s="237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4"/>
      <c r="AT466" s="184"/>
      <c r="AU466" s="184"/>
      <c r="AV466" s="184"/>
      <c r="AW466" s="184"/>
      <c r="AX466" s="184"/>
      <c r="AY466" s="184"/>
      <c r="AZ466" s="184"/>
      <c r="BA466" s="184"/>
      <c r="BB466" s="184"/>
      <c r="BC466" s="184"/>
      <c r="BD466" s="184"/>
      <c r="BE466" s="184"/>
      <c r="BF466" s="184"/>
      <c r="BG466" s="184"/>
      <c r="BH466" s="184"/>
      <c r="BI466" s="184"/>
      <c r="BJ466" s="184"/>
      <c r="BK466" s="184"/>
      <c r="BL466" s="184"/>
      <c r="BM466" s="184"/>
      <c r="BN466" s="184"/>
      <c r="BO466" s="184"/>
      <c r="BP466" s="184"/>
      <c r="BQ466" s="184"/>
      <c r="BR466" s="184"/>
      <c r="BS466" s="184"/>
      <c r="BT466" s="184"/>
      <c r="BU466" s="184"/>
      <c r="BV466" s="184"/>
      <c r="BW466" s="184"/>
      <c r="BX466" s="184"/>
      <c r="BY466" s="184"/>
      <c r="BZ466" s="184"/>
      <c r="CA466" s="184"/>
      <c r="CB466" s="184"/>
      <c r="CC466" s="184"/>
      <c r="CD466" s="184"/>
      <c r="CE466" s="184"/>
    </row>
    <row r="467" spans="2:83" ht="12.75">
      <c r="B467" s="184"/>
      <c r="C467" s="184"/>
      <c r="D467" s="184"/>
      <c r="E467" s="184"/>
      <c r="F467" s="184"/>
      <c r="G467" s="184"/>
      <c r="H467" s="237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T467" s="184"/>
      <c r="AU467" s="184"/>
      <c r="AV467" s="184"/>
      <c r="AW467" s="184"/>
      <c r="AX467" s="184"/>
      <c r="AY467" s="184"/>
      <c r="AZ467" s="184"/>
      <c r="BA467" s="184"/>
      <c r="BB467" s="184"/>
      <c r="BC467" s="184"/>
      <c r="BD467" s="184"/>
      <c r="BE467" s="184"/>
      <c r="BF467" s="184"/>
      <c r="BG467" s="184"/>
      <c r="BH467" s="184"/>
      <c r="BI467" s="184"/>
      <c r="BJ467" s="184"/>
      <c r="BK467" s="184"/>
      <c r="BL467" s="184"/>
      <c r="BM467" s="184"/>
      <c r="BN467" s="184"/>
      <c r="BO467" s="184"/>
      <c r="BP467" s="184"/>
      <c r="BQ467" s="184"/>
      <c r="BR467" s="184"/>
      <c r="BS467" s="184"/>
      <c r="BT467" s="184"/>
      <c r="BU467" s="184"/>
      <c r="BV467" s="184"/>
      <c r="BW467" s="184"/>
      <c r="BX467" s="184"/>
      <c r="BY467" s="184"/>
      <c r="BZ467" s="184"/>
      <c r="CA467" s="184"/>
      <c r="CB467" s="184"/>
      <c r="CC467" s="184"/>
      <c r="CD467" s="184"/>
      <c r="CE467" s="184"/>
    </row>
    <row r="468" spans="2:83" ht="12.75">
      <c r="B468" s="184"/>
      <c r="C468" s="184"/>
      <c r="D468" s="184"/>
      <c r="E468" s="184"/>
      <c r="F468" s="184"/>
      <c r="G468" s="184"/>
      <c r="H468" s="237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4"/>
      <c r="AT468" s="184"/>
      <c r="AU468" s="184"/>
      <c r="AV468" s="184"/>
      <c r="AW468" s="184"/>
      <c r="AX468" s="184"/>
      <c r="AY468" s="184"/>
      <c r="AZ468" s="184"/>
      <c r="BA468" s="184"/>
      <c r="BB468" s="184"/>
      <c r="BC468" s="184"/>
      <c r="BD468" s="184"/>
      <c r="BE468" s="184"/>
      <c r="BF468" s="184"/>
      <c r="BG468" s="184"/>
      <c r="BH468" s="184"/>
      <c r="BI468" s="184"/>
      <c r="BJ468" s="184"/>
      <c r="BK468" s="184"/>
      <c r="BL468" s="184"/>
      <c r="BM468" s="184"/>
      <c r="BN468" s="184"/>
      <c r="BO468" s="184"/>
      <c r="BP468" s="184"/>
      <c r="BQ468" s="184"/>
      <c r="BR468" s="184"/>
      <c r="BS468" s="184"/>
      <c r="BT468" s="184"/>
      <c r="BU468" s="184"/>
      <c r="BV468" s="184"/>
      <c r="BW468" s="184"/>
      <c r="BX468" s="184"/>
      <c r="BY468" s="184"/>
      <c r="BZ468" s="184"/>
      <c r="CA468" s="184"/>
      <c r="CB468" s="184"/>
      <c r="CC468" s="184"/>
      <c r="CD468" s="184"/>
      <c r="CE468" s="184"/>
    </row>
    <row r="469" spans="2:83" ht="12.75">
      <c r="B469" s="184"/>
      <c r="C469" s="184"/>
      <c r="D469" s="184"/>
      <c r="E469" s="184"/>
      <c r="F469" s="184"/>
      <c r="G469" s="184"/>
      <c r="H469" s="237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4"/>
      <c r="AT469" s="184"/>
      <c r="AU469" s="184"/>
      <c r="AV469" s="184"/>
      <c r="AW469" s="184"/>
      <c r="AX469" s="184"/>
      <c r="AY469" s="184"/>
      <c r="AZ469" s="184"/>
      <c r="BA469" s="184"/>
      <c r="BB469" s="184"/>
      <c r="BC469" s="184"/>
      <c r="BD469" s="184"/>
      <c r="BE469" s="184"/>
      <c r="BF469" s="184"/>
      <c r="BG469" s="184"/>
      <c r="BH469" s="184"/>
      <c r="BI469" s="184"/>
      <c r="BJ469" s="184"/>
      <c r="BK469" s="184"/>
      <c r="BL469" s="184"/>
      <c r="BM469" s="184"/>
      <c r="BN469" s="184"/>
      <c r="BO469" s="184"/>
      <c r="BP469" s="184"/>
      <c r="BQ469" s="184"/>
      <c r="BR469" s="184"/>
      <c r="BS469" s="184"/>
      <c r="BT469" s="184"/>
      <c r="BU469" s="184"/>
      <c r="BV469" s="184"/>
      <c r="BW469" s="184"/>
      <c r="BX469" s="184"/>
      <c r="BY469" s="184"/>
      <c r="BZ469" s="184"/>
      <c r="CA469" s="184"/>
      <c r="CB469" s="184"/>
      <c r="CC469" s="184"/>
      <c r="CD469" s="184"/>
      <c r="CE469" s="184"/>
    </row>
    <row r="470" spans="2:83" ht="12.75">
      <c r="B470" s="184"/>
      <c r="C470" s="184"/>
      <c r="D470" s="184"/>
      <c r="E470" s="184"/>
      <c r="F470" s="184"/>
      <c r="G470" s="184"/>
      <c r="H470" s="237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184"/>
      <c r="AT470" s="184"/>
      <c r="AU470" s="184"/>
      <c r="AV470" s="184"/>
      <c r="AW470" s="184"/>
      <c r="AX470" s="184"/>
      <c r="AY470" s="184"/>
      <c r="AZ470" s="184"/>
      <c r="BA470" s="184"/>
      <c r="BB470" s="184"/>
      <c r="BC470" s="184"/>
      <c r="BD470" s="184"/>
      <c r="BE470" s="184"/>
      <c r="BF470" s="184"/>
      <c r="BG470" s="184"/>
      <c r="BH470" s="184"/>
      <c r="BI470" s="184"/>
      <c r="BJ470" s="184"/>
      <c r="BK470" s="184"/>
      <c r="BL470" s="184"/>
      <c r="BM470" s="184"/>
      <c r="BN470" s="184"/>
      <c r="BO470" s="184"/>
      <c r="BP470" s="184"/>
      <c r="BQ470" s="184"/>
      <c r="BR470" s="184"/>
      <c r="BS470" s="184"/>
      <c r="BT470" s="184"/>
      <c r="BU470" s="184"/>
      <c r="BV470" s="184"/>
      <c r="BW470" s="184"/>
      <c r="BX470" s="184"/>
      <c r="BY470" s="184"/>
      <c r="BZ470" s="184"/>
      <c r="CA470" s="184"/>
      <c r="CB470" s="184"/>
      <c r="CC470" s="184"/>
      <c r="CD470" s="184"/>
      <c r="CE470" s="184"/>
    </row>
    <row r="471" spans="2:83" ht="12.75">
      <c r="B471" s="184"/>
      <c r="C471" s="184"/>
      <c r="D471" s="184"/>
      <c r="E471" s="184"/>
      <c r="F471" s="184"/>
      <c r="G471" s="184"/>
      <c r="H471" s="237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184"/>
      <c r="AT471" s="184"/>
      <c r="AU471" s="184"/>
      <c r="AV471" s="184"/>
      <c r="AW471" s="184"/>
      <c r="AX471" s="184"/>
      <c r="AY471" s="184"/>
      <c r="AZ471" s="184"/>
      <c r="BA471" s="184"/>
      <c r="BB471" s="184"/>
      <c r="BC471" s="184"/>
      <c r="BD471" s="184"/>
      <c r="BE471" s="184"/>
      <c r="BF471" s="184"/>
      <c r="BG471" s="184"/>
      <c r="BH471" s="184"/>
      <c r="BI471" s="184"/>
      <c r="BJ471" s="184"/>
      <c r="BK471" s="184"/>
      <c r="BL471" s="184"/>
      <c r="BM471" s="184"/>
      <c r="BN471" s="184"/>
      <c r="BO471" s="184"/>
      <c r="BP471" s="184"/>
      <c r="BQ471" s="184"/>
      <c r="BR471" s="184"/>
      <c r="BS471" s="184"/>
      <c r="BT471" s="184"/>
      <c r="BU471" s="184"/>
      <c r="BV471" s="184"/>
      <c r="BW471" s="184"/>
      <c r="BX471" s="184"/>
      <c r="BY471" s="184"/>
      <c r="BZ471" s="184"/>
      <c r="CA471" s="184"/>
      <c r="CB471" s="184"/>
      <c r="CC471" s="184"/>
      <c r="CD471" s="184"/>
      <c r="CE471" s="184"/>
    </row>
    <row r="472" spans="2:83" ht="12.75">
      <c r="B472" s="184"/>
      <c r="C472" s="184"/>
      <c r="D472" s="184"/>
      <c r="E472" s="184"/>
      <c r="F472" s="184"/>
      <c r="G472" s="184"/>
      <c r="H472" s="237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184"/>
      <c r="AT472" s="184"/>
      <c r="AU472" s="184"/>
      <c r="AV472" s="184"/>
      <c r="AW472" s="184"/>
      <c r="AX472" s="184"/>
      <c r="AY472" s="184"/>
      <c r="AZ472" s="184"/>
      <c r="BA472" s="184"/>
      <c r="BB472" s="184"/>
      <c r="BC472" s="184"/>
      <c r="BD472" s="184"/>
      <c r="BE472" s="184"/>
      <c r="BF472" s="184"/>
      <c r="BG472" s="184"/>
      <c r="BH472" s="184"/>
      <c r="BI472" s="184"/>
      <c r="BJ472" s="184"/>
      <c r="BK472" s="184"/>
      <c r="BL472" s="184"/>
      <c r="BM472" s="184"/>
      <c r="BN472" s="184"/>
      <c r="BO472" s="184"/>
      <c r="BP472" s="184"/>
      <c r="BQ472" s="184"/>
      <c r="BR472" s="184"/>
      <c r="BS472" s="184"/>
      <c r="BT472" s="184"/>
      <c r="BU472" s="184"/>
      <c r="BV472" s="184"/>
      <c r="BW472" s="184"/>
      <c r="BX472" s="184"/>
      <c r="BY472" s="184"/>
      <c r="BZ472" s="184"/>
      <c r="CA472" s="184"/>
      <c r="CB472" s="184"/>
      <c r="CC472" s="184"/>
      <c r="CD472" s="184"/>
      <c r="CE472" s="184"/>
    </row>
    <row r="473" spans="2:83" ht="12.75">
      <c r="B473" s="184"/>
      <c r="C473" s="184"/>
      <c r="D473" s="184"/>
      <c r="E473" s="184"/>
      <c r="F473" s="184"/>
      <c r="G473" s="184"/>
      <c r="H473" s="237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184"/>
      <c r="AT473" s="184"/>
      <c r="AU473" s="184"/>
      <c r="AV473" s="184"/>
      <c r="AW473" s="184"/>
      <c r="AX473" s="184"/>
      <c r="AY473" s="184"/>
      <c r="AZ473" s="184"/>
      <c r="BA473" s="184"/>
      <c r="BB473" s="184"/>
      <c r="BC473" s="184"/>
      <c r="BD473" s="184"/>
      <c r="BE473" s="184"/>
      <c r="BF473" s="184"/>
      <c r="BG473" s="184"/>
      <c r="BH473" s="184"/>
      <c r="BI473" s="184"/>
      <c r="BJ473" s="184"/>
      <c r="BK473" s="184"/>
      <c r="BL473" s="184"/>
      <c r="BM473" s="184"/>
      <c r="BN473" s="184"/>
      <c r="BO473" s="184"/>
      <c r="BP473" s="184"/>
      <c r="BQ473" s="184"/>
      <c r="BR473" s="184"/>
      <c r="BS473" s="184"/>
      <c r="BT473" s="184"/>
      <c r="BU473" s="184"/>
      <c r="BV473" s="184"/>
      <c r="BW473" s="184"/>
      <c r="BX473" s="184"/>
      <c r="BY473" s="184"/>
      <c r="BZ473" s="184"/>
      <c r="CA473" s="184"/>
      <c r="CB473" s="184"/>
      <c r="CC473" s="184"/>
      <c r="CD473" s="184"/>
      <c r="CE473" s="184"/>
    </row>
    <row r="474" spans="2:83" ht="12.75">
      <c r="B474" s="184"/>
      <c r="C474" s="184"/>
      <c r="D474" s="184"/>
      <c r="E474" s="184"/>
      <c r="F474" s="184"/>
      <c r="G474" s="184"/>
      <c r="H474" s="237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4"/>
      <c r="AT474" s="184"/>
      <c r="AU474" s="184"/>
      <c r="AV474" s="184"/>
      <c r="AW474" s="184"/>
      <c r="AX474" s="184"/>
      <c r="AY474" s="184"/>
      <c r="AZ474" s="184"/>
      <c r="BA474" s="184"/>
      <c r="BB474" s="184"/>
      <c r="BC474" s="184"/>
      <c r="BD474" s="184"/>
      <c r="BE474" s="184"/>
      <c r="BF474" s="184"/>
      <c r="BG474" s="184"/>
      <c r="BH474" s="184"/>
      <c r="BI474" s="184"/>
      <c r="BJ474" s="184"/>
      <c r="BK474" s="184"/>
      <c r="BL474" s="184"/>
      <c r="BM474" s="184"/>
      <c r="BN474" s="184"/>
      <c r="BO474" s="184"/>
      <c r="BP474" s="184"/>
      <c r="BQ474" s="184"/>
      <c r="BR474" s="184"/>
      <c r="BS474" s="184"/>
      <c r="BT474" s="184"/>
      <c r="BU474" s="184"/>
      <c r="BV474" s="184"/>
      <c r="BW474" s="184"/>
      <c r="BX474" s="184"/>
      <c r="BY474" s="184"/>
      <c r="BZ474" s="184"/>
      <c r="CA474" s="184"/>
      <c r="CB474" s="184"/>
      <c r="CC474" s="184"/>
      <c r="CD474" s="184"/>
      <c r="CE474" s="184"/>
    </row>
    <row r="475" spans="2:83" ht="12.75">
      <c r="B475" s="184"/>
      <c r="C475" s="184"/>
      <c r="D475" s="184"/>
      <c r="E475" s="184"/>
      <c r="F475" s="184"/>
      <c r="G475" s="184"/>
      <c r="H475" s="237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4"/>
      <c r="AT475" s="184"/>
      <c r="AU475" s="184"/>
      <c r="AV475" s="184"/>
      <c r="AW475" s="184"/>
      <c r="AX475" s="184"/>
      <c r="AY475" s="184"/>
      <c r="AZ475" s="184"/>
      <c r="BA475" s="184"/>
      <c r="BB475" s="184"/>
      <c r="BC475" s="184"/>
      <c r="BD475" s="184"/>
      <c r="BE475" s="184"/>
      <c r="BF475" s="184"/>
      <c r="BG475" s="184"/>
      <c r="BH475" s="184"/>
      <c r="BI475" s="184"/>
      <c r="BJ475" s="184"/>
      <c r="BK475" s="184"/>
      <c r="BL475" s="184"/>
      <c r="BM475" s="184"/>
      <c r="BN475" s="184"/>
      <c r="BO475" s="184"/>
      <c r="BP475" s="184"/>
      <c r="BQ475" s="184"/>
      <c r="BR475" s="184"/>
      <c r="BS475" s="184"/>
      <c r="BT475" s="184"/>
      <c r="BU475" s="184"/>
      <c r="BV475" s="184"/>
      <c r="BW475" s="184"/>
      <c r="BX475" s="184"/>
      <c r="BY475" s="184"/>
      <c r="BZ475" s="184"/>
      <c r="CA475" s="184"/>
      <c r="CB475" s="184"/>
      <c r="CC475" s="184"/>
      <c r="CD475" s="184"/>
      <c r="CE475" s="184"/>
    </row>
    <row r="476" spans="2:83" ht="12.75">
      <c r="B476" s="184"/>
      <c r="C476" s="184"/>
      <c r="D476" s="184"/>
      <c r="E476" s="184"/>
      <c r="F476" s="184"/>
      <c r="G476" s="184"/>
      <c r="H476" s="237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4"/>
      <c r="AT476" s="184"/>
      <c r="AU476" s="184"/>
      <c r="AV476" s="184"/>
      <c r="AW476" s="184"/>
      <c r="AX476" s="184"/>
      <c r="AY476" s="184"/>
      <c r="AZ476" s="184"/>
      <c r="BA476" s="184"/>
      <c r="BB476" s="184"/>
      <c r="BC476" s="184"/>
      <c r="BD476" s="184"/>
      <c r="BE476" s="184"/>
      <c r="BF476" s="184"/>
      <c r="BG476" s="184"/>
      <c r="BH476" s="184"/>
      <c r="BI476" s="184"/>
      <c r="BJ476" s="184"/>
      <c r="BK476" s="184"/>
      <c r="BL476" s="184"/>
      <c r="BM476" s="184"/>
      <c r="BN476" s="184"/>
      <c r="BO476" s="184"/>
      <c r="BP476" s="184"/>
      <c r="BQ476" s="184"/>
      <c r="BR476" s="184"/>
      <c r="BS476" s="184"/>
      <c r="BT476" s="184"/>
      <c r="BU476" s="184"/>
      <c r="BV476" s="184"/>
      <c r="BW476" s="184"/>
      <c r="BX476" s="184"/>
      <c r="BY476" s="184"/>
      <c r="BZ476" s="184"/>
      <c r="CA476" s="184"/>
      <c r="CB476" s="184"/>
      <c r="CC476" s="184"/>
      <c r="CD476" s="184"/>
      <c r="CE476" s="184"/>
    </row>
    <row r="477" spans="2:83" ht="12.75">
      <c r="B477" s="184"/>
      <c r="C477" s="184"/>
      <c r="D477" s="184"/>
      <c r="E477" s="184"/>
      <c r="F477" s="184"/>
      <c r="G477" s="184"/>
      <c r="H477" s="237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4"/>
      <c r="AT477" s="184"/>
      <c r="AU477" s="184"/>
      <c r="AV477" s="184"/>
      <c r="AW477" s="184"/>
      <c r="AX477" s="184"/>
      <c r="AY477" s="184"/>
      <c r="AZ477" s="184"/>
      <c r="BA477" s="184"/>
      <c r="BB477" s="184"/>
      <c r="BC477" s="184"/>
      <c r="BD477" s="184"/>
      <c r="BE477" s="184"/>
      <c r="BF477" s="184"/>
      <c r="BG477" s="184"/>
      <c r="BH477" s="184"/>
      <c r="BI477" s="184"/>
      <c r="BJ477" s="184"/>
      <c r="BK477" s="184"/>
      <c r="BL477" s="184"/>
      <c r="BM477" s="184"/>
      <c r="BN477" s="184"/>
      <c r="BO477" s="184"/>
      <c r="BP477" s="184"/>
      <c r="BQ477" s="184"/>
      <c r="BR477" s="184"/>
      <c r="BS477" s="184"/>
      <c r="BT477" s="184"/>
      <c r="BU477" s="184"/>
      <c r="BV477" s="184"/>
      <c r="BW477" s="184"/>
      <c r="BX477" s="184"/>
      <c r="BY477" s="184"/>
      <c r="BZ477" s="184"/>
      <c r="CA477" s="184"/>
      <c r="CB477" s="184"/>
      <c r="CC477" s="184"/>
      <c r="CD477" s="184"/>
      <c r="CE477" s="184"/>
    </row>
    <row r="478" spans="2:83" ht="12.75">
      <c r="B478" s="184"/>
      <c r="C478" s="184"/>
      <c r="D478" s="184"/>
      <c r="E478" s="184"/>
      <c r="F478" s="184"/>
      <c r="G478" s="184"/>
      <c r="H478" s="237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4"/>
      <c r="AT478" s="184"/>
      <c r="AU478" s="184"/>
      <c r="AV478" s="184"/>
      <c r="AW478" s="184"/>
      <c r="AX478" s="184"/>
      <c r="AY478" s="184"/>
      <c r="AZ478" s="184"/>
      <c r="BA478" s="184"/>
      <c r="BB478" s="184"/>
      <c r="BC478" s="184"/>
      <c r="BD478" s="184"/>
      <c r="BE478" s="184"/>
      <c r="BF478" s="184"/>
      <c r="BG478" s="184"/>
      <c r="BH478" s="184"/>
      <c r="BI478" s="184"/>
      <c r="BJ478" s="184"/>
      <c r="BK478" s="184"/>
      <c r="BL478" s="184"/>
      <c r="BM478" s="184"/>
      <c r="BN478" s="184"/>
      <c r="BO478" s="184"/>
      <c r="BP478" s="184"/>
      <c r="BQ478" s="184"/>
      <c r="BR478" s="184"/>
      <c r="BS478" s="184"/>
      <c r="BT478" s="184"/>
      <c r="BU478" s="184"/>
      <c r="BV478" s="184"/>
      <c r="BW478" s="184"/>
      <c r="BX478" s="184"/>
      <c r="BY478" s="184"/>
      <c r="BZ478" s="184"/>
      <c r="CA478" s="184"/>
      <c r="CB478" s="184"/>
      <c r="CC478" s="184"/>
      <c r="CD478" s="184"/>
      <c r="CE478" s="184"/>
    </row>
    <row r="479" spans="2:83" ht="12.75">
      <c r="B479" s="184"/>
      <c r="C479" s="184"/>
      <c r="D479" s="184"/>
      <c r="E479" s="184"/>
      <c r="F479" s="184"/>
      <c r="G479" s="184"/>
      <c r="H479" s="237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4"/>
      <c r="AT479" s="184"/>
      <c r="AU479" s="184"/>
      <c r="AV479" s="184"/>
      <c r="AW479" s="184"/>
      <c r="AX479" s="184"/>
      <c r="AY479" s="184"/>
      <c r="AZ479" s="184"/>
      <c r="BA479" s="184"/>
      <c r="BB479" s="184"/>
      <c r="BC479" s="184"/>
      <c r="BD479" s="184"/>
      <c r="BE479" s="184"/>
      <c r="BF479" s="184"/>
      <c r="BG479" s="184"/>
      <c r="BH479" s="184"/>
      <c r="BI479" s="184"/>
      <c r="BJ479" s="184"/>
      <c r="BK479" s="184"/>
      <c r="BL479" s="184"/>
      <c r="BM479" s="184"/>
      <c r="BN479" s="184"/>
      <c r="BO479" s="184"/>
      <c r="BP479" s="184"/>
      <c r="BQ479" s="184"/>
      <c r="BR479" s="184"/>
      <c r="BS479" s="184"/>
      <c r="BT479" s="184"/>
      <c r="BU479" s="184"/>
      <c r="BV479" s="184"/>
      <c r="BW479" s="184"/>
      <c r="BX479" s="184"/>
      <c r="BY479" s="184"/>
      <c r="BZ479" s="184"/>
      <c r="CA479" s="184"/>
      <c r="CB479" s="184"/>
      <c r="CC479" s="184"/>
      <c r="CD479" s="184"/>
      <c r="CE479" s="184"/>
    </row>
    <row r="480" spans="2:83" ht="12.75">
      <c r="B480" s="184"/>
      <c r="C480" s="184"/>
      <c r="D480" s="184"/>
      <c r="E480" s="184"/>
      <c r="F480" s="184"/>
      <c r="G480" s="184"/>
      <c r="H480" s="237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T480" s="184"/>
      <c r="AU480" s="184"/>
      <c r="AV480" s="184"/>
      <c r="AW480" s="184"/>
      <c r="AX480" s="184"/>
      <c r="AY480" s="184"/>
      <c r="AZ480" s="184"/>
      <c r="BA480" s="184"/>
      <c r="BB480" s="184"/>
      <c r="BC480" s="184"/>
      <c r="BD480" s="184"/>
      <c r="BE480" s="184"/>
      <c r="BF480" s="184"/>
      <c r="BG480" s="184"/>
      <c r="BH480" s="184"/>
      <c r="BI480" s="184"/>
      <c r="BJ480" s="184"/>
      <c r="BK480" s="184"/>
      <c r="BL480" s="184"/>
      <c r="BM480" s="184"/>
      <c r="BN480" s="184"/>
      <c r="BO480" s="184"/>
      <c r="BP480" s="184"/>
      <c r="BQ480" s="184"/>
      <c r="BR480" s="184"/>
      <c r="BS480" s="184"/>
      <c r="BT480" s="184"/>
      <c r="BU480" s="184"/>
      <c r="BV480" s="184"/>
      <c r="BW480" s="184"/>
      <c r="BX480" s="184"/>
      <c r="BY480" s="184"/>
      <c r="BZ480" s="184"/>
      <c r="CA480" s="184"/>
      <c r="CB480" s="184"/>
      <c r="CC480" s="184"/>
      <c r="CD480" s="184"/>
      <c r="CE480" s="184"/>
    </row>
    <row r="481" spans="2:83" ht="12.75">
      <c r="B481" s="184"/>
      <c r="C481" s="184"/>
      <c r="D481" s="184"/>
      <c r="E481" s="184"/>
      <c r="F481" s="184"/>
      <c r="G481" s="184"/>
      <c r="H481" s="237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T481" s="184"/>
      <c r="AU481" s="184"/>
      <c r="AV481" s="184"/>
      <c r="AW481" s="184"/>
      <c r="AX481" s="184"/>
      <c r="AY481" s="184"/>
      <c r="AZ481" s="184"/>
      <c r="BA481" s="184"/>
      <c r="BB481" s="184"/>
      <c r="BC481" s="184"/>
      <c r="BD481" s="184"/>
      <c r="BE481" s="184"/>
      <c r="BF481" s="184"/>
      <c r="BG481" s="184"/>
      <c r="BH481" s="184"/>
      <c r="BI481" s="184"/>
      <c r="BJ481" s="184"/>
      <c r="BK481" s="184"/>
      <c r="BL481" s="184"/>
      <c r="BM481" s="184"/>
      <c r="BN481" s="184"/>
      <c r="BO481" s="184"/>
      <c r="BP481" s="184"/>
      <c r="BQ481" s="184"/>
      <c r="BR481" s="184"/>
      <c r="BS481" s="184"/>
      <c r="BT481" s="184"/>
      <c r="BU481" s="184"/>
      <c r="BV481" s="184"/>
      <c r="BW481" s="184"/>
      <c r="BX481" s="184"/>
      <c r="BY481" s="184"/>
      <c r="BZ481" s="184"/>
      <c r="CA481" s="184"/>
      <c r="CB481" s="184"/>
      <c r="CC481" s="184"/>
      <c r="CD481" s="184"/>
      <c r="CE481" s="184"/>
    </row>
    <row r="482" spans="2:83" ht="12.75">
      <c r="B482" s="184"/>
      <c r="C482" s="184"/>
      <c r="D482" s="184"/>
      <c r="E482" s="184"/>
      <c r="F482" s="184"/>
      <c r="G482" s="184"/>
      <c r="H482" s="237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  <c r="AW482" s="184"/>
      <c r="AX482" s="184"/>
      <c r="AY482" s="184"/>
      <c r="AZ482" s="184"/>
      <c r="BA482" s="184"/>
      <c r="BB482" s="184"/>
      <c r="BC482" s="184"/>
      <c r="BD482" s="184"/>
      <c r="BE482" s="184"/>
      <c r="BF482" s="184"/>
      <c r="BG482" s="184"/>
      <c r="BH482" s="184"/>
      <c r="BI482" s="184"/>
      <c r="BJ482" s="184"/>
      <c r="BK482" s="184"/>
      <c r="BL482" s="184"/>
      <c r="BM482" s="184"/>
      <c r="BN482" s="184"/>
      <c r="BO482" s="184"/>
      <c r="BP482" s="184"/>
      <c r="BQ482" s="184"/>
      <c r="BR482" s="184"/>
      <c r="BS482" s="184"/>
      <c r="BT482" s="184"/>
      <c r="BU482" s="184"/>
      <c r="BV482" s="184"/>
      <c r="BW482" s="184"/>
      <c r="BX482" s="184"/>
      <c r="BY482" s="184"/>
      <c r="BZ482" s="184"/>
      <c r="CA482" s="184"/>
      <c r="CB482" s="184"/>
      <c r="CC482" s="184"/>
      <c r="CD482" s="184"/>
      <c r="CE482" s="184"/>
    </row>
    <row r="483" spans="2:83" ht="12.75">
      <c r="B483" s="184"/>
      <c r="C483" s="184"/>
      <c r="D483" s="184"/>
      <c r="E483" s="184"/>
      <c r="F483" s="184"/>
      <c r="G483" s="184"/>
      <c r="H483" s="237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T483" s="184"/>
      <c r="AU483" s="184"/>
      <c r="AV483" s="184"/>
      <c r="AW483" s="184"/>
      <c r="AX483" s="184"/>
      <c r="AY483" s="184"/>
      <c r="AZ483" s="184"/>
      <c r="BA483" s="184"/>
      <c r="BB483" s="184"/>
      <c r="BC483" s="184"/>
      <c r="BD483" s="184"/>
      <c r="BE483" s="184"/>
      <c r="BF483" s="184"/>
      <c r="BG483" s="184"/>
      <c r="BH483" s="184"/>
      <c r="BI483" s="184"/>
      <c r="BJ483" s="184"/>
      <c r="BK483" s="184"/>
      <c r="BL483" s="184"/>
      <c r="BM483" s="184"/>
      <c r="BN483" s="184"/>
      <c r="BO483" s="184"/>
      <c r="BP483" s="184"/>
      <c r="BQ483" s="184"/>
      <c r="BR483" s="184"/>
      <c r="BS483" s="184"/>
      <c r="BT483" s="184"/>
      <c r="BU483" s="184"/>
      <c r="BV483" s="184"/>
      <c r="BW483" s="184"/>
      <c r="BX483" s="184"/>
      <c r="BY483" s="184"/>
      <c r="BZ483" s="184"/>
      <c r="CA483" s="184"/>
      <c r="CB483" s="184"/>
      <c r="CC483" s="184"/>
      <c r="CD483" s="184"/>
      <c r="CE483" s="184"/>
    </row>
    <row r="484" spans="2:83" ht="12.75">
      <c r="B484" s="184"/>
      <c r="C484" s="184"/>
      <c r="D484" s="184"/>
      <c r="E484" s="184"/>
      <c r="F484" s="184"/>
      <c r="G484" s="184"/>
      <c r="H484" s="237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  <c r="AW484" s="184"/>
      <c r="AX484" s="184"/>
      <c r="AY484" s="184"/>
      <c r="AZ484" s="184"/>
      <c r="BA484" s="184"/>
      <c r="BB484" s="184"/>
      <c r="BC484" s="184"/>
      <c r="BD484" s="184"/>
      <c r="BE484" s="184"/>
      <c r="BF484" s="184"/>
      <c r="BG484" s="184"/>
      <c r="BH484" s="184"/>
      <c r="BI484" s="184"/>
      <c r="BJ484" s="184"/>
      <c r="BK484" s="184"/>
      <c r="BL484" s="184"/>
      <c r="BM484" s="184"/>
      <c r="BN484" s="184"/>
      <c r="BO484" s="184"/>
      <c r="BP484" s="184"/>
      <c r="BQ484" s="184"/>
      <c r="BR484" s="184"/>
      <c r="BS484" s="184"/>
      <c r="BT484" s="184"/>
      <c r="BU484" s="184"/>
      <c r="BV484" s="184"/>
      <c r="BW484" s="184"/>
      <c r="BX484" s="184"/>
      <c r="BY484" s="184"/>
      <c r="BZ484" s="184"/>
      <c r="CA484" s="184"/>
      <c r="CB484" s="184"/>
      <c r="CC484" s="184"/>
      <c r="CD484" s="184"/>
      <c r="CE484" s="184"/>
    </row>
    <row r="485" spans="2:83" ht="12.75">
      <c r="B485" s="184"/>
      <c r="C485" s="184"/>
      <c r="D485" s="184"/>
      <c r="E485" s="184"/>
      <c r="F485" s="184"/>
      <c r="G485" s="184"/>
      <c r="H485" s="237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  <c r="AW485" s="184"/>
      <c r="AX485" s="184"/>
      <c r="AY485" s="184"/>
      <c r="AZ485" s="184"/>
      <c r="BA485" s="184"/>
      <c r="BB485" s="184"/>
      <c r="BC485" s="184"/>
      <c r="BD485" s="184"/>
      <c r="BE485" s="184"/>
      <c r="BF485" s="184"/>
      <c r="BG485" s="184"/>
      <c r="BH485" s="184"/>
      <c r="BI485" s="184"/>
      <c r="BJ485" s="184"/>
      <c r="BK485" s="184"/>
      <c r="BL485" s="184"/>
      <c r="BM485" s="184"/>
      <c r="BN485" s="184"/>
      <c r="BO485" s="184"/>
      <c r="BP485" s="184"/>
      <c r="BQ485" s="184"/>
      <c r="BR485" s="184"/>
      <c r="BS485" s="184"/>
      <c r="BT485" s="184"/>
      <c r="BU485" s="184"/>
      <c r="BV485" s="184"/>
      <c r="BW485" s="184"/>
      <c r="BX485" s="184"/>
      <c r="BY485" s="184"/>
      <c r="BZ485" s="184"/>
      <c r="CA485" s="184"/>
      <c r="CB485" s="184"/>
      <c r="CC485" s="184"/>
      <c r="CD485" s="184"/>
      <c r="CE485" s="184"/>
    </row>
    <row r="486" spans="2:83" ht="12.75">
      <c r="B486" s="184"/>
      <c r="C486" s="184"/>
      <c r="D486" s="184"/>
      <c r="E486" s="184"/>
      <c r="F486" s="184"/>
      <c r="G486" s="184"/>
      <c r="H486" s="237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  <c r="AW486" s="184"/>
      <c r="AX486" s="184"/>
      <c r="AY486" s="184"/>
      <c r="AZ486" s="184"/>
      <c r="BA486" s="184"/>
      <c r="BB486" s="184"/>
      <c r="BC486" s="184"/>
      <c r="BD486" s="184"/>
      <c r="BE486" s="184"/>
      <c r="BF486" s="184"/>
      <c r="BG486" s="184"/>
      <c r="BH486" s="184"/>
      <c r="BI486" s="184"/>
      <c r="BJ486" s="184"/>
      <c r="BK486" s="184"/>
      <c r="BL486" s="184"/>
      <c r="BM486" s="184"/>
      <c r="BN486" s="184"/>
      <c r="BO486" s="184"/>
      <c r="BP486" s="184"/>
      <c r="BQ486" s="184"/>
      <c r="BR486" s="184"/>
      <c r="BS486" s="184"/>
      <c r="BT486" s="184"/>
      <c r="BU486" s="184"/>
      <c r="BV486" s="184"/>
      <c r="BW486" s="184"/>
      <c r="BX486" s="184"/>
      <c r="BY486" s="184"/>
      <c r="BZ486" s="184"/>
      <c r="CA486" s="184"/>
      <c r="CB486" s="184"/>
      <c r="CC486" s="184"/>
      <c r="CD486" s="184"/>
      <c r="CE486" s="184"/>
    </row>
    <row r="487" spans="2:83" ht="12.75">
      <c r="B487" s="184"/>
      <c r="C487" s="184"/>
      <c r="D487" s="184"/>
      <c r="E487" s="184"/>
      <c r="F487" s="184"/>
      <c r="G487" s="184"/>
      <c r="H487" s="237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  <c r="AW487" s="184"/>
      <c r="AX487" s="184"/>
      <c r="AY487" s="184"/>
      <c r="AZ487" s="184"/>
      <c r="BA487" s="184"/>
      <c r="BB487" s="184"/>
      <c r="BC487" s="184"/>
      <c r="BD487" s="184"/>
      <c r="BE487" s="184"/>
      <c r="BF487" s="184"/>
      <c r="BG487" s="184"/>
      <c r="BH487" s="184"/>
      <c r="BI487" s="184"/>
      <c r="BJ487" s="184"/>
      <c r="BK487" s="184"/>
      <c r="BL487" s="184"/>
      <c r="BM487" s="184"/>
      <c r="BN487" s="184"/>
      <c r="BO487" s="184"/>
      <c r="BP487" s="184"/>
      <c r="BQ487" s="184"/>
      <c r="BR487" s="184"/>
      <c r="BS487" s="184"/>
      <c r="BT487" s="184"/>
      <c r="BU487" s="184"/>
      <c r="BV487" s="184"/>
      <c r="BW487" s="184"/>
      <c r="BX487" s="184"/>
      <c r="BY487" s="184"/>
      <c r="BZ487" s="184"/>
      <c r="CA487" s="184"/>
      <c r="CB487" s="184"/>
      <c r="CC487" s="184"/>
      <c r="CD487" s="184"/>
      <c r="CE487" s="184"/>
    </row>
    <row r="488" spans="2:83" ht="12.75">
      <c r="B488" s="184"/>
      <c r="C488" s="184"/>
      <c r="D488" s="184"/>
      <c r="E488" s="184"/>
      <c r="F488" s="184"/>
      <c r="G488" s="184"/>
      <c r="H488" s="237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  <c r="AW488" s="184"/>
      <c r="AX488" s="184"/>
      <c r="AY488" s="184"/>
      <c r="AZ488" s="184"/>
      <c r="BA488" s="184"/>
      <c r="BB488" s="184"/>
      <c r="BC488" s="184"/>
      <c r="BD488" s="184"/>
      <c r="BE488" s="184"/>
      <c r="BF488" s="184"/>
      <c r="BG488" s="184"/>
      <c r="BH488" s="184"/>
      <c r="BI488" s="184"/>
      <c r="BJ488" s="184"/>
      <c r="BK488" s="184"/>
      <c r="BL488" s="184"/>
      <c r="BM488" s="184"/>
      <c r="BN488" s="184"/>
      <c r="BO488" s="184"/>
      <c r="BP488" s="184"/>
      <c r="BQ488" s="184"/>
      <c r="BR488" s="184"/>
      <c r="BS488" s="184"/>
      <c r="BT488" s="184"/>
      <c r="BU488" s="184"/>
      <c r="BV488" s="184"/>
      <c r="BW488" s="184"/>
      <c r="BX488" s="184"/>
      <c r="BY488" s="184"/>
      <c r="BZ488" s="184"/>
      <c r="CA488" s="184"/>
      <c r="CB488" s="184"/>
      <c r="CC488" s="184"/>
      <c r="CD488" s="184"/>
      <c r="CE488" s="184"/>
    </row>
    <row r="489" spans="2:83" ht="12.75">
      <c r="B489" s="184"/>
      <c r="C489" s="184"/>
      <c r="D489" s="184"/>
      <c r="E489" s="184"/>
      <c r="F489" s="184"/>
      <c r="G489" s="184"/>
      <c r="H489" s="237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4"/>
      <c r="AT489" s="184"/>
      <c r="AU489" s="184"/>
      <c r="AV489" s="184"/>
      <c r="AW489" s="184"/>
      <c r="AX489" s="184"/>
      <c r="AY489" s="184"/>
      <c r="AZ489" s="184"/>
      <c r="BA489" s="184"/>
      <c r="BB489" s="184"/>
      <c r="BC489" s="184"/>
      <c r="BD489" s="184"/>
      <c r="BE489" s="184"/>
      <c r="BF489" s="184"/>
      <c r="BG489" s="184"/>
      <c r="BH489" s="184"/>
      <c r="BI489" s="184"/>
      <c r="BJ489" s="184"/>
      <c r="BK489" s="184"/>
      <c r="BL489" s="184"/>
      <c r="BM489" s="184"/>
      <c r="BN489" s="184"/>
      <c r="BO489" s="184"/>
      <c r="BP489" s="184"/>
      <c r="BQ489" s="184"/>
      <c r="BR489" s="184"/>
      <c r="BS489" s="184"/>
      <c r="BT489" s="184"/>
      <c r="BU489" s="184"/>
      <c r="BV489" s="184"/>
      <c r="BW489" s="184"/>
      <c r="BX489" s="184"/>
      <c r="BY489" s="184"/>
      <c r="BZ489" s="184"/>
      <c r="CA489" s="184"/>
      <c r="CB489" s="184"/>
      <c r="CC489" s="184"/>
      <c r="CD489" s="184"/>
      <c r="CE489" s="184"/>
    </row>
    <row r="490" spans="2:83" ht="12.75">
      <c r="B490" s="184"/>
      <c r="C490" s="184"/>
      <c r="D490" s="184"/>
      <c r="E490" s="184"/>
      <c r="F490" s="184"/>
      <c r="G490" s="184"/>
      <c r="H490" s="237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4"/>
      <c r="AT490" s="184"/>
      <c r="AU490" s="184"/>
      <c r="AV490" s="184"/>
      <c r="AW490" s="184"/>
      <c r="AX490" s="184"/>
      <c r="AY490" s="184"/>
      <c r="AZ490" s="184"/>
      <c r="BA490" s="184"/>
      <c r="BB490" s="184"/>
      <c r="BC490" s="184"/>
      <c r="BD490" s="184"/>
      <c r="BE490" s="184"/>
      <c r="BF490" s="184"/>
      <c r="BG490" s="184"/>
      <c r="BH490" s="184"/>
      <c r="BI490" s="184"/>
      <c r="BJ490" s="184"/>
      <c r="BK490" s="184"/>
      <c r="BL490" s="184"/>
      <c r="BM490" s="184"/>
      <c r="BN490" s="184"/>
      <c r="BO490" s="184"/>
      <c r="BP490" s="184"/>
      <c r="BQ490" s="184"/>
      <c r="BR490" s="184"/>
      <c r="BS490" s="184"/>
      <c r="BT490" s="184"/>
      <c r="BU490" s="184"/>
      <c r="BV490" s="184"/>
      <c r="BW490" s="184"/>
      <c r="BX490" s="184"/>
      <c r="BY490" s="184"/>
      <c r="BZ490" s="184"/>
      <c r="CA490" s="184"/>
      <c r="CB490" s="184"/>
      <c r="CC490" s="184"/>
      <c r="CD490" s="184"/>
      <c r="CE490" s="184"/>
    </row>
    <row r="491" spans="2:83" ht="12.75">
      <c r="B491" s="184"/>
      <c r="C491" s="184"/>
      <c r="D491" s="184"/>
      <c r="E491" s="184"/>
      <c r="F491" s="184"/>
      <c r="G491" s="184"/>
      <c r="H491" s="237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4"/>
      <c r="AT491" s="184"/>
      <c r="AU491" s="184"/>
      <c r="AV491" s="184"/>
      <c r="AW491" s="184"/>
      <c r="AX491" s="184"/>
      <c r="AY491" s="184"/>
      <c r="AZ491" s="184"/>
      <c r="BA491" s="184"/>
      <c r="BB491" s="184"/>
      <c r="BC491" s="184"/>
      <c r="BD491" s="184"/>
      <c r="BE491" s="184"/>
      <c r="BF491" s="184"/>
      <c r="BG491" s="184"/>
      <c r="BH491" s="184"/>
      <c r="BI491" s="184"/>
      <c r="BJ491" s="184"/>
      <c r="BK491" s="184"/>
      <c r="BL491" s="184"/>
      <c r="BM491" s="184"/>
      <c r="BN491" s="184"/>
      <c r="BO491" s="184"/>
      <c r="BP491" s="184"/>
      <c r="BQ491" s="184"/>
      <c r="BR491" s="184"/>
      <c r="BS491" s="184"/>
      <c r="BT491" s="184"/>
      <c r="BU491" s="184"/>
      <c r="BV491" s="184"/>
      <c r="BW491" s="184"/>
      <c r="BX491" s="184"/>
      <c r="BY491" s="184"/>
      <c r="BZ491" s="184"/>
      <c r="CA491" s="184"/>
      <c r="CB491" s="184"/>
      <c r="CC491" s="184"/>
      <c r="CD491" s="184"/>
      <c r="CE491" s="184"/>
    </row>
    <row r="492" spans="2:83" ht="12.75">
      <c r="B492" s="184"/>
      <c r="C492" s="184"/>
      <c r="D492" s="184"/>
      <c r="E492" s="184"/>
      <c r="F492" s="184"/>
      <c r="G492" s="184"/>
      <c r="H492" s="237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  <c r="AW492" s="184"/>
      <c r="AX492" s="184"/>
      <c r="AY492" s="184"/>
      <c r="AZ492" s="184"/>
      <c r="BA492" s="184"/>
      <c r="BB492" s="184"/>
      <c r="BC492" s="184"/>
      <c r="BD492" s="184"/>
      <c r="BE492" s="184"/>
      <c r="BF492" s="184"/>
      <c r="BG492" s="184"/>
      <c r="BH492" s="184"/>
      <c r="BI492" s="184"/>
      <c r="BJ492" s="184"/>
      <c r="BK492" s="184"/>
      <c r="BL492" s="184"/>
      <c r="BM492" s="184"/>
      <c r="BN492" s="184"/>
      <c r="BO492" s="184"/>
      <c r="BP492" s="184"/>
      <c r="BQ492" s="184"/>
      <c r="BR492" s="184"/>
      <c r="BS492" s="184"/>
      <c r="BT492" s="184"/>
      <c r="BU492" s="184"/>
      <c r="BV492" s="184"/>
      <c r="BW492" s="184"/>
      <c r="BX492" s="184"/>
      <c r="BY492" s="184"/>
      <c r="BZ492" s="184"/>
      <c r="CA492" s="184"/>
      <c r="CB492" s="184"/>
      <c r="CC492" s="184"/>
      <c r="CD492" s="184"/>
      <c r="CE492" s="184"/>
    </row>
    <row r="493" spans="2:83" ht="12.75">
      <c r="B493" s="184"/>
      <c r="C493" s="184"/>
      <c r="D493" s="184"/>
      <c r="E493" s="184"/>
      <c r="F493" s="184"/>
      <c r="G493" s="184"/>
      <c r="H493" s="237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84"/>
      <c r="AT493" s="184"/>
      <c r="AU493" s="184"/>
      <c r="AV493" s="184"/>
      <c r="AW493" s="184"/>
      <c r="AX493" s="184"/>
      <c r="AY493" s="184"/>
      <c r="AZ493" s="184"/>
      <c r="BA493" s="184"/>
      <c r="BB493" s="184"/>
      <c r="BC493" s="184"/>
      <c r="BD493" s="184"/>
      <c r="BE493" s="184"/>
      <c r="BF493" s="184"/>
      <c r="BG493" s="184"/>
      <c r="BH493" s="184"/>
      <c r="BI493" s="184"/>
      <c r="BJ493" s="184"/>
      <c r="BK493" s="184"/>
      <c r="BL493" s="184"/>
      <c r="BM493" s="184"/>
      <c r="BN493" s="184"/>
      <c r="BO493" s="184"/>
      <c r="BP493" s="184"/>
      <c r="BQ493" s="184"/>
      <c r="BR493" s="184"/>
      <c r="BS493" s="184"/>
      <c r="BT493" s="184"/>
      <c r="BU493" s="184"/>
      <c r="BV493" s="184"/>
      <c r="BW493" s="184"/>
      <c r="BX493" s="184"/>
      <c r="BY493" s="184"/>
      <c r="BZ493" s="184"/>
      <c r="CA493" s="184"/>
      <c r="CB493" s="184"/>
      <c r="CC493" s="184"/>
      <c r="CD493" s="184"/>
      <c r="CE493" s="184"/>
    </row>
    <row r="494" spans="2:83" ht="12.75">
      <c r="B494" s="184"/>
      <c r="C494" s="184"/>
      <c r="D494" s="184"/>
      <c r="E494" s="184"/>
      <c r="F494" s="184"/>
      <c r="G494" s="184"/>
      <c r="H494" s="237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4"/>
      <c r="AT494" s="184"/>
      <c r="AU494" s="184"/>
      <c r="AV494" s="184"/>
      <c r="AW494" s="184"/>
      <c r="AX494" s="184"/>
      <c r="AY494" s="184"/>
      <c r="AZ494" s="184"/>
      <c r="BA494" s="184"/>
      <c r="BB494" s="184"/>
      <c r="BC494" s="184"/>
      <c r="BD494" s="184"/>
      <c r="BE494" s="184"/>
      <c r="BF494" s="184"/>
      <c r="BG494" s="184"/>
      <c r="BH494" s="184"/>
      <c r="BI494" s="184"/>
      <c r="BJ494" s="184"/>
      <c r="BK494" s="184"/>
      <c r="BL494" s="184"/>
      <c r="BM494" s="184"/>
      <c r="BN494" s="184"/>
      <c r="BO494" s="184"/>
      <c r="BP494" s="184"/>
      <c r="BQ494" s="184"/>
      <c r="BR494" s="184"/>
      <c r="BS494" s="184"/>
      <c r="BT494" s="184"/>
      <c r="BU494" s="184"/>
      <c r="BV494" s="184"/>
      <c r="BW494" s="184"/>
      <c r="BX494" s="184"/>
      <c r="BY494" s="184"/>
      <c r="BZ494" s="184"/>
      <c r="CA494" s="184"/>
      <c r="CB494" s="184"/>
      <c r="CC494" s="184"/>
      <c r="CD494" s="184"/>
      <c r="CE494" s="184"/>
    </row>
    <row r="495" spans="2:83" ht="12.75">
      <c r="B495" s="184"/>
      <c r="C495" s="184"/>
      <c r="D495" s="184"/>
      <c r="E495" s="184"/>
      <c r="F495" s="184"/>
      <c r="G495" s="184"/>
      <c r="H495" s="237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  <c r="AW495" s="184"/>
      <c r="AX495" s="184"/>
      <c r="AY495" s="184"/>
      <c r="AZ495" s="184"/>
      <c r="BA495" s="184"/>
      <c r="BB495" s="184"/>
      <c r="BC495" s="184"/>
      <c r="BD495" s="184"/>
      <c r="BE495" s="184"/>
      <c r="BF495" s="184"/>
      <c r="BG495" s="184"/>
      <c r="BH495" s="184"/>
      <c r="BI495" s="184"/>
      <c r="BJ495" s="184"/>
      <c r="BK495" s="184"/>
      <c r="BL495" s="184"/>
      <c r="BM495" s="184"/>
      <c r="BN495" s="184"/>
      <c r="BO495" s="184"/>
      <c r="BP495" s="184"/>
      <c r="BQ495" s="184"/>
      <c r="BR495" s="184"/>
      <c r="BS495" s="184"/>
      <c r="BT495" s="184"/>
      <c r="BU495" s="184"/>
      <c r="BV495" s="184"/>
      <c r="BW495" s="184"/>
      <c r="BX495" s="184"/>
      <c r="BY495" s="184"/>
      <c r="BZ495" s="184"/>
      <c r="CA495" s="184"/>
      <c r="CB495" s="184"/>
      <c r="CC495" s="184"/>
      <c r="CD495" s="184"/>
      <c r="CE495" s="184"/>
    </row>
    <row r="496" spans="2:83" ht="12.75">
      <c r="B496" s="184"/>
      <c r="C496" s="184"/>
      <c r="D496" s="184"/>
      <c r="E496" s="184"/>
      <c r="F496" s="184"/>
      <c r="G496" s="184"/>
      <c r="H496" s="237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  <c r="AW496" s="184"/>
      <c r="AX496" s="184"/>
      <c r="AY496" s="184"/>
      <c r="AZ496" s="184"/>
      <c r="BA496" s="184"/>
      <c r="BB496" s="184"/>
      <c r="BC496" s="184"/>
      <c r="BD496" s="184"/>
      <c r="BE496" s="184"/>
      <c r="BF496" s="184"/>
      <c r="BG496" s="184"/>
      <c r="BH496" s="184"/>
      <c r="BI496" s="184"/>
      <c r="BJ496" s="184"/>
      <c r="BK496" s="184"/>
      <c r="BL496" s="184"/>
      <c r="BM496" s="184"/>
      <c r="BN496" s="184"/>
      <c r="BO496" s="184"/>
      <c r="BP496" s="184"/>
      <c r="BQ496" s="184"/>
      <c r="BR496" s="184"/>
      <c r="BS496" s="184"/>
      <c r="BT496" s="184"/>
      <c r="BU496" s="184"/>
      <c r="BV496" s="184"/>
      <c r="BW496" s="184"/>
      <c r="BX496" s="184"/>
      <c r="BY496" s="184"/>
      <c r="BZ496" s="184"/>
      <c r="CA496" s="184"/>
      <c r="CB496" s="184"/>
      <c r="CC496" s="184"/>
      <c r="CD496" s="184"/>
      <c r="CE496" s="184"/>
    </row>
    <row r="497" spans="2:83" ht="12.75">
      <c r="B497" s="184"/>
      <c r="C497" s="184"/>
      <c r="D497" s="184"/>
      <c r="E497" s="184"/>
      <c r="F497" s="184"/>
      <c r="G497" s="184"/>
      <c r="H497" s="237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  <c r="AW497" s="184"/>
      <c r="AX497" s="184"/>
      <c r="AY497" s="184"/>
      <c r="AZ497" s="184"/>
      <c r="BA497" s="184"/>
      <c r="BB497" s="184"/>
      <c r="BC497" s="184"/>
      <c r="BD497" s="184"/>
      <c r="BE497" s="184"/>
      <c r="BF497" s="184"/>
      <c r="BG497" s="184"/>
      <c r="BH497" s="184"/>
      <c r="BI497" s="184"/>
      <c r="BJ497" s="184"/>
      <c r="BK497" s="184"/>
      <c r="BL497" s="184"/>
      <c r="BM497" s="184"/>
      <c r="BN497" s="184"/>
      <c r="BO497" s="184"/>
      <c r="BP497" s="184"/>
      <c r="BQ497" s="184"/>
      <c r="BR497" s="184"/>
      <c r="BS497" s="184"/>
      <c r="BT497" s="184"/>
      <c r="BU497" s="184"/>
      <c r="BV497" s="184"/>
      <c r="BW497" s="184"/>
      <c r="BX497" s="184"/>
      <c r="BY497" s="184"/>
      <c r="BZ497" s="184"/>
      <c r="CA497" s="184"/>
      <c r="CB497" s="184"/>
      <c r="CC497" s="184"/>
      <c r="CD497" s="184"/>
      <c r="CE497" s="184"/>
    </row>
    <row r="498" spans="2:83" ht="12.75">
      <c r="B498" s="184"/>
      <c r="C498" s="184"/>
      <c r="D498" s="184"/>
      <c r="E498" s="184"/>
      <c r="F498" s="184"/>
      <c r="G498" s="184"/>
      <c r="H498" s="237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  <c r="AW498" s="184"/>
      <c r="AX498" s="184"/>
      <c r="AY498" s="184"/>
      <c r="AZ498" s="184"/>
      <c r="BA498" s="184"/>
      <c r="BB498" s="184"/>
      <c r="BC498" s="184"/>
      <c r="BD498" s="184"/>
      <c r="BE498" s="184"/>
      <c r="BF498" s="184"/>
      <c r="BG498" s="184"/>
      <c r="BH498" s="184"/>
      <c r="BI498" s="184"/>
      <c r="BJ498" s="184"/>
      <c r="BK498" s="184"/>
      <c r="BL498" s="184"/>
      <c r="BM498" s="184"/>
      <c r="BN498" s="184"/>
      <c r="BO498" s="184"/>
      <c r="BP498" s="184"/>
      <c r="BQ498" s="184"/>
      <c r="BR498" s="184"/>
      <c r="BS498" s="184"/>
      <c r="BT498" s="184"/>
      <c r="BU498" s="184"/>
      <c r="BV498" s="184"/>
      <c r="BW498" s="184"/>
      <c r="BX498" s="184"/>
      <c r="BY498" s="184"/>
      <c r="BZ498" s="184"/>
      <c r="CA498" s="184"/>
      <c r="CB498" s="184"/>
      <c r="CC498" s="184"/>
      <c r="CD498" s="184"/>
      <c r="CE498" s="184"/>
    </row>
    <row r="499" spans="2:83" ht="12.75">
      <c r="B499" s="184"/>
      <c r="C499" s="184"/>
      <c r="D499" s="184"/>
      <c r="E499" s="184"/>
      <c r="F499" s="184"/>
      <c r="G499" s="184"/>
      <c r="H499" s="237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  <c r="AW499" s="184"/>
      <c r="AX499" s="184"/>
      <c r="AY499" s="184"/>
      <c r="AZ499" s="184"/>
      <c r="BA499" s="184"/>
      <c r="BB499" s="184"/>
      <c r="BC499" s="184"/>
      <c r="BD499" s="184"/>
      <c r="BE499" s="184"/>
      <c r="BF499" s="184"/>
      <c r="BG499" s="184"/>
      <c r="BH499" s="184"/>
      <c r="BI499" s="184"/>
      <c r="BJ499" s="184"/>
      <c r="BK499" s="184"/>
      <c r="BL499" s="184"/>
      <c r="BM499" s="184"/>
      <c r="BN499" s="184"/>
      <c r="BO499" s="184"/>
      <c r="BP499" s="184"/>
      <c r="BQ499" s="184"/>
      <c r="BR499" s="184"/>
      <c r="BS499" s="184"/>
      <c r="BT499" s="184"/>
      <c r="BU499" s="184"/>
      <c r="BV499" s="184"/>
      <c r="BW499" s="184"/>
      <c r="BX499" s="184"/>
      <c r="BY499" s="184"/>
      <c r="BZ499" s="184"/>
      <c r="CA499" s="184"/>
      <c r="CB499" s="184"/>
      <c r="CC499" s="184"/>
      <c r="CD499" s="184"/>
      <c r="CE499" s="184"/>
    </row>
    <row r="500" spans="2:83" ht="12.75">
      <c r="B500" s="184"/>
      <c r="C500" s="184"/>
      <c r="D500" s="184"/>
      <c r="E500" s="184"/>
      <c r="F500" s="184"/>
      <c r="G500" s="184"/>
      <c r="H500" s="237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84"/>
      <c r="BC500" s="184"/>
      <c r="BD500" s="184"/>
      <c r="BE500" s="184"/>
      <c r="BF500" s="184"/>
      <c r="BG500" s="184"/>
      <c r="BH500" s="184"/>
      <c r="BI500" s="184"/>
      <c r="BJ500" s="184"/>
      <c r="BK500" s="184"/>
      <c r="BL500" s="184"/>
      <c r="BM500" s="184"/>
      <c r="BN500" s="184"/>
      <c r="BO500" s="184"/>
      <c r="BP500" s="184"/>
      <c r="BQ500" s="184"/>
      <c r="BR500" s="184"/>
      <c r="BS500" s="184"/>
      <c r="BT500" s="184"/>
      <c r="BU500" s="184"/>
      <c r="BV500" s="184"/>
      <c r="BW500" s="184"/>
      <c r="BX500" s="184"/>
      <c r="BY500" s="184"/>
      <c r="BZ500" s="184"/>
      <c r="CA500" s="184"/>
      <c r="CB500" s="184"/>
      <c r="CC500" s="184"/>
      <c r="CD500" s="184"/>
      <c r="CE500" s="184"/>
    </row>
    <row r="501" spans="2:83" ht="12.75">
      <c r="B501" s="184"/>
      <c r="C501" s="184"/>
      <c r="D501" s="184"/>
      <c r="E501" s="184"/>
      <c r="F501" s="184"/>
      <c r="G501" s="184"/>
      <c r="H501" s="237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  <c r="AW501" s="184"/>
      <c r="AX501" s="184"/>
      <c r="AY501" s="184"/>
      <c r="AZ501" s="184"/>
      <c r="BA501" s="184"/>
      <c r="BB501" s="184"/>
      <c r="BC501" s="184"/>
      <c r="BD501" s="184"/>
      <c r="BE501" s="184"/>
      <c r="BF501" s="184"/>
      <c r="BG501" s="184"/>
      <c r="BH501" s="184"/>
      <c r="BI501" s="184"/>
      <c r="BJ501" s="184"/>
      <c r="BK501" s="184"/>
      <c r="BL501" s="184"/>
      <c r="BM501" s="184"/>
      <c r="BN501" s="184"/>
      <c r="BO501" s="184"/>
      <c r="BP501" s="184"/>
      <c r="BQ501" s="184"/>
      <c r="BR501" s="184"/>
      <c r="BS501" s="184"/>
      <c r="BT501" s="184"/>
      <c r="BU501" s="184"/>
      <c r="BV501" s="184"/>
      <c r="BW501" s="184"/>
      <c r="BX501" s="184"/>
      <c r="BY501" s="184"/>
      <c r="BZ501" s="184"/>
      <c r="CA501" s="184"/>
      <c r="CB501" s="184"/>
      <c r="CC501" s="184"/>
      <c r="CD501" s="184"/>
      <c r="CE501" s="184"/>
    </row>
    <row r="502" spans="2:83" ht="12.75">
      <c r="B502" s="184"/>
      <c r="C502" s="184"/>
      <c r="D502" s="184"/>
      <c r="E502" s="184"/>
      <c r="F502" s="184"/>
      <c r="G502" s="184"/>
      <c r="H502" s="237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  <c r="AW502" s="184"/>
      <c r="AX502" s="184"/>
      <c r="AY502" s="184"/>
      <c r="AZ502" s="184"/>
      <c r="BA502" s="184"/>
      <c r="BB502" s="184"/>
      <c r="BC502" s="184"/>
      <c r="BD502" s="184"/>
      <c r="BE502" s="184"/>
      <c r="BF502" s="184"/>
      <c r="BG502" s="184"/>
      <c r="BH502" s="184"/>
      <c r="BI502" s="184"/>
      <c r="BJ502" s="184"/>
      <c r="BK502" s="184"/>
      <c r="BL502" s="184"/>
      <c r="BM502" s="184"/>
      <c r="BN502" s="184"/>
      <c r="BO502" s="184"/>
      <c r="BP502" s="184"/>
      <c r="BQ502" s="184"/>
      <c r="BR502" s="184"/>
      <c r="BS502" s="184"/>
      <c r="BT502" s="184"/>
      <c r="BU502" s="184"/>
      <c r="BV502" s="184"/>
      <c r="BW502" s="184"/>
      <c r="BX502" s="184"/>
      <c r="BY502" s="184"/>
      <c r="BZ502" s="184"/>
      <c r="CA502" s="184"/>
      <c r="CB502" s="184"/>
      <c r="CC502" s="184"/>
      <c r="CD502" s="184"/>
      <c r="CE502" s="184"/>
    </row>
    <row r="503" spans="2:83" ht="12.75">
      <c r="B503" s="184"/>
      <c r="C503" s="184"/>
      <c r="D503" s="184"/>
      <c r="E503" s="184"/>
      <c r="F503" s="184"/>
      <c r="G503" s="184"/>
      <c r="H503" s="237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  <c r="AW503" s="184"/>
      <c r="AX503" s="184"/>
      <c r="AY503" s="184"/>
      <c r="AZ503" s="184"/>
      <c r="BA503" s="184"/>
      <c r="BB503" s="184"/>
      <c r="BC503" s="184"/>
      <c r="BD503" s="184"/>
      <c r="BE503" s="184"/>
      <c r="BF503" s="184"/>
      <c r="BG503" s="184"/>
      <c r="BH503" s="184"/>
      <c r="BI503" s="184"/>
      <c r="BJ503" s="184"/>
      <c r="BK503" s="184"/>
      <c r="BL503" s="184"/>
      <c r="BM503" s="184"/>
      <c r="BN503" s="184"/>
      <c r="BO503" s="184"/>
      <c r="BP503" s="184"/>
      <c r="BQ503" s="184"/>
      <c r="BR503" s="184"/>
      <c r="BS503" s="184"/>
      <c r="BT503" s="184"/>
      <c r="BU503" s="184"/>
      <c r="BV503" s="184"/>
      <c r="BW503" s="184"/>
      <c r="BX503" s="184"/>
      <c r="BY503" s="184"/>
      <c r="BZ503" s="184"/>
      <c r="CA503" s="184"/>
      <c r="CB503" s="184"/>
      <c r="CC503" s="184"/>
      <c r="CD503" s="184"/>
      <c r="CE503" s="184"/>
    </row>
    <row r="504" spans="2:83" ht="12.75">
      <c r="B504" s="184"/>
      <c r="C504" s="184"/>
      <c r="D504" s="184"/>
      <c r="E504" s="184"/>
      <c r="F504" s="184"/>
      <c r="G504" s="184"/>
      <c r="H504" s="237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4"/>
      <c r="AT504" s="184"/>
      <c r="AU504" s="184"/>
      <c r="AV504" s="184"/>
      <c r="AW504" s="184"/>
      <c r="AX504" s="184"/>
      <c r="AY504" s="184"/>
      <c r="AZ504" s="184"/>
      <c r="BA504" s="184"/>
      <c r="BB504" s="184"/>
      <c r="BC504" s="184"/>
      <c r="BD504" s="184"/>
      <c r="BE504" s="184"/>
      <c r="BF504" s="184"/>
      <c r="BG504" s="184"/>
      <c r="BH504" s="184"/>
      <c r="BI504" s="184"/>
      <c r="BJ504" s="184"/>
      <c r="BK504" s="184"/>
      <c r="BL504" s="184"/>
      <c r="BM504" s="184"/>
      <c r="BN504" s="184"/>
      <c r="BO504" s="184"/>
      <c r="BP504" s="184"/>
      <c r="BQ504" s="184"/>
      <c r="BR504" s="184"/>
      <c r="BS504" s="184"/>
      <c r="BT504" s="184"/>
      <c r="BU504" s="184"/>
      <c r="BV504" s="184"/>
      <c r="BW504" s="184"/>
      <c r="BX504" s="184"/>
      <c r="BY504" s="184"/>
      <c r="BZ504" s="184"/>
      <c r="CA504" s="184"/>
      <c r="CB504" s="184"/>
      <c r="CC504" s="184"/>
      <c r="CD504" s="184"/>
      <c r="CE504" s="184"/>
    </row>
    <row r="505" spans="2:83" ht="12.75">
      <c r="B505" s="184"/>
      <c r="C505" s="184"/>
      <c r="D505" s="184"/>
      <c r="E505" s="184"/>
      <c r="F505" s="184"/>
      <c r="G505" s="184"/>
      <c r="H505" s="237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  <c r="AW505" s="184"/>
      <c r="AX505" s="184"/>
      <c r="AY505" s="184"/>
      <c r="AZ505" s="184"/>
      <c r="BA505" s="184"/>
      <c r="BB505" s="184"/>
      <c r="BC505" s="184"/>
      <c r="BD505" s="184"/>
      <c r="BE505" s="184"/>
      <c r="BF505" s="184"/>
      <c r="BG505" s="184"/>
      <c r="BH505" s="184"/>
      <c r="BI505" s="184"/>
      <c r="BJ505" s="184"/>
      <c r="BK505" s="184"/>
      <c r="BL505" s="184"/>
      <c r="BM505" s="184"/>
      <c r="BN505" s="184"/>
      <c r="BO505" s="184"/>
      <c r="BP505" s="184"/>
      <c r="BQ505" s="184"/>
      <c r="BR505" s="184"/>
      <c r="BS505" s="184"/>
      <c r="BT505" s="184"/>
      <c r="BU505" s="184"/>
      <c r="BV505" s="184"/>
      <c r="BW505" s="184"/>
      <c r="BX505" s="184"/>
      <c r="BY505" s="184"/>
      <c r="BZ505" s="184"/>
      <c r="CA505" s="184"/>
      <c r="CB505" s="184"/>
      <c r="CC505" s="184"/>
      <c r="CD505" s="184"/>
      <c r="CE505" s="184"/>
    </row>
    <row r="506" spans="2:83" ht="12.75">
      <c r="B506" s="184"/>
      <c r="C506" s="184"/>
      <c r="D506" s="184"/>
      <c r="E506" s="184"/>
      <c r="F506" s="184"/>
      <c r="G506" s="184"/>
      <c r="H506" s="237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  <c r="AW506" s="184"/>
      <c r="AX506" s="184"/>
      <c r="AY506" s="184"/>
      <c r="AZ506" s="184"/>
      <c r="BA506" s="184"/>
      <c r="BB506" s="184"/>
      <c r="BC506" s="184"/>
      <c r="BD506" s="184"/>
      <c r="BE506" s="184"/>
      <c r="BF506" s="184"/>
      <c r="BG506" s="184"/>
      <c r="BH506" s="184"/>
      <c r="BI506" s="184"/>
      <c r="BJ506" s="184"/>
      <c r="BK506" s="184"/>
      <c r="BL506" s="184"/>
      <c r="BM506" s="184"/>
      <c r="BN506" s="184"/>
      <c r="BO506" s="184"/>
      <c r="BP506" s="184"/>
      <c r="BQ506" s="184"/>
      <c r="BR506" s="184"/>
      <c r="BS506" s="184"/>
      <c r="BT506" s="184"/>
      <c r="BU506" s="184"/>
      <c r="BV506" s="184"/>
      <c r="BW506" s="184"/>
      <c r="BX506" s="184"/>
      <c r="BY506" s="184"/>
      <c r="BZ506" s="184"/>
      <c r="CA506" s="184"/>
      <c r="CB506" s="184"/>
      <c r="CC506" s="184"/>
      <c r="CD506" s="184"/>
      <c r="CE506" s="184"/>
    </row>
    <row r="507" spans="2:83" ht="12.75">
      <c r="B507" s="184"/>
      <c r="C507" s="184"/>
      <c r="D507" s="184"/>
      <c r="E507" s="184"/>
      <c r="F507" s="184"/>
      <c r="G507" s="184"/>
      <c r="H507" s="237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184"/>
      <c r="AT507" s="184"/>
      <c r="AU507" s="184"/>
      <c r="AV507" s="184"/>
      <c r="AW507" s="184"/>
      <c r="AX507" s="184"/>
      <c r="AY507" s="184"/>
      <c r="AZ507" s="184"/>
      <c r="BA507" s="184"/>
      <c r="BB507" s="184"/>
      <c r="BC507" s="184"/>
      <c r="BD507" s="184"/>
      <c r="BE507" s="184"/>
      <c r="BF507" s="184"/>
      <c r="BG507" s="184"/>
      <c r="BH507" s="184"/>
      <c r="BI507" s="184"/>
      <c r="BJ507" s="184"/>
      <c r="BK507" s="184"/>
      <c r="BL507" s="184"/>
      <c r="BM507" s="184"/>
      <c r="BN507" s="184"/>
      <c r="BO507" s="184"/>
      <c r="BP507" s="184"/>
      <c r="BQ507" s="184"/>
      <c r="BR507" s="184"/>
      <c r="BS507" s="184"/>
      <c r="BT507" s="184"/>
      <c r="BU507" s="184"/>
      <c r="BV507" s="184"/>
      <c r="BW507" s="184"/>
      <c r="BX507" s="184"/>
      <c r="BY507" s="184"/>
      <c r="BZ507" s="184"/>
      <c r="CA507" s="184"/>
      <c r="CB507" s="184"/>
      <c r="CC507" s="184"/>
      <c r="CD507" s="184"/>
      <c r="CE507" s="184"/>
    </row>
    <row r="508" spans="2:83" ht="12.75">
      <c r="B508" s="184"/>
      <c r="C508" s="184"/>
      <c r="D508" s="184"/>
      <c r="E508" s="184"/>
      <c r="F508" s="184"/>
      <c r="G508" s="184"/>
      <c r="H508" s="237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184"/>
      <c r="AT508" s="184"/>
      <c r="AU508" s="184"/>
      <c r="AV508" s="184"/>
      <c r="AW508" s="184"/>
      <c r="AX508" s="184"/>
      <c r="AY508" s="184"/>
      <c r="AZ508" s="184"/>
      <c r="BA508" s="184"/>
      <c r="BB508" s="184"/>
      <c r="BC508" s="184"/>
      <c r="BD508" s="184"/>
      <c r="BE508" s="184"/>
      <c r="BF508" s="184"/>
      <c r="BG508" s="184"/>
      <c r="BH508" s="184"/>
      <c r="BI508" s="184"/>
      <c r="BJ508" s="184"/>
      <c r="BK508" s="184"/>
      <c r="BL508" s="184"/>
      <c r="BM508" s="184"/>
      <c r="BN508" s="184"/>
      <c r="BO508" s="184"/>
      <c r="BP508" s="184"/>
      <c r="BQ508" s="184"/>
      <c r="BR508" s="184"/>
      <c r="BS508" s="184"/>
      <c r="BT508" s="184"/>
      <c r="BU508" s="184"/>
      <c r="BV508" s="184"/>
      <c r="BW508" s="184"/>
      <c r="BX508" s="184"/>
      <c r="BY508" s="184"/>
      <c r="BZ508" s="184"/>
      <c r="CA508" s="184"/>
      <c r="CB508" s="184"/>
      <c r="CC508" s="184"/>
      <c r="CD508" s="184"/>
      <c r="CE508" s="184"/>
    </row>
    <row r="509" spans="2:83" ht="12.75">
      <c r="B509" s="184"/>
      <c r="C509" s="184"/>
      <c r="D509" s="184"/>
      <c r="E509" s="184"/>
      <c r="F509" s="184"/>
      <c r="G509" s="184"/>
      <c r="H509" s="237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184"/>
      <c r="AT509" s="184"/>
      <c r="AU509" s="184"/>
      <c r="AV509" s="184"/>
      <c r="AW509" s="184"/>
      <c r="AX509" s="184"/>
      <c r="AY509" s="184"/>
      <c r="AZ509" s="184"/>
      <c r="BA509" s="184"/>
      <c r="BB509" s="184"/>
      <c r="BC509" s="184"/>
      <c r="BD509" s="184"/>
      <c r="BE509" s="184"/>
      <c r="BF509" s="184"/>
      <c r="BG509" s="184"/>
      <c r="BH509" s="184"/>
      <c r="BI509" s="184"/>
      <c r="BJ509" s="184"/>
      <c r="BK509" s="184"/>
      <c r="BL509" s="184"/>
      <c r="BM509" s="184"/>
      <c r="BN509" s="184"/>
      <c r="BO509" s="184"/>
      <c r="BP509" s="184"/>
      <c r="BQ509" s="184"/>
      <c r="BR509" s="184"/>
      <c r="BS509" s="184"/>
      <c r="BT509" s="184"/>
      <c r="BU509" s="184"/>
      <c r="BV509" s="184"/>
      <c r="BW509" s="184"/>
      <c r="BX509" s="184"/>
      <c r="BY509" s="184"/>
      <c r="BZ509" s="184"/>
      <c r="CA509" s="184"/>
      <c r="CB509" s="184"/>
      <c r="CC509" s="184"/>
      <c r="CD509" s="184"/>
      <c r="CE509" s="184"/>
    </row>
    <row r="510" spans="2:83" ht="12.75">
      <c r="B510" s="184"/>
      <c r="C510" s="184"/>
      <c r="D510" s="184"/>
      <c r="E510" s="184"/>
      <c r="F510" s="184"/>
      <c r="G510" s="184"/>
      <c r="H510" s="237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84"/>
      <c r="AZ510" s="184"/>
      <c r="BA510" s="184"/>
      <c r="BB510" s="184"/>
      <c r="BC510" s="184"/>
      <c r="BD510" s="184"/>
      <c r="BE510" s="184"/>
      <c r="BF510" s="184"/>
      <c r="BG510" s="184"/>
      <c r="BH510" s="184"/>
      <c r="BI510" s="184"/>
      <c r="BJ510" s="184"/>
      <c r="BK510" s="184"/>
      <c r="BL510" s="184"/>
      <c r="BM510" s="184"/>
      <c r="BN510" s="184"/>
      <c r="BO510" s="184"/>
      <c r="BP510" s="184"/>
      <c r="BQ510" s="184"/>
      <c r="BR510" s="184"/>
      <c r="BS510" s="184"/>
      <c r="BT510" s="184"/>
      <c r="BU510" s="184"/>
      <c r="BV510" s="184"/>
      <c r="BW510" s="184"/>
      <c r="BX510" s="184"/>
      <c r="BY510" s="184"/>
      <c r="BZ510" s="184"/>
      <c r="CA510" s="184"/>
      <c r="CB510" s="184"/>
      <c r="CC510" s="184"/>
      <c r="CD510" s="184"/>
      <c r="CE510" s="184"/>
    </row>
    <row r="511" spans="2:83" ht="12.75">
      <c r="B511" s="184"/>
      <c r="C511" s="184"/>
      <c r="D511" s="184"/>
      <c r="E511" s="184"/>
      <c r="F511" s="184"/>
      <c r="G511" s="184"/>
      <c r="H511" s="237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184"/>
      <c r="AX511" s="184"/>
      <c r="AY511" s="184"/>
      <c r="AZ511" s="184"/>
      <c r="BA511" s="184"/>
      <c r="BB511" s="184"/>
      <c r="BC511" s="184"/>
      <c r="BD511" s="184"/>
      <c r="BE511" s="184"/>
      <c r="BF511" s="184"/>
      <c r="BG511" s="184"/>
      <c r="BH511" s="184"/>
      <c r="BI511" s="184"/>
      <c r="BJ511" s="184"/>
      <c r="BK511" s="184"/>
      <c r="BL511" s="184"/>
      <c r="BM511" s="184"/>
      <c r="BN511" s="184"/>
      <c r="BO511" s="184"/>
      <c r="BP511" s="184"/>
      <c r="BQ511" s="184"/>
      <c r="BR511" s="184"/>
      <c r="BS511" s="184"/>
      <c r="BT511" s="184"/>
      <c r="BU511" s="184"/>
      <c r="BV511" s="184"/>
      <c r="BW511" s="184"/>
      <c r="BX511" s="184"/>
      <c r="BY511" s="184"/>
      <c r="BZ511" s="184"/>
      <c r="CA511" s="184"/>
      <c r="CB511" s="184"/>
      <c r="CC511" s="184"/>
      <c r="CD511" s="184"/>
      <c r="CE511" s="184"/>
    </row>
    <row r="512" spans="2:83" ht="12.75">
      <c r="B512" s="184"/>
      <c r="C512" s="184"/>
      <c r="D512" s="184"/>
      <c r="E512" s="184"/>
      <c r="F512" s="184"/>
      <c r="G512" s="184"/>
      <c r="H512" s="237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  <c r="AW512" s="184"/>
      <c r="AX512" s="184"/>
      <c r="AY512" s="184"/>
      <c r="AZ512" s="184"/>
      <c r="BA512" s="184"/>
      <c r="BB512" s="184"/>
      <c r="BC512" s="184"/>
      <c r="BD512" s="184"/>
      <c r="BE512" s="184"/>
      <c r="BF512" s="184"/>
      <c r="BG512" s="184"/>
      <c r="BH512" s="184"/>
      <c r="BI512" s="184"/>
      <c r="BJ512" s="184"/>
      <c r="BK512" s="184"/>
      <c r="BL512" s="184"/>
      <c r="BM512" s="184"/>
      <c r="BN512" s="184"/>
      <c r="BO512" s="184"/>
      <c r="BP512" s="184"/>
      <c r="BQ512" s="184"/>
      <c r="BR512" s="184"/>
      <c r="BS512" s="184"/>
      <c r="BT512" s="184"/>
      <c r="BU512" s="184"/>
      <c r="BV512" s="184"/>
      <c r="BW512" s="184"/>
      <c r="BX512" s="184"/>
      <c r="BY512" s="184"/>
      <c r="BZ512" s="184"/>
      <c r="CA512" s="184"/>
      <c r="CB512" s="184"/>
      <c r="CC512" s="184"/>
      <c r="CD512" s="184"/>
      <c r="CE512" s="184"/>
    </row>
    <row r="513" spans="2:83" ht="12.75">
      <c r="B513" s="184"/>
      <c r="C513" s="184"/>
      <c r="D513" s="184"/>
      <c r="E513" s="184"/>
      <c r="F513" s="184"/>
      <c r="G513" s="184"/>
      <c r="H513" s="237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  <c r="AW513" s="184"/>
      <c r="AX513" s="184"/>
      <c r="AY513" s="184"/>
      <c r="AZ513" s="184"/>
      <c r="BA513" s="184"/>
      <c r="BB513" s="184"/>
      <c r="BC513" s="184"/>
      <c r="BD513" s="184"/>
      <c r="BE513" s="184"/>
      <c r="BF513" s="184"/>
      <c r="BG513" s="184"/>
      <c r="BH513" s="184"/>
      <c r="BI513" s="184"/>
      <c r="BJ513" s="184"/>
      <c r="BK513" s="184"/>
      <c r="BL513" s="184"/>
      <c r="BM513" s="184"/>
      <c r="BN513" s="184"/>
      <c r="BO513" s="184"/>
      <c r="BP513" s="184"/>
      <c r="BQ513" s="184"/>
      <c r="BR513" s="184"/>
      <c r="BS513" s="184"/>
      <c r="BT513" s="184"/>
      <c r="BU513" s="184"/>
      <c r="BV513" s="184"/>
      <c r="BW513" s="184"/>
      <c r="BX513" s="184"/>
      <c r="BY513" s="184"/>
      <c r="BZ513" s="184"/>
      <c r="CA513" s="184"/>
      <c r="CB513" s="184"/>
      <c r="CC513" s="184"/>
      <c r="CD513" s="184"/>
      <c r="CE513" s="184"/>
    </row>
    <row r="514" spans="2:83" ht="12.75">
      <c r="B514" s="184"/>
      <c r="C514" s="184"/>
      <c r="D514" s="184"/>
      <c r="E514" s="184"/>
      <c r="F514" s="184"/>
      <c r="G514" s="184"/>
      <c r="H514" s="237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  <c r="AW514" s="184"/>
      <c r="AX514" s="184"/>
      <c r="AY514" s="184"/>
      <c r="AZ514" s="184"/>
      <c r="BA514" s="184"/>
      <c r="BB514" s="184"/>
      <c r="BC514" s="184"/>
      <c r="BD514" s="184"/>
      <c r="BE514" s="184"/>
      <c r="BF514" s="184"/>
      <c r="BG514" s="184"/>
      <c r="BH514" s="184"/>
      <c r="BI514" s="184"/>
      <c r="BJ514" s="184"/>
      <c r="BK514" s="184"/>
      <c r="BL514" s="184"/>
      <c r="BM514" s="184"/>
      <c r="BN514" s="184"/>
      <c r="BO514" s="184"/>
      <c r="BP514" s="184"/>
      <c r="BQ514" s="184"/>
      <c r="BR514" s="184"/>
      <c r="BS514" s="184"/>
      <c r="BT514" s="184"/>
      <c r="BU514" s="184"/>
      <c r="BV514" s="184"/>
      <c r="BW514" s="184"/>
      <c r="BX514" s="184"/>
      <c r="BY514" s="184"/>
      <c r="BZ514" s="184"/>
      <c r="CA514" s="184"/>
      <c r="CB514" s="184"/>
      <c r="CC514" s="184"/>
      <c r="CD514" s="184"/>
      <c r="CE514" s="184"/>
    </row>
    <row r="515" spans="2:83" ht="12.75">
      <c r="B515" s="184"/>
      <c r="C515" s="184"/>
      <c r="D515" s="184"/>
      <c r="E515" s="184"/>
      <c r="F515" s="184"/>
      <c r="G515" s="184"/>
      <c r="H515" s="237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184"/>
      <c r="AX515" s="184"/>
      <c r="AY515" s="184"/>
      <c r="AZ515" s="184"/>
      <c r="BA515" s="184"/>
      <c r="BB515" s="184"/>
      <c r="BC515" s="184"/>
      <c r="BD515" s="184"/>
      <c r="BE515" s="184"/>
      <c r="BF515" s="184"/>
      <c r="BG515" s="184"/>
      <c r="BH515" s="184"/>
      <c r="BI515" s="184"/>
      <c r="BJ515" s="184"/>
      <c r="BK515" s="184"/>
      <c r="BL515" s="184"/>
      <c r="BM515" s="184"/>
      <c r="BN515" s="184"/>
      <c r="BO515" s="184"/>
      <c r="BP515" s="184"/>
      <c r="BQ515" s="184"/>
      <c r="BR515" s="184"/>
      <c r="BS515" s="184"/>
      <c r="BT515" s="184"/>
      <c r="BU515" s="184"/>
      <c r="BV515" s="184"/>
      <c r="BW515" s="184"/>
      <c r="BX515" s="184"/>
      <c r="BY515" s="184"/>
      <c r="BZ515" s="184"/>
      <c r="CA515" s="184"/>
      <c r="CB515" s="184"/>
      <c r="CC515" s="184"/>
      <c r="CD515" s="184"/>
      <c r="CE515" s="184"/>
    </row>
    <row r="516" spans="2:83" ht="12.75">
      <c r="B516" s="184"/>
      <c r="C516" s="184"/>
      <c r="D516" s="184"/>
      <c r="E516" s="184"/>
      <c r="F516" s="184"/>
      <c r="G516" s="184"/>
      <c r="H516" s="237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4"/>
      <c r="AZ516" s="184"/>
      <c r="BA516" s="184"/>
      <c r="BB516" s="184"/>
      <c r="BC516" s="184"/>
      <c r="BD516" s="184"/>
      <c r="BE516" s="184"/>
      <c r="BF516" s="184"/>
      <c r="BG516" s="184"/>
      <c r="BH516" s="184"/>
      <c r="BI516" s="184"/>
      <c r="BJ516" s="184"/>
      <c r="BK516" s="184"/>
      <c r="BL516" s="184"/>
      <c r="BM516" s="184"/>
      <c r="BN516" s="184"/>
      <c r="BO516" s="184"/>
      <c r="BP516" s="184"/>
      <c r="BQ516" s="184"/>
      <c r="BR516" s="184"/>
      <c r="BS516" s="184"/>
      <c r="BT516" s="184"/>
      <c r="BU516" s="184"/>
      <c r="BV516" s="184"/>
      <c r="BW516" s="184"/>
      <c r="BX516" s="184"/>
      <c r="BY516" s="184"/>
      <c r="BZ516" s="184"/>
      <c r="CA516" s="184"/>
      <c r="CB516" s="184"/>
      <c r="CC516" s="184"/>
      <c r="CD516" s="184"/>
      <c r="CE516" s="184"/>
    </row>
    <row r="517" spans="2:83" ht="12.75">
      <c r="B517" s="184"/>
      <c r="C517" s="184"/>
      <c r="D517" s="184"/>
      <c r="E517" s="184"/>
      <c r="F517" s="184"/>
      <c r="G517" s="184"/>
      <c r="H517" s="237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4"/>
      <c r="AZ517" s="184"/>
      <c r="BA517" s="184"/>
      <c r="BB517" s="184"/>
      <c r="BC517" s="184"/>
      <c r="BD517" s="184"/>
      <c r="BE517" s="184"/>
      <c r="BF517" s="184"/>
      <c r="BG517" s="184"/>
      <c r="BH517" s="184"/>
      <c r="BI517" s="184"/>
      <c r="BJ517" s="184"/>
      <c r="BK517" s="184"/>
      <c r="BL517" s="184"/>
      <c r="BM517" s="184"/>
      <c r="BN517" s="184"/>
      <c r="BO517" s="184"/>
      <c r="BP517" s="184"/>
      <c r="BQ517" s="184"/>
      <c r="BR517" s="184"/>
      <c r="BS517" s="184"/>
      <c r="BT517" s="184"/>
      <c r="BU517" s="184"/>
      <c r="BV517" s="184"/>
      <c r="BW517" s="184"/>
      <c r="BX517" s="184"/>
      <c r="BY517" s="184"/>
      <c r="BZ517" s="184"/>
      <c r="CA517" s="184"/>
      <c r="CB517" s="184"/>
      <c r="CC517" s="184"/>
      <c r="CD517" s="184"/>
      <c r="CE517" s="184"/>
    </row>
    <row r="518" spans="2:83" ht="12.75">
      <c r="B518" s="184"/>
      <c r="C518" s="184"/>
      <c r="D518" s="184"/>
      <c r="E518" s="184"/>
      <c r="F518" s="184"/>
      <c r="G518" s="184"/>
      <c r="H518" s="237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184"/>
      <c r="BN518" s="184"/>
      <c r="BO518" s="184"/>
      <c r="BP518" s="184"/>
      <c r="BQ518" s="184"/>
      <c r="BR518" s="184"/>
      <c r="BS518" s="184"/>
      <c r="BT518" s="184"/>
      <c r="BU518" s="184"/>
      <c r="BV518" s="184"/>
      <c r="BW518" s="184"/>
      <c r="BX518" s="184"/>
      <c r="BY518" s="184"/>
      <c r="BZ518" s="184"/>
      <c r="CA518" s="184"/>
      <c r="CB518" s="184"/>
      <c r="CC518" s="184"/>
      <c r="CD518" s="184"/>
      <c r="CE518" s="184"/>
    </row>
    <row r="519" spans="2:83" ht="12.75">
      <c r="B519" s="184"/>
      <c r="C519" s="184"/>
      <c r="D519" s="184"/>
      <c r="E519" s="184"/>
      <c r="F519" s="184"/>
      <c r="G519" s="184"/>
      <c r="H519" s="237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  <c r="AW519" s="184"/>
      <c r="AX519" s="184"/>
      <c r="AY519" s="184"/>
      <c r="AZ519" s="184"/>
      <c r="BA519" s="184"/>
      <c r="BB519" s="184"/>
      <c r="BC519" s="184"/>
      <c r="BD519" s="184"/>
      <c r="BE519" s="184"/>
      <c r="BF519" s="184"/>
      <c r="BG519" s="184"/>
      <c r="BH519" s="184"/>
      <c r="BI519" s="184"/>
      <c r="BJ519" s="184"/>
      <c r="BK519" s="184"/>
      <c r="BL519" s="184"/>
      <c r="BM519" s="184"/>
      <c r="BN519" s="184"/>
      <c r="BO519" s="184"/>
      <c r="BP519" s="184"/>
      <c r="BQ519" s="184"/>
      <c r="BR519" s="184"/>
      <c r="BS519" s="184"/>
      <c r="BT519" s="184"/>
      <c r="BU519" s="184"/>
      <c r="BV519" s="184"/>
      <c r="BW519" s="184"/>
      <c r="BX519" s="184"/>
      <c r="BY519" s="184"/>
      <c r="BZ519" s="184"/>
      <c r="CA519" s="184"/>
      <c r="CB519" s="184"/>
      <c r="CC519" s="184"/>
      <c r="CD519" s="184"/>
      <c r="CE519" s="184"/>
    </row>
    <row r="520" spans="2:83" ht="12.75">
      <c r="B520" s="184"/>
      <c r="C520" s="184"/>
      <c r="D520" s="184"/>
      <c r="E520" s="184"/>
      <c r="F520" s="184"/>
      <c r="G520" s="184"/>
      <c r="H520" s="237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  <c r="AW520" s="184"/>
      <c r="AX520" s="184"/>
      <c r="AY520" s="184"/>
      <c r="AZ520" s="184"/>
      <c r="BA520" s="184"/>
      <c r="BB520" s="184"/>
      <c r="BC520" s="184"/>
      <c r="BD520" s="184"/>
      <c r="BE520" s="184"/>
      <c r="BF520" s="184"/>
      <c r="BG520" s="184"/>
      <c r="BH520" s="184"/>
      <c r="BI520" s="184"/>
      <c r="BJ520" s="184"/>
      <c r="BK520" s="184"/>
      <c r="BL520" s="184"/>
      <c r="BM520" s="184"/>
      <c r="BN520" s="184"/>
      <c r="BO520" s="184"/>
      <c r="BP520" s="184"/>
      <c r="BQ520" s="184"/>
      <c r="BR520" s="184"/>
      <c r="BS520" s="184"/>
      <c r="BT520" s="184"/>
      <c r="BU520" s="184"/>
      <c r="BV520" s="184"/>
      <c r="BW520" s="184"/>
      <c r="BX520" s="184"/>
      <c r="BY520" s="184"/>
      <c r="BZ520" s="184"/>
      <c r="CA520" s="184"/>
      <c r="CB520" s="184"/>
      <c r="CC520" s="184"/>
      <c r="CD520" s="184"/>
      <c r="CE520" s="184"/>
    </row>
    <row r="521" spans="2:83" ht="12.75">
      <c r="B521" s="184"/>
      <c r="C521" s="184"/>
      <c r="D521" s="184"/>
      <c r="E521" s="184"/>
      <c r="F521" s="184"/>
      <c r="G521" s="184"/>
      <c r="H521" s="237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  <c r="AW521" s="184"/>
      <c r="AX521" s="184"/>
      <c r="AY521" s="184"/>
      <c r="AZ521" s="184"/>
      <c r="BA521" s="184"/>
      <c r="BB521" s="184"/>
      <c r="BC521" s="184"/>
      <c r="BD521" s="184"/>
      <c r="BE521" s="184"/>
      <c r="BF521" s="184"/>
      <c r="BG521" s="184"/>
      <c r="BH521" s="184"/>
      <c r="BI521" s="184"/>
      <c r="BJ521" s="184"/>
      <c r="BK521" s="184"/>
      <c r="BL521" s="184"/>
      <c r="BM521" s="184"/>
      <c r="BN521" s="184"/>
      <c r="BO521" s="184"/>
      <c r="BP521" s="184"/>
      <c r="BQ521" s="184"/>
      <c r="BR521" s="184"/>
      <c r="BS521" s="184"/>
      <c r="BT521" s="184"/>
      <c r="BU521" s="184"/>
      <c r="BV521" s="184"/>
      <c r="BW521" s="184"/>
      <c r="BX521" s="184"/>
      <c r="BY521" s="184"/>
      <c r="BZ521" s="184"/>
      <c r="CA521" s="184"/>
      <c r="CB521" s="184"/>
      <c r="CC521" s="184"/>
      <c r="CD521" s="184"/>
      <c r="CE521" s="184"/>
    </row>
    <row r="522" spans="2:83" ht="12.75">
      <c r="B522" s="184"/>
      <c r="C522" s="184"/>
      <c r="D522" s="184"/>
      <c r="E522" s="184"/>
      <c r="F522" s="184"/>
      <c r="G522" s="184"/>
      <c r="H522" s="237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  <c r="AW522" s="184"/>
      <c r="AX522" s="184"/>
      <c r="AY522" s="184"/>
      <c r="AZ522" s="184"/>
      <c r="BA522" s="184"/>
      <c r="BB522" s="184"/>
      <c r="BC522" s="184"/>
      <c r="BD522" s="184"/>
      <c r="BE522" s="184"/>
      <c r="BF522" s="184"/>
      <c r="BG522" s="184"/>
      <c r="BH522" s="184"/>
      <c r="BI522" s="184"/>
      <c r="BJ522" s="184"/>
      <c r="BK522" s="184"/>
      <c r="BL522" s="184"/>
      <c r="BM522" s="184"/>
      <c r="BN522" s="184"/>
      <c r="BO522" s="184"/>
      <c r="BP522" s="184"/>
      <c r="BQ522" s="184"/>
      <c r="BR522" s="184"/>
      <c r="BS522" s="184"/>
      <c r="BT522" s="184"/>
      <c r="BU522" s="184"/>
      <c r="BV522" s="184"/>
      <c r="BW522" s="184"/>
      <c r="BX522" s="184"/>
      <c r="BY522" s="184"/>
      <c r="BZ522" s="184"/>
      <c r="CA522" s="184"/>
      <c r="CB522" s="184"/>
      <c r="CC522" s="184"/>
      <c r="CD522" s="184"/>
      <c r="CE522" s="184"/>
    </row>
    <row r="523" spans="2:83" ht="12.75">
      <c r="B523" s="184"/>
      <c r="C523" s="184"/>
      <c r="D523" s="184"/>
      <c r="E523" s="184"/>
      <c r="F523" s="184"/>
      <c r="G523" s="184"/>
      <c r="H523" s="237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  <c r="AW523" s="184"/>
      <c r="AX523" s="184"/>
      <c r="AY523" s="184"/>
      <c r="AZ523" s="184"/>
      <c r="BA523" s="184"/>
      <c r="BB523" s="184"/>
      <c r="BC523" s="184"/>
      <c r="BD523" s="184"/>
      <c r="BE523" s="184"/>
      <c r="BF523" s="184"/>
      <c r="BG523" s="184"/>
      <c r="BH523" s="184"/>
      <c r="BI523" s="184"/>
      <c r="BJ523" s="184"/>
      <c r="BK523" s="184"/>
      <c r="BL523" s="184"/>
      <c r="BM523" s="184"/>
      <c r="BN523" s="184"/>
      <c r="BO523" s="184"/>
      <c r="BP523" s="184"/>
      <c r="BQ523" s="184"/>
      <c r="BR523" s="184"/>
      <c r="BS523" s="184"/>
      <c r="BT523" s="184"/>
      <c r="BU523" s="184"/>
      <c r="BV523" s="184"/>
      <c r="BW523" s="184"/>
      <c r="BX523" s="184"/>
      <c r="BY523" s="184"/>
      <c r="BZ523" s="184"/>
      <c r="CA523" s="184"/>
      <c r="CB523" s="184"/>
      <c r="CC523" s="184"/>
      <c r="CD523" s="184"/>
      <c r="CE523" s="184"/>
    </row>
    <row r="524" spans="2:83" ht="12.75">
      <c r="B524" s="184"/>
      <c r="C524" s="184"/>
      <c r="D524" s="184"/>
      <c r="E524" s="184"/>
      <c r="F524" s="184"/>
      <c r="G524" s="184"/>
      <c r="H524" s="237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184"/>
      <c r="AX524" s="184"/>
      <c r="AY524" s="184"/>
      <c r="AZ524" s="184"/>
      <c r="BA524" s="184"/>
      <c r="BB524" s="184"/>
      <c r="BC524" s="184"/>
      <c r="BD524" s="184"/>
      <c r="BE524" s="184"/>
      <c r="BF524" s="184"/>
      <c r="BG524" s="184"/>
      <c r="BH524" s="184"/>
      <c r="BI524" s="184"/>
      <c r="BJ524" s="184"/>
      <c r="BK524" s="184"/>
      <c r="BL524" s="184"/>
      <c r="BM524" s="184"/>
      <c r="BN524" s="184"/>
      <c r="BO524" s="184"/>
      <c r="BP524" s="184"/>
      <c r="BQ524" s="184"/>
      <c r="BR524" s="184"/>
      <c r="BS524" s="184"/>
      <c r="BT524" s="184"/>
      <c r="BU524" s="184"/>
      <c r="BV524" s="184"/>
      <c r="BW524" s="184"/>
      <c r="BX524" s="184"/>
      <c r="BY524" s="184"/>
      <c r="BZ524" s="184"/>
      <c r="CA524" s="184"/>
      <c r="CB524" s="184"/>
      <c r="CC524" s="184"/>
      <c r="CD524" s="184"/>
      <c r="CE524" s="184"/>
    </row>
    <row r="525" spans="2:83" ht="12.75">
      <c r="B525" s="184"/>
      <c r="C525" s="184"/>
      <c r="D525" s="184"/>
      <c r="E525" s="184"/>
      <c r="F525" s="184"/>
      <c r="G525" s="184"/>
      <c r="H525" s="237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  <c r="AW525" s="184"/>
      <c r="AX525" s="184"/>
      <c r="AY525" s="184"/>
      <c r="AZ525" s="184"/>
      <c r="BA525" s="184"/>
      <c r="BB525" s="184"/>
      <c r="BC525" s="184"/>
      <c r="BD525" s="184"/>
      <c r="BE525" s="184"/>
      <c r="BF525" s="184"/>
      <c r="BG525" s="184"/>
      <c r="BH525" s="184"/>
      <c r="BI525" s="184"/>
      <c r="BJ525" s="184"/>
      <c r="BK525" s="184"/>
      <c r="BL525" s="184"/>
      <c r="BM525" s="184"/>
      <c r="BN525" s="184"/>
      <c r="BO525" s="184"/>
      <c r="BP525" s="184"/>
      <c r="BQ525" s="184"/>
      <c r="BR525" s="184"/>
      <c r="BS525" s="184"/>
      <c r="BT525" s="184"/>
      <c r="BU525" s="184"/>
      <c r="BV525" s="184"/>
      <c r="BW525" s="184"/>
      <c r="BX525" s="184"/>
      <c r="BY525" s="184"/>
      <c r="BZ525" s="184"/>
      <c r="CA525" s="184"/>
      <c r="CB525" s="184"/>
      <c r="CC525" s="184"/>
      <c r="CD525" s="184"/>
      <c r="CE525" s="184"/>
    </row>
    <row r="526" spans="2:83" ht="12.75">
      <c r="B526" s="184"/>
      <c r="C526" s="184"/>
      <c r="D526" s="184"/>
      <c r="E526" s="184"/>
      <c r="F526" s="184"/>
      <c r="G526" s="184"/>
      <c r="H526" s="237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  <c r="AW526" s="184"/>
      <c r="AX526" s="184"/>
      <c r="AY526" s="184"/>
      <c r="AZ526" s="184"/>
      <c r="BA526" s="184"/>
      <c r="BB526" s="184"/>
      <c r="BC526" s="184"/>
      <c r="BD526" s="184"/>
      <c r="BE526" s="184"/>
      <c r="BF526" s="184"/>
      <c r="BG526" s="184"/>
      <c r="BH526" s="184"/>
      <c r="BI526" s="184"/>
      <c r="BJ526" s="184"/>
      <c r="BK526" s="184"/>
      <c r="BL526" s="184"/>
      <c r="BM526" s="184"/>
      <c r="BN526" s="184"/>
      <c r="BO526" s="184"/>
      <c r="BP526" s="184"/>
      <c r="BQ526" s="184"/>
      <c r="BR526" s="184"/>
      <c r="BS526" s="184"/>
      <c r="BT526" s="184"/>
      <c r="BU526" s="184"/>
      <c r="BV526" s="184"/>
      <c r="BW526" s="184"/>
      <c r="BX526" s="184"/>
      <c r="BY526" s="184"/>
      <c r="BZ526" s="184"/>
      <c r="CA526" s="184"/>
      <c r="CB526" s="184"/>
      <c r="CC526" s="184"/>
      <c r="CD526" s="184"/>
      <c r="CE526" s="184"/>
    </row>
    <row r="527" spans="2:83" ht="12.75">
      <c r="B527" s="184"/>
      <c r="C527" s="184"/>
      <c r="D527" s="184"/>
      <c r="E527" s="184"/>
      <c r="F527" s="184"/>
      <c r="G527" s="184"/>
      <c r="H527" s="237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  <c r="AW527" s="184"/>
      <c r="AX527" s="184"/>
      <c r="AY527" s="184"/>
      <c r="AZ527" s="184"/>
      <c r="BA527" s="184"/>
      <c r="BB527" s="184"/>
      <c r="BC527" s="184"/>
      <c r="BD527" s="184"/>
      <c r="BE527" s="184"/>
      <c r="BF527" s="184"/>
      <c r="BG527" s="184"/>
      <c r="BH527" s="184"/>
      <c r="BI527" s="184"/>
      <c r="BJ527" s="184"/>
      <c r="BK527" s="184"/>
      <c r="BL527" s="184"/>
      <c r="BM527" s="184"/>
      <c r="BN527" s="184"/>
      <c r="BO527" s="184"/>
      <c r="BP527" s="184"/>
      <c r="BQ527" s="184"/>
      <c r="BR527" s="184"/>
      <c r="BS527" s="184"/>
      <c r="BT527" s="184"/>
      <c r="BU527" s="184"/>
      <c r="BV527" s="184"/>
      <c r="BW527" s="184"/>
      <c r="BX527" s="184"/>
      <c r="BY527" s="184"/>
      <c r="BZ527" s="184"/>
      <c r="CA527" s="184"/>
      <c r="CB527" s="184"/>
      <c r="CC527" s="184"/>
      <c r="CD527" s="184"/>
      <c r="CE527" s="184"/>
    </row>
    <row r="528" spans="2:83" ht="12.75">
      <c r="B528" s="184"/>
      <c r="C528" s="184"/>
      <c r="D528" s="184"/>
      <c r="E528" s="184"/>
      <c r="F528" s="184"/>
      <c r="G528" s="184"/>
      <c r="H528" s="237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  <c r="BK528" s="184"/>
      <c r="BL528" s="184"/>
      <c r="BM528" s="184"/>
      <c r="BN528" s="184"/>
      <c r="BO528" s="184"/>
      <c r="BP528" s="184"/>
      <c r="BQ528" s="184"/>
      <c r="BR528" s="184"/>
      <c r="BS528" s="184"/>
      <c r="BT528" s="184"/>
      <c r="BU528" s="184"/>
      <c r="BV528" s="184"/>
      <c r="BW528" s="184"/>
      <c r="BX528" s="184"/>
      <c r="BY528" s="184"/>
      <c r="BZ528" s="184"/>
      <c r="CA528" s="184"/>
      <c r="CB528" s="184"/>
      <c r="CC528" s="184"/>
      <c r="CD528" s="184"/>
      <c r="CE528" s="184"/>
    </row>
    <row r="529" spans="2:83" ht="12.75">
      <c r="B529" s="184"/>
      <c r="C529" s="184"/>
      <c r="D529" s="184"/>
      <c r="E529" s="184"/>
      <c r="F529" s="184"/>
      <c r="G529" s="184"/>
      <c r="H529" s="237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184"/>
      <c r="AX529" s="184"/>
      <c r="AY529" s="184"/>
      <c r="AZ529" s="184"/>
      <c r="BA529" s="184"/>
      <c r="BB529" s="184"/>
      <c r="BC529" s="184"/>
      <c r="BD529" s="184"/>
      <c r="BE529" s="184"/>
      <c r="BF529" s="184"/>
      <c r="BG529" s="184"/>
      <c r="BH529" s="184"/>
      <c r="BI529" s="184"/>
      <c r="BJ529" s="184"/>
      <c r="BK529" s="184"/>
      <c r="BL529" s="184"/>
      <c r="BM529" s="184"/>
      <c r="BN529" s="184"/>
      <c r="BO529" s="184"/>
      <c r="BP529" s="184"/>
      <c r="BQ529" s="184"/>
      <c r="BR529" s="184"/>
      <c r="BS529" s="184"/>
      <c r="BT529" s="184"/>
      <c r="BU529" s="184"/>
      <c r="BV529" s="184"/>
      <c r="BW529" s="184"/>
      <c r="BX529" s="184"/>
      <c r="BY529" s="184"/>
      <c r="BZ529" s="184"/>
      <c r="CA529" s="184"/>
      <c r="CB529" s="184"/>
      <c r="CC529" s="184"/>
      <c r="CD529" s="184"/>
      <c r="CE529" s="184"/>
    </row>
    <row r="530" spans="2:83" ht="12.75">
      <c r="B530" s="184"/>
      <c r="C530" s="184"/>
      <c r="D530" s="184"/>
      <c r="E530" s="184"/>
      <c r="F530" s="184"/>
      <c r="G530" s="184"/>
      <c r="H530" s="237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84"/>
      <c r="AZ530" s="184"/>
      <c r="BA530" s="184"/>
      <c r="BB530" s="184"/>
      <c r="BC530" s="184"/>
      <c r="BD530" s="184"/>
      <c r="BE530" s="184"/>
      <c r="BF530" s="184"/>
      <c r="BG530" s="184"/>
      <c r="BH530" s="184"/>
      <c r="BI530" s="184"/>
      <c r="BJ530" s="184"/>
      <c r="BK530" s="184"/>
      <c r="BL530" s="184"/>
      <c r="BM530" s="184"/>
      <c r="BN530" s="184"/>
      <c r="BO530" s="184"/>
      <c r="BP530" s="184"/>
      <c r="BQ530" s="184"/>
      <c r="BR530" s="184"/>
      <c r="BS530" s="184"/>
      <c r="BT530" s="184"/>
      <c r="BU530" s="184"/>
      <c r="BV530" s="184"/>
      <c r="BW530" s="184"/>
      <c r="BX530" s="184"/>
      <c r="BY530" s="184"/>
      <c r="BZ530" s="184"/>
      <c r="CA530" s="184"/>
      <c r="CB530" s="184"/>
      <c r="CC530" s="184"/>
      <c r="CD530" s="184"/>
      <c r="CE530" s="184"/>
    </row>
    <row r="531" spans="2:83" ht="12.75">
      <c r="B531" s="184"/>
      <c r="C531" s="184"/>
      <c r="D531" s="184"/>
      <c r="E531" s="184"/>
      <c r="F531" s="184"/>
      <c r="G531" s="184"/>
      <c r="H531" s="237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184"/>
      <c r="AX531" s="184"/>
      <c r="AY531" s="184"/>
      <c r="AZ531" s="184"/>
      <c r="BA531" s="184"/>
      <c r="BB531" s="184"/>
      <c r="BC531" s="184"/>
      <c r="BD531" s="184"/>
      <c r="BE531" s="184"/>
      <c r="BF531" s="184"/>
      <c r="BG531" s="184"/>
      <c r="BH531" s="184"/>
      <c r="BI531" s="184"/>
      <c r="BJ531" s="184"/>
      <c r="BK531" s="184"/>
      <c r="BL531" s="184"/>
      <c r="BM531" s="184"/>
      <c r="BN531" s="184"/>
      <c r="BO531" s="184"/>
      <c r="BP531" s="184"/>
      <c r="BQ531" s="184"/>
      <c r="BR531" s="184"/>
      <c r="BS531" s="184"/>
      <c r="BT531" s="184"/>
      <c r="BU531" s="184"/>
      <c r="BV531" s="184"/>
      <c r="BW531" s="184"/>
      <c r="BX531" s="184"/>
      <c r="BY531" s="184"/>
      <c r="BZ531" s="184"/>
      <c r="CA531" s="184"/>
      <c r="CB531" s="184"/>
      <c r="CC531" s="184"/>
      <c r="CD531" s="184"/>
      <c r="CE531" s="184"/>
    </row>
    <row r="532" spans="2:83" ht="12.75">
      <c r="B532" s="184"/>
      <c r="C532" s="184"/>
      <c r="D532" s="184"/>
      <c r="E532" s="184"/>
      <c r="F532" s="184"/>
      <c r="G532" s="184"/>
      <c r="H532" s="237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84"/>
      <c r="AZ532" s="184"/>
      <c r="BA532" s="184"/>
      <c r="BB532" s="184"/>
      <c r="BC532" s="184"/>
      <c r="BD532" s="184"/>
      <c r="BE532" s="184"/>
      <c r="BF532" s="184"/>
      <c r="BG532" s="184"/>
      <c r="BH532" s="184"/>
      <c r="BI532" s="184"/>
      <c r="BJ532" s="184"/>
      <c r="BK532" s="184"/>
      <c r="BL532" s="184"/>
      <c r="BM532" s="184"/>
      <c r="BN532" s="184"/>
      <c r="BO532" s="184"/>
      <c r="BP532" s="184"/>
      <c r="BQ532" s="184"/>
      <c r="BR532" s="184"/>
      <c r="BS532" s="184"/>
      <c r="BT532" s="184"/>
      <c r="BU532" s="184"/>
      <c r="BV532" s="184"/>
      <c r="BW532" s="184"/>
      <c r="BX532" s="184"/>
      <c r="BY532" s="184"/>
      <c r="BZ532" s="184"/>
      <c r="CA532" s="184"/>
      <c r="CB532" s="184"/>
      <c r="CC532" s="184"/>
      <c r="CD532" s="184"/>
      <c r="CE532" s="184"/>
    </row>
    <row r="533" spans="2:83" ht="12.75">
      <c r="B533" s="184"/>
      <c r="C533" s="184"/>
      <c r="D533" s="184"/>
      <c r="E533" s="184"/>
      <c r="F533" s="184"/>
      <c r="G533" s="184"/>
      <c r="H533" s="237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84"/>
      <c r="AZ533" s="184"/>
      <c r="BA533" s="184"/>
      <c r="BB533" s="184"/>
      <c r="BC533" s="184"/>
      <c r="BD533" s="184"/>
      <c r="BE533" s="184"/>
      <c r="BF533" s="184"/>
      <c r="BG533" s="184"/>
      <c r="BH533" s="184"/>
      <c r="BI533" s="184"/>
      <c r="BJ533" s="184"/>
      <c r="BK533" s="184"/>
      <c r="BL533" s="184"/>
      <c r="BM533" s="184"/>
      <c r="BN533" s="184"/>
      <c r="BO533" s="184"/>
      <c r="BP533" s="184"/>
      <c r="BQ533" s="184"/>
      <c r="BR533" s="184"/>
      <c r="BS533" s="184"/>
      <c r="BT533" s="184"/>
      <c r="BU533" s="184"/>
      <c r="BV533" s="184"/>
      <c r="BW533" s="184"/>
      <c r="BX533" s="184"/>
      <c r="BY533" s="184"/>
      <c r="BZ533" s="184"/>
      <c r="CA533" s="184"/>
      <c r="CB533" s="184"/>
      <c r="CC533" s="184"/>
      <c r="CD533" s="184"/>
      <c r="CE533" s="184"/>
    </row>
    <row r="534" spans="2:83" ht="12.75">
      <c r="B534" s="184"/>
      <c r="C534" s="184"/>
      <c r="D534" s="184"/>
      <c r="E534" s="184"/>
      <c r="F534" s="184"/>
      <c r="G534" s="184"/>
      <c r="H534" s="237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84"/>
      <c r="AZ534" s="184"/>
      <c r="BA534" s="184"/>
      <c r="BB534" s="184"/>
      <c r="BC534" s="184"/>
      <c r="BD534" s="184"/>
      <c r="BE534" s="184"/>
      <c r="BF534" s="184"/>
      <c r="BG534" s="184"/>
      <c r="BH534" s="184"/>
      <c r="BI534" s="184"/>
      <c r="BJ534" s="184"/>
      <c r="BK534" s="184"/>
      <c r="BL534" s="184"/>
      <c r="BM534" s="184"/>
      <c r="BN534" s="184"/>
      <c r="BO534" s="184"/>
      <c r="BP534" s="184"/>
      <c r="BQ534" s="184"/>
      <c r="BR534" s="184"/>
      <c r="BS534" s="184"/>
      <c r="BT534" s="184"/>
      <c r="BU534" s="184"/>
      <c r="BV534" s="184"/>
      <c r="BW534" s="184"/>
      <c r="BX534" s="184"/>
      <c r="BY534" s="184"/>
      <c r="BZ534" s="184"/>
      <c r="CA534" s="184"/>
      <c r="CB534" s="184"/>
      <c r="CC534" s="184"/>
      <c r="CD534" s="184"/>
      <c r="CE534" s="184"/>
    </row>
    <row r="535" spans="2:83" ht="12.75">
      <c r="B535" s="184"/>
      <c r="C535" s="184"/>
      <c r="D535" s="184"/>
      <c r="E535" s="184"/>
      <c r="F535" s="184"/>
      <c r="G535" s="184"/>
      <c r="H535" s="237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184"/>
      <c r="AX535" s="184"/>
      <c r="AY535" s="184"/>
      <c r="AZ535" s="184"/>
      <c r="BA535" s="184"/>
      <c r="BB535" s="184"/>
      <c r="BC535" s="184"/>
      <c r="BD535" s="184"/>
      <c r="BE535" s="184"/>
      <c r="BF535" s="184"/>
      <c r="BG535" s="184"/>
      <c r="BH535" s="184"/>
      <c r="BI535" s="184"/>
      <c r="BJ535" s="184"/>
      <c r="BK535" s="184"/>
      <c r="BL535" s="184"/>
      <c r="BM535" s="184"/>
      <c r="BN535" s="184"/>
      <c r="BO535" s="184"/>
      <c r="BP535" s="184"/>
      <c r="BQ535" s="184"/>
      <c r="BR535" s="184"/>
      <c r="BS535" s="184"/>
      <c r="BT535" s="184"/>
      <c r="BU535" s="184"/>
      <c r="BV535" s="184"/>
      <c r="BW535" s="184"/>
      <c r="BX535" s="184"/>
      <c r="BY535" s="184"/>
      <c r="BZ535" s="184"/>
      <c r="CA535" s="184"/>
      <c r="CB535" s="184"/>
      <c r="CC535" s="184"/>
      <c r="CD535" s="184"/>
      <c r="CE535" s="184"/>
    </row>
    <row r="536" spans="2:83" ht="12.75">
      <c r="B536" s="184"/>
      <c r="C536" s="184"/>
      <c r="D536" s="184"/>
      <c r="E536" s="184"/>
      <c r="F536" s="184"/>
      <c r="G536" s="184"/>
      <c r="H536" s="237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84"/>
      <c r="BC536" s="184"/>
      <c r="BD536" s="184"/>
      <c r="BE536" s="184"/>
      <c r="BF536" s="184"/>
      <c r="BG536" s="184"/>
      <c r="BH536" s="184"/>
      <c r="BI536" s="184"/>
      <c r="BJ536" s="184"/>
      <c r="BK536" s="184"/>
      <c r="BL536" s="184"/>
      <c r="BM536" s="184"/>
      <c r="BN536" s="184"/>
      <c r="BO536" s="184"/>
      <c r="BP536" s="184"/>
      <c r="BQ536" s="184"/>
      <c r="BR536" s="184"/>
      <c r="BS536" s="184"/>
      <c r="BT536" s="184"/>
      <c r="BU536" s="184"/>
      <c r="BV536" s="184"/>
      <c r="BW536" s="184"/>
      <c r="BX536" s="184"/>
      <c r="BY536" s="184"/>
      <c r="BZ536" s="184"/>
      <c r="CA536" s="184"/>
      <c r="CB536" s="184"/>
      <c r="CC536" s="184"/>
      <c r="CD536" s="184"/>
      <c r="CE536" s="184"/>
    </row>
    <row r="537" spans="2:83" ht="12.75">
      <c r="B537" s="184"/>
      <c r="C537" s="184"/>
      <c r="D537" s="184"/>
      <c r="E537" s="184"/>
      <c r="F537" s="184"/>
      <c r="G537" s="184"/>
      <c r="H537" s="237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  <c r="AW537" s="184"/>
      <c r="AX537" s="184"/>
      <c r="AY537" s="184"/>
      <c r="AZ537" s="184"/>
      <c r="BA537" s="184"/>
      <c r="BB537" s="184"/>
      <c r="BC537" s="184"/>
      <c r="BD537" s="184"/>
      <c r="BE537" s="184"/>
      <c r="BF537" s="184"/>
      <c r="BG537" s="184"/>
      <c r="BH537" s="184"/>
      <c r="BI537" s="184"/>
      <c r="BJ537" s="184"/>
      <c r="BK537" s="184"/>
      <c r="BL537" s="184"/>
      <c r="BM537" s="184"/>
      <c r="BN537" s="184"/>
      <c r="BO537" s="184"/>
      <c r="BP537" s="184"/>
      <c r="BQ537" s="184"/>
      <c r="BR537" s="184"/>
      <c r="BS537" s="184"/>
      <c r="BT537" s="184"/>
      <c r="BU537" s="184"/>
      <c r="BV537" s="184"/>
      <c r="BW537" s="184"/>
      <c r="BX537" s="184"/>
      <c r="BY537" s="184"/>
      <c r="BZ537" s="184"/>
      <c r="CA537" s="184"/>
      <c r="CB537" s="184"/>
      <c r="CC537" s="184"/>
      <c r="CD537" s="184"/>
      <c r="CE537" s="184"/>
    </row>
    <row r="538" spans="2:83" ht="12.75">
      <c r="B538" s="184"/>
      <c r="C538" s="184"/>
      <c r="D538" s="184"/>
      <c r="E538" s="184"/>
      <c r="F538" s="184"/>
      <c r="G538" s="184"/>
      <c r="H538" s="237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  <c r="AW538" s="184"/>
      <c r="AX538" s="184"/>
      <c r="AY538" s="184"/>
      <c r="AZ538" s="184"/>
      <c r="BA538" s="184"/>
      <c r="BB538" s="184"/>
      <c r="BC538" s="184"/>
      <c r="BD538" s="184"/>
      <c r="BE538" s="184"/>
      <c r="BF538" s="184"/>
      <c r="BG538" s="184"/>
      <c r="BH538" s="184"/>
      <c r="BI538" s="184"/>
      <c r="BJ538" s="184"/>
      <c r="BK538" s="184"/>
      <c r="BL538" s="184"/>
      <c r="BM538" s="184"/>
      <c r="BN538" s="184"/>
      <c r="BO538" s="184"/>
      <c r="BP538" s="184"/>
      <c r="BQ538" s="184"/>
      <c r="BR538" s="184"/>
      <c r="BS538" s="184"/>
      <c r="BT538" s="184"/>
      <c r="BU538" s="184"/>
      <c r="BV538" s="184"/>
      <c r="BW538" s="184"/>
      <c r="BX538" s="184"/>
      <c r="BY538" s="184"/>
      <c r="BZ538" s="184"/>
      <c r="CA538" s="184"/>
      <c r="CB538" s="184"/>
      <c r="CC538" s="184"/>
      <c r="CD538" s="184"/>
      <c r="CE538" s="184"/>
    </row>
    <row r="539" spans="2:83" ht="12.75">
      <c r="B539" s="184"/>
      <c r="C539" s="184"/>
      <c r="D539" s="184"/>
      <c r="E539" s="184"/>
      <c r="F539" s="184"/>
      <c r="G539" s="184"/>
      <c r="H539" s="237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184"/>
      <c r="AX539" s="184"/>
      <c r="AY539" s="184"/>
      <c r="AZ539" s="184"/>
      <c r="BA539" s="184"/>
      <c r="BB539" s="184"/>
      <c r="BC539" s="184"/>
      <c r="BD539" s="184"/>
      <c r="BE539" s="184"/>
      <c r="BF539" s="184"/>
      <c r="BG539" s="184"/>
      <c r="BH539" s="184"/>
      <c r="BI539" s="184"/>
      <c r="BJ539" s="184"/>
      <c r="BK539" s="184"/>
      <c r="BL539" s="184"/>
      <c r="BM539" s="184"/>
      <c r="BN539" s="184"/>
      <c r="BO539" s="184"/>
      <c r="BP539" s="184"/>
      <c r="BQ539" s="184"/>
      <c r="BR539" s="184"/>
      <c r="BS539" s="184"/>
      <c r="BT539" s="184"/>
      <c r="BU539" s="184"/>
      <c r="BV539" s="184"/>
      <c r="BW539" s="184"/>
      <c r="BX539" s="184"/>
      <c r="BY539" s="184"/>
      <c r="BZ539" s="184"/>
      <c r="CA539" s="184"/>
      <c r="CB539" s="184"/>
      <c r="CC539" s="184"/>
      <c r="CD539" s="184"/>
      <c r="CE539" s="184"/>
    </row>
    <row r="540" spans="2:83" ht="12.75">
      <c r="B540" s="184"/>
      <c r="C540" s="184"/>
      <c r="D540" s="184"/>
      <c r="E540" s="184"/>
      <c r="F540" s="184"/>
      <c r="G540" s="184"/>
      <c r="H540" s="237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184"/>
      <c r="AZ540" s="184"/>
      <c r="BA540" s="184"/>
      <c r="BB540" s="184"/>
      <c r="BC540" s="184"/>
      <c r="BD540" s="184"/>
      <c r="BE540" s="184"/>
      <c r="BF540" s="184"/>
      <c r="BG540" s="184"/>
      <c r="BH540" s="184"/>
      <c r="BI540" s="184"/>
      <c r="BJ540" s="184"/>
      <c r="BK540" s="184"/>
      <c r="BL540" s="184"/>
      <c r="BM540" s="184"/>
      <c r="BN540" s="184"/>
      <c r="BO540" s="184"/>
      <c r="BP540" s="184"/>
      <c r="BQ540" s="184"/>
      <c r="BR540" s="184"/>
      <c r="BS540" s="184"/>
      <c r="BT540" s="184"/>
      <c r="BU540" s="184"/>
      <c r="BV540" s="184"/>
      <c r="BW540" s="184"/>
      <c r="BX540" s="184"/>
      <c r="BY540" s="184"/>
      <c r="BZ540" s="184"/>
      <c r="CA540" s="184"/>
      <c r="CB540" s="184"/>
      <c r="CC540" s="184"/>
      <c r="CD540" s="184"/>
      <c r="CE540" s="184"/>
    </row>
    <row r="541" spans="2:83" ht="12.75">
      <c r="B541" s="184"/>
      <c r="C541" s="184"/>
      <c r="D541" s="184"/>
      <c r="E541" s="184"/>
      <c r="F541" s="184"/>
      <c r="G541" s="184"/>
      <c r="H541" s="237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184"/>
      <c r="AX541" s="184"/>
      <c r="AY541" s="184"/>
      <c r="AZ541" s="184"/>
      <c r="BA541" s="184"/>
      <c r="BB541" s="184"/>
      <c r="BC541" s="184"/>
      <c r="BD541" s="184"/>
      <c r="BE541" s="184"/>
      <c r="BF541" s="184"/>
      <c r="BG541" s="184"/>
      <c r="BH541" s="184"/>
      <c r="BI541" s="184"/>
      <c r="BJ541" s="184"/>
      <c r="BK541" s="184"/>
      <c r="BL541" s="184"/>
      <c r="BM541" s="184"/>
      <c r="BN541" s="184"/>
      <c r="BO541" s="184"/>
      <c r="BP541" s="184"/>
      <c r="BQ541" s="184"/>
      <c r="BR541" s="184"/>
      <c r="BS541" s="184"/>
      <c r="BT541" s="184"/>
      <c r="BU541" s="184"/>
      <c r="BV541" s="184"/>
      <c r="BW541" s="184"/>
      <c r="BX541" s="184"/>
      <c r="BY541" s="184"/>
      <c r="BZ541" s="184"/>
      <c r="CA541" s="184"/>
      <c r="CB541" s="184"/>
      <c r="CC541" s="184"/>
      <c r="CD541" s="184"/>
      <c r="CE541" s="184"/>
    </row>
    <row r="542" spans="2:83" ht="12.75">
      <c r="B542" s="184"/>
      <c r="C542" s="184"/>
      <c r="D542" s="184"/>
      <c r="E542" s="184"/>
      <c r="F542" s="184"/>
      <c r="G542" s="184"/>
      <c r="H542" s="237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  <c r="AW542" s="184"/>
      <c r="AX542" s="184"/>
      <c r="AY542" s="184"/>
      <c r="AZ542" s="184"/>
      <c r="BA542" s="184"/>
      <c r="BB542" s="184"/>
      <c r="BC542" s="184"/>
      <c r="BD542" s="184"/>
      <c r="BE542" s="184"/>
      <c r="BF542" s="184"/>
      <c r="BG542" s="184"/>
      <c r="BH542" s="184"/>
      <c r="BI542" s="184"/>
      <c r="BJ542" s="184"/>
      <c r="BK542" s="184"/>
      <c r="BL542" s="184"/>
      <c r="BM542" s="184"/>
      <c r="BN542" s="184"/>
      <c r="BO542" s="184"/>
      <c r="BP542" s="184"/>
      <c r="BQ542" s="184"/>
      <c r="BR542" s="184"/>
      <c r="BS542" s="184"/>
      <c r="BT542" s="184"/>
      <c r="BU542" s="184"/>
      <c r="BV542" s="184"/>
      <c r="BW542" s="184"/>
      <c r="BX542" s="184"/>
      <c r="BY542" s="184"/>
      <c r="BZ542" s="184"/>
      <c r="CA542" s="184"/>
      <c r="CB542" s="184"/>
      <c r="CC542" s="184"/>
      <c r="CD542" s="184"/>
      <c r="CE542" s="184"/>
    </row>
    <row r="543" spans="2:83" ht="12.75">
      <c r="B543" s="184"/>
      <c r="C543" s="184"/>
      <c r="D543" s="184"/>
      <c r="E543" s="184"/>
      <c r="F543" s="184"/>
      <c r="G543" s="184"/>
      <c r="H543" s="237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  <c r="AW543" s="184"/>
      <c r="AX543" s="184"/>
      <c r="AY543" s="184"/>
      <c r="AZ543" s="184"/>
      <c r="BA543" s="184"/>
      <c r="BB543" s="184"/>
      <c r="BC543" s="184"/>
      <c r="BD543" s="184"/>
      <c r="BE543" s="184"/>
      <c r="BF543" s="184"/>
      <c r="BG543" s="184"/>
      <c r="BH543" s="184"/>
      <c r="BI543" s="184"/>
      <c r="BJ543" s="184"/>
      <c r="BK543" s="184"/>
      <c r="BL543" s="184"/>
      <c r="BM543" s="184"/>
      <c r="BN543" s="184"/>
      <c r="BO543" s="184"/>
      <c r="BP543" s="184"/>
      <c r="BQ543" s="184"/>
      <c r="BR543" s="184"/>
      <c r="BS543" s="184"/>
      <c r="BT543" s="184"/>
      <c r="BU543" s="184"/>
      <c r="BV543" s="184"/>
      <c r="BW543" s="184"/>
      <c r="BX543" s="184"/>
      <c r="BY543" s="184"/>
      <c r="BZ543" s="184"/>
      <c r="CA543" s="184"/>
      <c r="CB543" s="184"/>
      <c r="CC543" s="184"/>
      <c r="CD543" s="184"/>
      <c r="CE543" s="184"/>
    </row>
    <row r="544" spans="2:83" ht="12.75">
      <c r="B544" s="184"/>
      <c r="C544" s="184"/>
      <c r="D544" s="184"/>
      <c r="E544" s="184"/>
      <c r="F544" s="184"/>
      <c r="G544" s="184"/>
      <c r="H544" s="237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  <c r="AW544" s="184"/>
      <c r="AX544" s="184"/>
      <c r="AY544" s="184"/>
      <c r="AZ544" s="184"/>
      <c r="BA544" s="184"/>
      <c r="BB544" s="184"/>
      <c r="BC544" s="184"/>
      <c r="BD544" s="184"/>
      <c r="BE544" s="184"/>
      <c r="BF544" s="184"/>
      <c r="BG544" s="184"/>
      <c r="BH544" s="184"/>
      <c r="BI544" s="184"/>
      <c r="BJ544" s="184"/>
      <c r="BK544" s="184"/>
      <c r="BL544" s="184"/>
      <c r="BM544" s="184"/>
      <c r="BN544" s="184"/>
      <c r="BO544" s="184"/>
      <c r="BP544" s="184"/>
      <c r="BQ544" s="184"/>
      <c r="BR544" s="184"/>
      <c r="BS544" s="184"/>
      <c r="BT544" s="184"/>
      <c r="BU544" s="184"/>
      <c r="BV544" s="184"/>
      <c r="BW544" s="184"/>
      <c r="BX544" s="184"/>
      <c r="BY544" s="184"/>
      <c r="BZ544" s="184"/>
      <c r="CA544" s="184"/>
      <c r="CB544" s="184"/>
      <c r="CC544" s="184"/>
      <c r="CD544" s="184"/>
      <c r="CE544" s="184"/>
    </row>
    <row r="545" spans="2:83" ht="12.75">
      <c r="B545" s="184"/>
      <c r="C545" s="184"/>
      <c r="D545" s="184"/>
      <c r="E545" s="184"/>
      <c r="F545" s="184"/>
      <c r="G545" s="184"/>
      <c r="H545" s="237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  <c r="AW545" s="184"/>
      <c r="AX545" s="184"/>
      <c r="AY545" s="184"/>
      <c r="AZ545" s="184"/>
      <c r="BA545" s="184"/>
      <c r="BB545" s="184"/>
      <c r="BC545" s="184"/>
      <c r="BD545" s="184"/>
      <c r="BE545" s="184"/>
      <c r="BF545" s="184"/>
      <c r="BG545" s="184"/>
      <c r="BH545" s="184"/>
      <c r="BI545" s="184"/>
      <c r="BJ545" s="184"/>
      <c r="BK545" s="184"/>
      <c r="BL545" s="184"/>
      <c r="BM545" s="184"/>
      <c r="BN545" s="184"/>
      <c r="BO545" s="184"/>
      <c r="BP545" s="184"/>
      <c r="BQ545" s="184"/>
      <c r="BR545" s="184"/>
      <c r="BS545" s="184"/>
      <c r="BT545" s="184"/>
      <c r="BU545" s="184"/>
      <c r="BV545" s="184"/>
      <c r="BW545" s="184"/>
      <c r="BX545" s="184"/>
      <c r="BY545" s="184"/>
      <c r="BZ545" s="184"/>
      <c r="CA545" s="184"/>
      <c r="CB545" s="184"/>
      <c r="CC545" s="184"/>
      <c r="CD545" s="184"/>
      <c r="CE545" s="184"/>
    </row>
    <row r="546" spans="2:83" ht="12.75">
      <c r="B546" s="184"/>
      <c r="C546" s="184"/>
      <c r="D546" s="184"/>
      <c r="E546" s="184"/>
      <c r="F546" s="184"/>
      <c r="G546" s="184"/>
      <c r="H546" s="237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184"/>
      <c r="AX546" s="184"/>
      <c r="AY546" s="184"/>
      <c r="AZ546" s="184"/>
      <c r="BA546" s="184"/>
      <c r="BB546" s="184"/>
      <c r="BC546" s="184"/>
      <c r="BD546" s="184"/>
      <c r="BE546" s="184"/>
      <c r="BF546" s="184"/>
      <c r="BG546" s="184"/>
      <c r="BH546" s="184"/>
      <c r="BI546" s="184"/>
      <c r="BJ546" s="184"/>
      <c r="BK546" s="184"/>
      <c r="BL546" s="184"/>
      <c r="BM546" s="184"/>
      <c r="BN546" s="184"/>
      <c r="BO546" s="184"/>
      <c r="BP546" s="184"/>
      <c r="BQ546" s="184"/>
      <c r="BR546" s="184"/>
      <c r="BS546" s="184"/>
      <c r="BT546" s="184"/>
      <c r="BU546" s="184"/>
      <c r="BV546" s="184"/>
      <c r="BW546" s="184"/>
      <c r="BX546" s="184"/>
      <c r="BY546" s="184"/>
      <c r="BZ546" s="184"/>
      <c r="CA546" s="184"/>
      <c r="CB546" s="184"/>
      <c r="CC546" s="184"/>
      <c r="CD546" s="184"/>
      <c r="CE546" s="184"/>
    </row>
    <row r="547" spans="2:83" ht="12.75">
      <c r="B547" s="184"/>
      <c r="C547" s="184"/>
      <c r="D547" s="184"/>
      <c r="E547" s="184"/>
      <c r="F547" s="184"/>
      <c r="G547" s="184"/>
      <c r="H547" s="237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184"/>
      <c r="AX547" s="184"/>
      <c r="AY547" s="184"/>
      <c r="AZ547" s="184"/>
      <c r="BA547" s="184"/>
      <c r="BB547" s="184"/>
      <c r="BC547" s="184"/>
      <c r="BD547" s="184"/>
      <c r="BE547" s="184"/>
      <c r="BF547" s="184"/>
      <c r="BG547" s="184"/>
      <c r="BH547" s="184"/>
      <c r="BI547" s="184"/>
      <c r="BJ547" s="184"/>
      <c r="BK547" s="184"/>
      <c r="BL547" s="184"/>
      <c r="BM547" s="184"/>
      <c r="BN547" s="184"/>
      <c r="BO547" s="184"/>
      <c r="BP547" s="184"/>
      <c r="BQ547" s="184"/>
      <c r="BR547" s="184"/>
      <c r="BS547" s="184"/>
      <c r="BT547" s="184"/>
      <c r="BU547" s="184"/>
      <c r="BV547" s="184"/>
      <c r="BW547" s="184"/>
      <c r="BX547" s="184"/>
      <c r="BY547" s="184"/>
      <c r="BZ547" s="184"/>
      <c r="CA547" s="184"/>
      <c r="CB547" s="184"/>
      <c r="CC547" s="184"/>
      <c r="CD547" s="184"/>
      <c r="CE547" s="184"/>
    </row>
    <row r="548" spans="2:83" ht="12.75">
      <c r="B548" s="184"/>
      <c r="C548" s="184"/>
      <c r="D548" s="184"/>
      <c r="E548" s="184"/>
      <c r="F548" s="184"/>
      <c r="G548" s="184"/>
      <c r="H548" s="237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  <c r="AW548" s="184"/>
      <c r="AX548" s="184"/>
      <c r="AY548" s="184"/>
      <c r="AZ548" s="184"/>
      <c r="BA548" s="184"/>
      <c r="BB548" s="184"/>
      <c r="BC548" s="184"/>
      <c r="BD548" s="184"/>
      <c r="BE548" s="184"/>
      <c r="BF548" s="184"/>
      <c r="BG548" s="184"/>
      <c r="BH548" s="184"/>
      <c r="BI548" s="184"/>
      <c r="BJ548" s="184"/>
      <c r="BK548" s="184"/>
      <c r="BL548" s="184"/>
      <c r="BM548" s="184"/>
      <c r="BN548" s="184"/>
      <c r="BO548" s="184"/>
      <c r="BP548" s="184"/>
      <c r="BQ548" s="184"/>
      <c r="BR548" s="184"/>
      <c r="BS548" s="184"/>
      <c r="BT548" s="184"/>
      <c r="BU548" s="184"/>
      <c r="BV548" s="184"/>
      <c r="BW548" s="184"/>
      <c r="BX548" s="184"/>
      <c r="BY548" s="184"/>
      <c r="BZ548" s="184"/>
      <c r="CA548" s="184"/>
      <c r="CB548" s="184"/>
      <c r="CC548" s="184"/>
      <c r="CD548" s="184"/>
      <c r="CE548" s="184"/>
    </row>
    <row r="549" spans="2:83" ht="12.75">
      <c r="B549" s="184"/>
      <c r="C549" s="184"/>
      <c r="D549" s="184"/>
      <c r="E549" s="184"/>
      <c r="F549" s="184"/>
      <c r="G549" s="184"/>
      <c r="H549" s="237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  <c r="AW549" s="184"/>
      <c r="AX549" s="184"/>
      <c r="AY549" s="184"/>
      <c r="AZ549" s="184"/>
      <c r="BA549" s="184"/>
      <c r="BB549" s="184"/>
      <c r="BC549" s="184"/>
      <c r="BD549" s="184"/>
      <c r="BE549" s="184"/>
      <c r="BF549" s="184"/>
      <c r="BG549" s="184"/>
      <c r="BH549" s="184"/>
      <c r="BI549" s="184"/>
      <c r="BJ549" s="184"/>
      <c r="BK549" s="184"/>
      <c r="BL549" s="184"/>
      <c r="BM549" s="184"/>
      <c r="BN549" s="184"/>
      <c r="BO549" s="184"/>
      <c r="BP549" s="184"/>
      <c r="BQ549" s="184"/>
      <c r="BR549" s="184"/>
      <c r="BS549" s="184"/>
      <c r="BT549" s="184"/>
      <c r="BU549" s="184"/>
      <c r="BV549" s="184"/>
      <c r="BW549" s="184"/>
      <c r="BX549" s="184"/>
      <c r="BY549" s="184"/>
      <c r="BZ549" s="184"/>
      <c r="CA549" s="184"/>
      <c r="CB549" s="184"/>
      <c r="CC549" s="184"/>
      <c r="CD549" s="184"/>
      <c r="CE549" s="184"/>
    </row>
    <row r="550" spans="2:83" ht="12.75">
      <c r="B550" s="184"/>
      <c r="C550" s="184"/>
      <c r="D550" s="184"/>
      <c r="E550" s="184"/>
      <c r="F550" s="184"/>
      <c r="G550" s="184"/>
      <c r="H550" s="237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  <c r="AW550" s="184"/>
      <c r="AX550" s="184"/>
      <c r="AY550" s="184"/>
      <c r="AZ550" s="184"/>
      <c r="BA550" s="184"/>
      <c r="BB550" s="184"/>
      <c r="BC550" s="184"/>
      <c r="BD550" s="184"/>
      <c r="BE550" s="184"/>
      <c r="BF550" s="184"/>
      <c r="BG550" s="184"/>
      <c r="BH550" s="184"/>
      <c r="BI550" s="184"/>
      <c r="BJ550" s="184"/>
      <c r="BK550" s="184"/>
      <c r="BL550" s="184"/>
      <c r="BM550" s="184"/>
      <c r="BN550" s="184"/>
      <c r="BO550" s="184"/>
      <c r="BP550" s="184"/>
      <c r="BQ550" s="184"/>
      <c r="BR550" s="184"/>
      <c r="BS550" s="184"/>
      <c r="BT550" s="184"/>
      <c r="BU550" s="184"/>
      <c r="BV550" s="184"/>
      <c r="BW550" s="184"/>
      <c r="BX550" s="184"/>
      <c r="BY550" s="184"/>
      <c r="BZ550" s="184"/>
      <c r="CA550" s="184"/>
      <c r="CB550" s="184"/>
      <c r="CC550" s="184"/>
      <c r="CD550" s="184"/>
      <c r="CE550" s="184"/>
    </row>
    <row r="551" spans="2:83" ht="12.75">
      <c r="B551" s="184"/>
      <c r="C551" s="184"/>
      <c r="D551" s="184"/>
      <c r="E551" s="184"/>
      <c r="F551" s="184"/>
      <c r="G551" s="184"/>
      <c r="H551" s="237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  <c r="AW551" s="184"/>
      <c r="AX551" s="184"/>
      <c r="AY551" s="184"/>
      <c r="AZ551" s="184"/>
      <c r="BA551" s="184"/>
      <c r="BB551" s="184"/>
      <c r="BC551" s="184"/>
      <c r="BD551" s="184"/>
      <c r="BE551" s="184"/>
      <c r="BF551" s="184"/>
      <c r="BG551" s="184"/>
      <c r="BH551" s="184"/>
      <c r="BI551" s="184"/>
      <c r="BJ551" s="184"/>
      <c r="BK551" s="184"/>
      <c r="BL551" s="184"/>
      <c r="BM551" s="184"/>
      <c r="BN551" s="184"/>
      <c r="BO551" s="184"/>
      <c r="BP551" s="184"/>
      <c r="BQ551" s="184"/>
      <c r="BR551" s="184"/>
      <c r="BS551" s="184"/>
      <c r="BT551" s="184"/>
      <c r="BU551" s="184"/>
      <c r="BV551" s="184"/>
      <c r="BW551" s="184"/>
      <c r="BX551" s="184"/>
      <c r="BY551" s="184"/>
      <c r="BZ551" s="184"/>
      <c r="CA551" s="184"/>
      <c r="CB551" s="184"/>
      <c r="CC551" s="184"/>
      <c r="CD551" s="184"/>
      <c r="CE551" s="184"/>
    </row>
    <row r="552" spans="2:83" ht="12.75">
      <c r="B552" s="184"/>
      <c r="C552" s="184"/>
      <c r="D552" s="184"/>
      <c r="E552" s="184"/>
      <c r="F552" s="184"/>
      <c r="G552" s="184"/>
      <c r="H552" s="237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184"/>
      <c r="AX552" s="184"/>
      <c r="AY552" s="184"/>
      <c r="AZ552" s="184"/>
      <c r="BA552" s="184"/>
      <c r="BB552" s="184"/>
      <c r="BC552" s="184"/>
      <c r="BD552" s="184"/>
      <c r="BE552" s="184"/>
      <c r="BF552" s="184"/>
      <c r="BG552" s="184"/>
      <c r="BH552" s="184"/>
      <c r="BI552" s="184"/>
      <c r="BJ552" s="184"/>
      <c r="BK552" s="184"/>
      <c r="BL552" s="184"/>
      <c r="BM552" s="184"/>
      <c r="BN552" s="184"/>
      <c r="BO552" s="184"/>
      <c r="BP552" s="184"/>
      <c r="BQ552" s="184"/>
      <c r="BR552" s="184"/>
      <c r="BS552" s="184"/>
      <c r="BT552" s="184"/>
      <c r="BU552" s="184"/>
      <c r="BV552" s="184"/>
      <c r="BW552" s="184"/>
      <c r="BX552" s="184"/>
      <c r="BY552" s="184"/>
      <c r="BZ552" s="184"/>
      <c r="CA552" s="184"/>
      <c r="CB552" s="184"/>
      <c r="CC552" s="184"/>
      <c r="CD552" s="184"/>
      <c r="CE552" s="184"/>
    </row>
    <row r="553" spans="2:83" ht="12.75">
      <c r="B553" s="184"/>
      <c r="C553" s="184"/>
      <c r="D553" s="184"/>
      <c r="E553" s="184"/>
      <c r="F553" s="184"/>
      <c r="G553" s="184"/>
      <c r="H553" s="237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  <c r="AW553" s="184"/>
      <c r="AX553" s="184"/>
      <c r="AY553" s="184"/>
      <c r="AZ553" s="184"/>
      <c r="BA553" s="184"/>
      <c r="BB553" s="184"/>
      <c r="BC553" s="184"/>
      <c r="BD553" s="184"/>
      <c r="BE553" s="184"/>
      <c r="BF553" s="184"/>
      <c r="BG553" s="184"/>
      <c r="BH553" s="184"/>
      <c r="BI553" s="184"/>
      <c r="BJ553" s="184"/>
      <c r="BK553" s="184"/>
      <c r="BL553" s="184"/>
      <c r="BM553" s="184"/>
      <c r="BN553" s="184"/>
      <c r="BO553" s="184"/>
      <c r="BP553" s="184"/>
      <c r="BQ553" s="184"/>
      <c r="BR553" s="184"/>
      <c r="BS553" s="184"/>
      <c r="BT553" s="184"/>
      <c r="BU553" s="184"/>
      <c r="BV553" s="184"/>
      <c r="BW553" s="184"/>
      <c r="BX553" s="184"/>
      <c r="BY553" s="184"/>
      <c r="BZ553" s="184"/>
      <c r="CA553" s="184"/>
      <c r="CB553" s="184"/>
      <c r="CC553" s="184"/>
      <c r="CD553" s="184"/>
      <c r="CE553" s="184"/>
    </row>
    <row r="554" spans="2:83" ht="12.75">
      <c r="B554" s="184"/>
      <c r="C554" s="184"/>
      <c r="D554" s="184"/>
      <c r="E554" s="184"/>
      <c r="F554" s="184"/>
      <c r="G554" s="184"/>
      <c r="H554" s="237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184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  <c r="BK554" s="184"/>
      <c r="BL554" s="184"/>
      <c r="BM554" s="184"/>
      <c r="BN554" s="184"/>
      <c r="BO554" s="184"/>
      <c r="BP554" s="184"/>
      <c r="BQ554" s="184"/>
      <c r="BR554" s="184"/>
      <c r="BS554" s="184"/>
      <c r="BT554" s="184"/>
      <c r="BU554" s="184"/>
      <c r="BV554" s="184"/>
      <c r="BW554" s="184"/>
      <c r="BX554" s="184"/>
      <c r="BY554" s="184"/>
      <c r="BZ554" s="184"/>
      <c r="CA554" s="184"/>
      <c r="CB554" s="184"/>
      <c r="CC554" s="184"/>
      <c r="CD554" s="184"/>
      <c r="CE554" s="184"/>
    </row>
    <row r="555" spans="2:83" ht="12.75">
      <c r="B555" s="184"/>
      <c r="C555" s="184"/>
      <c r="D555" s="184"/>
      <c r="E555" s="184"/>
      <c r="F555" s="184"/>
      <c r="G555" s="184"/>
      <c r="H555" s="237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  <c r="AW555" s="184"/>
      <c r="AX555" s="184"/>
      <c r="AY555" s="184"/>
      <c r="AZ555" s="184"/>
      <c r="BA555" s="184"/>
      <c r="BB555" s="184"/>
      <c r="BC555" s="184"/>
      <c r="BD555" s="184"/>
      <c r="BE555" s="184"/>
      <c r="BF555" s="184"/>
      <c r="BG555" s="184"/>
      <c r="BH555" s="184"/>
      <c r="BI555" s="184"/>
      <c r="BJ555" s="184"/>
      <c r="BK555" s="184"/>
      <c r="BL555" s="184"/>
      <c r="BM555" s="184"/>
      <c r="BN555" s="184"/>
      <c r="BO555" s="184"/>
      <c r="BP555" s="184"/>
      <c r="BQ555" s="184"/>
      <c r="BR555" s="184"/>
      <c r="BS555" s="184"/>
      <c r="BT555" s="184"/>
      <c r="BU555" s="184"/>
      <c r="BV555" s="184"/>
      <c r="BW555" s="184"/>
      <c r="BX555" s="184"/>
      <c r="BY555" s="184"/>
      <c r="BZ555" s="184"/>
      <c r="CA555" s="184"/>
      <c r="CB555" s="184"/>
      <c r="CC555" s="184"/>
      <c r="CD555" s="184"/>
      <c r="CE555" s="184"/>
    </row>
    <row r="556" spans="2:83" ht="12.75">
      <c r="B556" s="184"/>
      <c r="C556" s="184"/>
      <c r="D556" s="184"/>
      <c r="E556" s="184"/>
      <c r="F556" s="184"/>
      <c r="G556" s="184"/>
      <c r="H556" s="237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  <c r="AW556" s="184"/>
      <c r="AX556" s="184"/>
      <c r="AY556" s="184"/>
      <c r="AZ556" s="184"/>
      <c r="BA556" s="184"/>
      <c r="BB556" s="184"/>
      <c r="BC556" s="184"/>
      <c r="BD556" s="184"/>
      <c r="BE556" s="184"/>
      <c r="BF556" s="184"/>
      <c r="BG556" s="184"/>
      <c r="BH556" s="184"/>
      <c r="BI556" s="184"/>
      <c r="BJ556" s="184"/>
      <c r="BK556" s="184"/>
      <c r="BL556" s="184"/>
      <c r="BM556" s="184"/>
      <c r="BN556" s="184"/>
      <c r="BO556" s="184"/>
      <c r="BP556" s="184"/>
      <c r="BQ556" s="184"/>
      <c r="BR556" s="184"/>
      <c r="BS556" s="184"/>
      <c r="BT556" s="184"/>
      <c r="BU556" s="184"/>
      <c r="BV556" s="184"/>
      <c r="BW556" s="184"/>
      <c r="BX556" s="184"/>
      <c r="BY556" s="184"/>
      <c r="BZ556" s="184"/>
      <c r="CA556" s="184"/>
      <c r="CB556" s="184"/>
      <c r="CC556" s="184"/>
      <c r="CD556" s="184"/>
      <c r="CE556" s="184"/>
    </row>
    <row r="557" spans="2:83" ht="12.75">
      <c r="B557" s="184"/>
      <c r="C557" s="184"/>
      <c r="D557" s="184"/>
      <c r="E557" s="184"/>
      <c r="F557" s="184"/>
      <c r="G557" s="184"/>
      <c r="H557" s="237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  <c r="AW557" s="184"/>
      <c r="AX557" s="184"/>
      <c r="AY557" s="184"/>
      <c r="AZ557" s="184"/>
      <c r="BA557" s="184"/>
      <c r="BB557" s="184"/>
      <c r="BC557" s="184"/>
      <c r="BD557" s="184"/>
      <c r="BE557" s="184"/>
      <c r="BF557" s="184"/>
      <c r="BG557" s="184"/>
      <c r="BH557" s="184"/>
      <c r="BI557" s="184"/>
      <c r="BJ557" s="184"/>
      <c r="BK557" s="184"/>
      <c r="BL557" s="184"/>
      <c r="BM557" s="184"/>
      <c r="BN557" s="184"/>
      <c r="BO557" s="184"/>
      <c r="BP557" s="184"/>
      <c r="BQ557" s="184"/>
      <c r="BR557" s="184"/>
      <c r="BS557" s="184"/>
      <c r="BT557" s="184"/>
      <c r="BU557" s="184"/>
      <c r="BV557" s="184"/>
      <c r="BW557" s="184"/>
      <c r="BX557" s="184"/>
      <c r="BY557" s="184"/>
      <c r="BZ557" s="184"/>
      <c r="CA557" s="184"/>
      <c r="CB557" s="184"/>
      <c r="CC557" s="184"/>
      <c r="CD557" s="184"/>
      <c r="CE557" s="184"/>
    </row>
    <row r="558" spans="2:83" ht="12.75">
      <c r="B558" s="184"/>
      <c r="C558" s="184"/>
      <c r="D558" s="184"/>
      <c r="E558" s="184"/>
      <c r="F558" s="184"/>
      <c r="G558" s="184"/>
      <c r="H558" s="237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  <c r="AW558" s="184"/>
      <c r="AX558" s="184"/>
      <c r="AY558" s="184"/>
      <c r="AZ558" s="184"/>
      <c r="BA558" s="184"/>
      <c r="BB558" s="184"/>
      <c r="BC558" s="184"/>
      <c r="BD558" s="184"/>
      <c r="BE558" s="184"/>
      <c r="BF558" s="184"/>
      <c r="BG558" s="184"/>
      <c r="BH558" s="184"/>
      <c r="BI558" s="184"/>
      <c r="BJ558" s="184"/>
      <c r="BK558" s="184"/>
      <c r="BL558" s="184"/>
      <c r="BM558" s="184"/>
      <c r="BN558" s="184"/>
      <c r="BO558" s="184"/>
      <c r="BP558" s="184"/>
      <c r="BQ558" s="184"/>
      <c r="BR558" s="184"/>
      <c r="BS558" s="184"/>
      <c r="BT558" s="184"/>
      <c r="BU558" s="184"/>
      <c r="BV558" s="184"/>
      <c r="BW558" s="184"/>
      <c r="BX558" s="184"/>
      <c r="BY558" s="184"/>
      <c r="BZ558" s="184"/>
      <c r="CA558" s="184"/>
      <c r="CB558" s="184"/>
      <c r="CC558" s="184"/>
      <c r="CD558" s="184"/>
      <c r="CE558" s="184"/>
    </row>
    <row r="559" spans="2:83" ht="12.75">
      <c r="B559" s="184"/>
      <c r="C559" s="184"/>
      <c r="D559" s="184"/>
      <c r="E559" s="184"/>
      <c r="F559" s="184"/>
      <c r="G559" s="184"/>
      <c r="H559" s="237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  <c r="AW559" s="184"/>
      <c r="AX559" s="184"/>
      <c r="AY559" s="184"/>
      <c r="AZ559" s="184"/>
      <c r="BA559" s="184"/>
      <c r="BB559" s="184"/>
      <c r="BC559" s="184"/>
      <c r="BD559" s="184"/>
      <c r="BE559" s="184"/>
      <c r="BF559" s="184"/>
      <c r="BG559" s="184"/>
      <c r="BH559" s="184"/>
      <c r="BI559" s="184"/>
      <c r="BJ559" s="184"/>
      <c r="BK559" s="184"/>
      <c r="BL559" s="184"/>
      <c r="BM559" s="184"/>
      <c r="BN559" s="184"/>
      <c r="BO559" s="184"/>
      <c r="BP559" s="184"/>
      <c r="BQ559" s="184"/>
      <c r="BR559" s="184"/>
      <c r="BS559" s="184"/>
      <c r="BT559" s="184"/>
      <c r="BU559" s="184"/>
      <c r="BV559" s="184"/>
      <c r="BW559" s="184"/>
      <c r="BX559" s="184"/>
      <c r="BY559" s="184"/>
      <c r="BZ559" s="184"/>
      <c r="CA559" s="184"/>
      <c r="CB559" s="184"/>
      <c r="CC559" s="184"/>
      <c r="CD559" s="184"/>
      <c r="CE559" s="184"/>
    </row>
    <row r="560" spans="2:83" ht="12.75">
      <c r="B560" s="184"/>
      <c r="C560" s="184"/>
      <c r="D560" s="184"/>
      <c r="E560" s="184"/>
      <c r="F560" s="184"/>
      <c r="G560" s="184"/>
      <c r="H560" s="237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  <c r="AW560" s="184"/>
      <c r="AX560" s="184"/>
      <c r="AY560" s="184"/>
      <c r="AZ560" s="184"/>
      <c r="BA560" s="184"/>
      <c r="BB560" s="184"/>
      <c r="BC560" s="184"/>
      <c r="BD560" s="184"/>
      <c r="BE560" s="184"/>
      <c r="BF560" s="184"/>
      <c r="BG560" s="184"/>
      <c r="BH560" s="184"/>
      <c r="BI560" s="184"/>
      <c r="BJ560" s="184"/>
      <c r="BK560" s="184"/>
      <c r="BL560" s="184"/>
      <c r="BM560" s="184"/>
      <c r="BN560" s="184"/>
      <c r="BO560" s="184"/>
      <c r="BP560" s="184"/>
      <c r="BQ560" s="184"/>
      <c r="BR560" s="184"/>
      <c r="BS560" s="184"/>
      <c r="BT560" s="184"/>
      <c r="BU560" s="184"/>
      <c r="BV560" s="184"/>
      <c r="BW560" s="184"/>
      <c r="BX560" s="184"/>
      <c r="BY560" s="184"/>
      <c r="BZ560" s="184"/>
      <c r="CA560" s="184"/>
      <c r="CB560" s="184"/>
      <c r="CC560" s="184"/>
      <c r="CD560" s="184"/>
      <c r="CE560" s="184"/>
    </row>
    <row r="561" spans="2:83" ht="12.75">
      <c r="B561" s="184"/>
      <c r="C561" s="184"/>
      <c r="D561" s="184"/>
      <c r="E561" s="184"/>
      <c r="F561" s="184"/>
      <c r="G561" s="184"/>
      <c r="H561" s="237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  <c r="AW561" s="184"/>
      <c r="AX561" s="184"/>
      <c r="AY561" s="184"/>
      <c r="AZ561" s="184"/>
      <c r="BA561" s="184"/>
      <c r="BB561" s="184"/>
      <c r="BC561" s="184"/>
      <c r="BD561" s="184"/>
      <c r="BE561" s="184"/>
      <c r="BF561" s="184"/>
      <c r="BG561" s="184"/>
      <c r="BH561" s="184"/>
      <c r="BI561" s="184"/>
      <c r="BJ561" s="184"/>
      <c r="BK561" s="184"/>
      <c r="BL561" s="184"/>
      <c r="BM561" s="184"/>
      <c r="BN561" s="184"/>
      <c r="BO561" s="184"/>
      <c r="BP561" s="184"/>
      <c r="BQ561" s="184"/>
      <c r="BR561" s="184"/>
      <c r="BS561" s="184"/>
      <c r="BT561" s="184"/>
      <c r="BU561" s="184"/>
      <c r="BV561" s="184"/>
      <c r="BW561" s="184"/>
      <c r="BX561" s="184"/>
      <c r="BY561" s="184"/>
      <c r="BZ561" s="184"/>
      <c r="CA561" s="184"/>
      <c r="CB561" s="184"/>
      <c r="CC561" s="184"/>
      <c r="CD561" s="184"/>
      <c r="CE561" s="184"/>
    </row>
    <row r="562" spans="2:83" ht="12.75">
      <c r="B562" s="184"/>
      <c r="C562" s="184"/>
      <c r="D562" s="184"/>
      <c r="E562" s="184"/>
      <c r="F562" s="184"/>
      <c r="G562" s="184"/>
      <c r="H562" s="237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184"/>
      <c r="AT562" s="184"/>
      <c r="AU562" s="184"/>
      <c r="AV562" s="184"/>
      <c r="AW562" s="184"/>
      <c r="AX562" s="184"/>
      <c r="AY562" s="184"/>
      <c r="AZ562" s="184"/>
      <c r="BA562" s="184"/>
      <c r="BB562" s="184"/>
      <c r="BC562" s="184"/>
      <c r="BD562" s="184"/>
      <c r="BE562" s="184"/>
      <c r="BF562" s="184"/>
      <c r="BG562" s="184"/>
      <c r="BH562" s="184"/>
      <c r="BI562" s="184"/>
      <c r="BJ562" s="184"/>
      <c r="BK562" s="184"/>
      <c r="BL562" s="184"/>
      <c r="BM562" s="184"/>
      <c r="BN562" s="184"/>
      <c r="BO562" s="184"/>
      <c r="BP562" s="184"/>
      <c r="BQ562" s="184"/>
      <c r="BR562" s="184"/>
      <c r="BS562" s="184"/>
      <c r="BT562" s="184"/>
      <c r="BU562" s="184"/>
      <c r="BV562" s="184"/>
      <c r="BW562" s="184"/>
      <c r="BX562" s="184"/>
      <c r="BY562" s="184"/>
      <c r="BZ562" s="184"/>
      <c r="CA562" s="184"/>
      <c r="CB562" s="184"/>
      <c r="CC562" s="184"/>
      <c r="CD562" s="184"/>
      <c r="CE562" s="184"/>
    </row>
    <row r="563" spans="2:83" ht="12.75">
      <c r="B563" s="184"/>
      <c r="C563" s="184"/>
      <c r="D563" s="184"/>
      <c r="E563" s="184"/>
      <c r="F563" s="184"/>
      <c r="G563" s="184"/>
      <c r="H563" s="237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84"/>
      <c r="AS563" s="184"/>
      <c r="AT563" s="184"/>
      <c r="AU563" s="184"/>
      <c r="AV563" s="184"/>
      <c r="AW563" s="184"/>
      <c r="AX563" s="184"/>
      <c r="AY563" s="184"/>
      <c r="AZ563" s="184"/>
      <c r="BA563" s="184"/>
      <c r="BB563" s="184"/>
      <c r="BC563" s="184"/>
      <c r="BD563" s="184"/>
      <c r="BE563" s="184"/>
      <c r="BF563" s="184"/>
      <c r="BG563" s="184"/>
      <c r="BH563" s="184"/>
      <c r="BI563" s="184"/>
      <c r="BJ563" s="184"/>
      <c r="BK563" s="184"/>
      <c r="BL563" s="184"/>
      <c r="BM563" s="184"/>
      <c r="BN563" s="184"/>
      <c r="BO563" s="184"/>
      <c r="BP563" s="184"/>
      <c r="BQ563" s="184"/>
      <c r="BR563" s="184"/>
      <c r="BS563" s="184"/>
      <c r="BT563" s="184"/>
      <c r="BU563" s="184"/>
      <c r="BV563" s="184"/>
      <c r="BW563" s="184"/>
      <c r="BX563" s="184"/>
      <c r="BY563" s="184"/>
      <c r="BZ563" s="184"/>
      <c r="CA563" s="184"/>
      <c r="CB563" s="184"/>
      <c r="CC563" s="184"/>
      <c r="CD563" s="184"/>
      <c r="CE563" s="184"/>
    </row>
    <row r="564" spans="2:83" ht="12.75">
      <c r="B564" s="184"/>
      <c r="C564" s="184"/>
      <c r="D564" s="184"/>
      <c r="E564" s="184"/>
      <c r="F564" s="184"/>
      <c r="G564" s="184"/>
      <c r="H564" s="237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184"/>
      <c r="AX564" s="184"/>
      <c r="AY564" s="184"/>
      <c r="AZ564" s="184"/>
      <c r="BA564" s="184"/>
      <c r="BB564" s="184"/>
      <c r="BC564" s="184"/>
      <c r="BD564" s="184"/>
      <c r="BE564" s="184"/>
      <c r="BF564" s="184"/>
      <c r="BG564" s="184"/>
      <c r="BH564" s="184"/>
      <c r="BI564" s="184"/>
      <c r="BJ564" s="184"/>
      <c r="BK564" s="184"/>
      <c r="BL564" s="184"/>
      <c r="BM564" s="184"/>
      <c r="BN564" s="184"/>
      <c r="BO564" s="184"/>
      <c r="BP564" s="184"/>
      <c r="BQ564" s="184"/>
      <c r="BR564" s="184"/>
      <c r="BS564" s="184"/>
      <c r="BT564" s="184"/>
      <c r="BU564" s="184"/>
      <c r="BV564" s="184"/>
      <c r="BW564" s="184"/>
      <c r="BX564" s="184"/>
      <c r="BY564" s="184"/>
      <c r="BZ564" s="184"/>
      <c r="CA564" s="184"/>
      <c r="CB564" s="184"/>
      <c r="CC564" s="184"/>
      <c r="CD564" s="184"/>
      <c r="CE564" s="184"/>
    </row>
    <row r="565" spans="2:83" ht="12.75">
      <c r="B565" s="184"/>
      <c r="C565" s="184"/>
      <c r="D565" s="184"/>
      <c r="E565" s="184"/>
      <c r="F565" s="184"/>
      <c r="G565" s="184"/>
      <c r="H565" s="237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  <c r="AW565" s="184"/>
      <c r="AX565" s="184"/>
      <c r="AY565" s="184"/>
      <c r="AZ565" s="184"/>
      <c r="BA565" s="184"/>
      <c r="BB565" s="184"/>
      <c r="BC565" s="184"/>
      <c r="BD565" s="184"/>
      <c r="BE565" s="184"/>
      <c r="BF565" s="184"/>
      <c r="BG565" s="184"/>
      <c r="BH565" s="184"/>
      <c r="BI565" s="184"/>
      <c r="BJ565" s="184"/>
      <c r="BK565" s="184"/>
      <c r="BL565" s="184"/>
      <c r="BM565" s="184"/>
      <c r="BN565" s="184"/>
      <c r="BO565" s="184"/>
      <c r="BP565" s="184"/>
      <c r="BQ565" s="184"/>
      <c r="BR565" s="184"/>
      <c r="BS565" s="184"/>
      <c r="BT565" s="184"/>
      <c r="BU565" s="184"/>
      <c r="BV565" s="184"/>
      <c r="BW565" s="184"/>
      <c r="BX565" s="184"/>
      <c r="BY565" s="184"/>
      <c r="BZ565" s="184"/>
      <c r="CA565" s="184"/>
      <c r="CB565" s="184"/>
      <c r="CC565" s="184"/>
      <c r="CD565" s="184"/>
      <c r="CE565" s="184"/>
    </row>
    <row r="566" spans="2:83" ht="12.75">
      <c r="B566" s="184"/>
      <c r="C566" s="184"/>
      <c r="D566" s="184"/>
      <c r="E566" s="184"/>
      <c r="F566" s="184"/>
      <c r="G566" s="184"/>
      <c r="H566" s="237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  <c r="AW566" s="184"/>
      <c r="AX566" s="184"/>
      <c r="AY566" s="184"/>
      <c r="AZ566" s="184"/>
      <c r="BA566" s="184"/>
      <c r="BB566" s="184"/>
      <c r="BC566" s="184"/>
      <c r="BD566" s="184"/>
      <c r="BE566" s="184"/>
      <c r="BF566" s="184"/>
      <c r="BG566" s="184"/>
      <c r="BH566" s="184"/>
      <c r="BI566" s="184"/>
      <c r="BJ566" s="184"/>
      <c r="BK566" s="184"/>
      <c r="BL566" s="184"/>
      <c r="BM566" s="184"/>
      <c r="BN566" s="184"/>
      <c r="BO566" s="184"/>
      <c r="BP566" s="184"/>
      <c r="BQ566" s="184"/>
      <c r="BR566" s="184"/>
      <c r="BS566" s="184"/>
      <c r="BT566" s="184"/>
      <c r="BU566" s="184"/>
      <c r="BV566" s="184"/>
      <c r="BW566" s="184"/>
      <c r="BX566" s="184"/>
      <c r="BY566" s="184"/>
      <c r="BZ566" s="184"/>
      <c r="CA566" s="184"/>
      <c r="CB566" s="184"/>
      <c r="CC566" s="184"/>
      <c r="CD566" s="184"/>
      <c r="CE566" s="184"/>
    </row>
    <row r="567" spans="2:83" ht="12.75">
      <c r="B567" s="184"/>
      <c r="C567" s="184"/>
      <c r="D567" s="184"/>
      <c r="E567" s="184"/>
      <c r="F567" s="184"/>
      <c r="G567" s="184"/>
      <c r="H567" s="237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  <c r="AW567" s="184"/>
      <c r="AX567" s="184"/>
      <c r="AY567" s="184"/>
      <c r="AZ567" s="184"/>
      <c r="BA567" s="184"/>
      <c r="BB567" s="184"/>
      <c r="BC567" s="184"/>
      <c r="BD567" s="184"/>
      <c r="BE567" s="184"/>
      <c r="BF567" s="184"/>
      <c r="BG567" s="184"/>
      <c r="BH567" s="184"/>
      <c r="BI567" s="184"/>
      <c r="BJ567" s="184"/>
      <c r="BK567" s="184"/>
      <c r="BL567" s="184"/>
      <c r="BM567" s="184"/>
      <c r="BN567" s="184"/>
      <c r="BO567" s="184"/>
      <c r="BP567" s="184"/>
      <c r="BQ567" s="184"/>
      <c r="BR567" s="184"/>
      <c r="BS567" s="184"/>
      <c r="BT567" s="184"/>
      <c r="BU567" s="184"/>
      <c r="BV567" s="184"/>
      <c r="BW567" s="184"/>
      <c r="BX567" s="184"/>
      <c r="BY567" s="184"/>
      <c r="BZ567" s="184"/>
      <c r="CA567" s="184"/>
      <c r="CB567" s="184"/>
      <c r="CC567" s="184"/>
      <c r="CD567" s="184"/>
      <c r="CE567" s="184"/>
    </row>
    <row r="568" spans="2:83" ht="12.75">
      <c r="B568" s="184"/>
      <c r="C568" s="184"/>
      <c r="D568" s="184"/>
      <c r="E568" s="184"/>
      <c r="F568" s="184"/>
      <c r="G568" s="184"/>
      <c r="H568" s="237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  <c r="AW568" s="184"/>
      <c r="AX568" s="184"/>
      <c r="AY568" s="184"/>
      <c r="AZ568" s="184"/>
      <c r="BA568" s="184"/>
      <c r="BB568" s="184"/>
      <c r="BC568" s="184"/>
      <c r="BD568" s="184"/>
      <c r="BE568" s="184"/>
      <c r="BF568" s="184"/>
      <c r="BG568" s="184"/>
      <c r="BH568" s="184"/>
      <c r="BI568" s="184"/>
      <c r="BJ568" s="184"/>
      <c r="BK568" s="184"/>
      <c r="BL568" s="184"/>
      <c r="BM568" s="184"/>
      <c r="BN568" s="184"/>
      <c r="BO568" s="184"/>
      <c r="BP568" s="184"/>
      <c r="BQ568" s="184"/>
      <c r="BR568" s="184"/>
      <c r="BS568" s="184"/>
      <c r="BT568" s="184"/>
      <c r="BU568" s="184"/>
      <c r="BV568" s="184"/>
      <c r="BW568" s="184"/>
      <c r="BX568" s="184"/>
      <c r="BY568" s="184"/>
      <c r="BZ568" s="184"/>
      <c r="CA568" s="184"/>
      <c r="CB568" s="184"/>
      <c r="CC568" s="184"/>
      <c r="CD568" s="184"/>
      <c r="CE568" s="184"/>
    </row>
    <row r="569" spans="2:83" ht="12.75">
      <c r="B569" s="184"/>
      <c r="C569" s="184"/>
      <c r="D569" s="184"/>
      <c r="E569" s="184"/>
      <c r="F569" s="184"/>
      <c r="G569" s="184"/>
      <c r="H569" s="237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184"/>
      <c r="AX569" s="184"/>
      <c r="AY569" s="184"/>
      <c r="AZ569" s="184"/>
      <c r="BA569" s="184"/>
      <c r="BB569" s="184"/>
      <c r="BC569" s="184"/>
      <c r="BD569" s="184"/>
      <c r="BE569" s="184"/>
      <c r="BF569" s="184"/>
      <c r="BG569" s="184"/>
      <c r="BH569" s="184"/>
      <c r="BI569" s="184"/>
      <c r="BJ569" s="184"/>
      <c r="BK569" s="184"/>
      <c r="BL569" s="184"/>
      <c r="BM569" s="184"/>
      <c r="BN569" s="184"/>
      <c r="BO569" s="184"/>
      <c r="BP569" s="184"/>
      <c r="BQ569" s="184"/>
      <c r="BR569" s="184"/>
      <c r="BS569" s="184"/>
      <c r="BT569" s="184"/>
      <c r="BU569" s="184"/>
      <c r="BV569" s="184"/>
      <c r="BW569" s="184"/>
      <c r="BX569" s="184"/>
      <c r="BY569" s="184"/>
      <c r="BZ569" s="184"/>
      <c r="CA569" s="184"/>
      <c r="CB569" s="184"/>
      <c r="CC569" s="184"/>
      <c r="CD569" s="184"/>
      <c r="CE569" s="184"/>
    </row>
    <row r="570" spans="2:83" ht="12.75">
      <c r="B570" s="184"/>
      <c r="C570" s="184"/>
      <c r="D570" s="184"/>
      <c r="E570" s="184"/>
      <c r="F570" s="184"/>
      <c r="G570" s="184"/>
      <c r="H570" s="237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184"/>
      <c r="AZ570" s="184"/>
      <c r="BA570" s="184"/>
      <c r="BB570" s="184"/>
      <c r="BC570" s="184"/>
      <c r="BD570" s="184"/>
      <c r="BE570" s="184"/>
      <c r="BF570" s="184"/>
      <c r="BG570" s="184"/>
      <c r="BH570" s="184"/>
      <c r="BI570" s="184"/>
      <c r="BJ570" s="184"/>
      <c r="BK570" s="184"/>
      <c r="BL570" s="184"/>
      <c r="BM570" s="184"/>
      <c r="BN570" s="184"/>
      <c r="BO570" s="184"/>
      <c r="BP570" s="184"/>
      <c r="BQ570" s="184"/>
      <c r="BR570" s="184"/>
      <c r="BS570" s="184"/>
      <c r="BT570" s="184"/>
      <c r="BU570" s="184"/>
      <c r="BV570" s="184"/>
      <c r="BW570" s="184"/>
      <c r="BX570" s="184"/>
      <c r="BY570" s="184"/>
      <c r="BZ570" s="184"/>
      <c r="CA570" s="184"/>
      <c r="CB570" s="184"/>
      <c r="CC570" s="184"/>
      <c r="CD570" s="184"/>
      <c r="CE570" s="184"/>
    </row>
    <row r="571" spans="2:83" ht="12.75">
      <c r="B571" s="184"/>
      <c r="C571" s="184"/>
      <c r="D571" s="184"/>
      <c r="E571" s="184"/>
      <c r="F571" s="184"/>
      <c r="G571" s="184"/>
      <c r="H571" s="237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184"/>
      <c r="AX571" s="184"/>
      <c r="AY571" s="184"/>
      <c r="AZ571" s="184"/>
      <c r="BA571" s="184"/>
      <c r="BB571" s="184"/>
      <c r="BC571" s="184"/>
      <c r="BD571" s="184"/>
      <c r="BE571" s="184"/>
      <c r="BF571" s="184"/>
      <c r="BG571" s="184"/>
      <c r="BH571" s="184"/>
      <c r="BI571" s="184"/>
      <c r="BJ571" s="184"/>
      <c r="BK571" s="184"/>
      <c r="BL571" s="184"/>
      <c r="BM571" s="184"/>
      <c r="BN571" s="184"/>
      <c r="BO571" s="184"/>
      <c r="BP571" s="184"/>
      <c r="BQ571" s="184"/>
      <c r="BR571" s="184"/>
      <c r="BS571" s="184"/>
      <c r="BT571" s="184"/>
      <c r="BU571" s="184"/>
      <c r="BV571" s="184"/>
      <c r="BW571" s="184"/>
      <c r="BX571" s="184"/>
      <c r="BY571" s="184"/>
      <c r="BZ571" s="184"/>
      <c r="CA571" s="184"/>
      <c r="CB571" s="184"/>
      <c r="CC571" s="184"/>
      <c r="CD571" s="184"/>
      <c r="CE571" s="184"/>
    </row>
    <row r="572" spans="2:83" ht="12.75">
      <c r="B572" s="184"/>
      <c r="C572" s="184"/>
      <c r="D572" s="184"/>
      <c r="E572" s="184"/>
      <c r="F572" s="184"/>
      <c r="G572" s="184"/>
      <c r="H572" s="237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184"/>
      <c r="BN572" s="184"/>
      <c r="BO572" s="184"/>
      <c r="BP572" s="184"/>
      <c r="BQ572" s="184"/>
      <c r="BR572" s="184"/>
      <c r="BS572" s="184"/>
      <c r="BT572" s="184"/>
      <c r="BU572" s="184"/>
      <c r="BV572" s="184"/>
      <c r="BW572" s="184"/>
      <c r="BX572" s="184"/>
      <c r="BY572" s="184"/>
      <c r="BZ572" s="184"/>
      <c r="CA572" s="184"/>
      <c r="CB572" s="184"/>
      <c r="CC572" s="184"/>
      <c r="CD572" s="184"/>
      <c r="CE572" s="184"/>
    </row>
    <row r="573" spans="2:83" ht="12.75">
      <c r="B573" s="184"/>
      <c r="C573" s="184"/>
      <c r="D573" s="184"/>
      <c r="E573" s="184"/>
      <c r="F573" s="184"/>
      <c r="G573" s="184"/>
      <c r="H573" s="237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4"/>
      <c r="AT573" s="184"/>
      <c r="AU573" s="184"/>
      <c r="AV573" s="184"/>
      <c r="AW573" s="184"/>
      <c r="AX573" s="184"/>
      <c r="AY573" s="184"/>
      <c r="AZ573" s="184"/>
      <c r="BA573" s="184"/>
      <c r="BB573" s="184"/>
      <c r="BC573" s="184"/>
      <c r="BD573" s="184"/>
      <c r="BE573" s="184"/>
      <c r="BF573" s="184"/>
      <c r="BG573" s="184"/>
      <c r="BH573" s="184"/>
      <c r="BI573" s="184"/>
      <c r="BJ573" s="184"/>
      <c r="BK573" s="184"/>
      <c r="BL573" s="184"/>
      <c r="BM573" s="184"/>
      <c r="BN573" s="184"/>
      <c r="BO573" s="184"/>
      <c r="BP573" s="184"/>
      <c r="BQ573" s="184"/>
      <c r="BR573" s="184"/>
      <c r="BS573" s="184"/>
      <c r="BT573" s="184"/>
      <c r="BU573" s="184"/>
      <c r="BV573" s="184"/>
      <c r="BW573" s="184"/>
      <c r="BX573" s="184"/>
      <c r="BY573" s="184"/>
      <c r="BZ573" s="184"/>
      <c r="CA573" s="184"/>
      <c r="CB573" s="184"/>
      <c r="CC573" s="184"/>
      <c r="CD573" s="184"/>
      <c r="CE573" s="184"/>
    </row>
    <row r="574" spans="2:83" ht="12.75">
      <c r="B574" s="184"/>
      <c r="C574" s="184"/>
      <c r="D574" s="184"/>
      <c r="E574" s="184"/>
      <c r="F574" s="184"/>
      <c r="G574" s="184"/>
      <c r="H574" s="237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4"/>
      <c r="AT574" s="184"/>
      <c r="AU574" s="184"/>
      <c r="AV574" s="184"/>
      <c r="AW574" s="184"/>
      <c r="AX574" s="184"/>
      <c r="AY574" s="184"/>
      <c r="AZ574" s="184"/>
      <c r="BA574" s="184"/>
      <c r="BB574" s="184"/>
      <c r="BC574" s="184"/>
      <c r="BD574" s="184"/>
      <c r="BE574" s="184"/>
      <c r="BF574" s="184"/>
      <c r="BG574" s="184"/>
      <c r="BH574" s="184"/>
      <c r="BI574" s="184"/>
      <c r="BJ574" s="184"/>
      <c r="BK574" s="184"/>
      <c r="BL574" s="184"/>
      <c r="BM574" s="184"/>
      <c r="BN574" s="184"/>
      <c r="BO574" s="184"/>
      <c r="BP574" s="184"/>
      <c r="BQ574" s="184"/>
      <c r="BR574" s="184"/>
      <c r="BS574" s="184"/>
      <c r="BT574" s="184"/>
      <c r="BU574" s="184"/>
      <c r="BV574" s="184"/>
      <c r="BW574" s="184"/>
      <c r="BX574" s="184"/>
      <c r="BY574" s="184"/>
      <c r="BZ574" s="184"/>
      <c r="CA574" s="184"/>
      <c r="CB574" s="184"/>
      <c r="CC574" s="184"/>
      <c r="CD574" s="184"/>
      <c r="CE574" s="184"/>
    </row>
    <row r="575" spans="2:83" ht="12.75">
      <c r="B575" s="184"/>
      <c r="C575" s="184"/>
      <c r="D575" s="184"/>
      <c r="E575" s="184"/>
      <c r="F575" s="184"/>
      <c r="G575" s="184"/>
      <c r="H575" s="237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4"/>
      <c r="AT575" s="184"/>
      <c r="AU575" s="184"/>
      <c r="AV575" s="184"/>
      <c r="AW575" s="184"/>
      <c r="AX575" s="184"/>
      <c r="AY575" s="184"/>
      <c r="AZ575" s="184"/>
      <c r="BA575" s="184"/>
      <c r="BB575" s="184"/>
      <c r="BC575" s="184"/>
      <c r="BD575" s="184"/>
      <c r="BE575" s="184"/>
      <c r="BF575" s="184"/>
      <c r="BG575" s="184"/>
      <c r="BH575" s="184"/>
      <c r="BI575" s="184"/>
      <c r="BJ575" s="184"/>
      <c r="BK575" s="184"/>
      <c r="BL575" s="184"/>
      <c r="BM575" s="184"/>
      <c r="BN575" s="184"/>
      <c r="BO575" s="184"/>
      <c r="BP575" s="184"/>
      <c r="BQ575" s="184"/>
      <c r="BR575" s="184"/>
      <c r="BS575" s="184"/>
      <c r="BT575" s="184"/>
      <c r="BU575" s="184"/>
      <c r="BV575" s="184"/>
      <c r="BW575" s="184"/>
      <c r="BX575" s="184"/>
      <c r="BY575" s="184"/>
      <c r="BZ575" s="184"/>
      <c r="CA575" s="184"/>
      <c r="CB575" s="184"/>
      <c r="CC575" s="184"/>
      <c r="CD575" s="184"/>
      <c r="CE575" s="184"/>
    </row>
    <row r="576" spans="2:83" ht="12.75">
      <c r="B576" s="184"/>
      <c r="C576" s="184"/>
      <c r="D576" s="184"/>
      <c r="E576" s="184"/>
      <c r="F576" s="184"/>
      <c r="G576" s="184"/>
      <c r="H576" s="237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184"/>
      <c r="AT576" s="184"/>
      <c r="AU576" s="184"/>
      <c r="AV576" s="184"/>
      <c r="AW576" s="184"/>
      <c r="AX576" s="184"/>
      <c r="AY576" s="184"/>
      <c r="AZ576" s="184"/>
      <c r="BA576" s="184"/>
      <c r="BB576" s="184"/>
      <c r="BC576" s="184"/>
      <c r="BD576" s="184"/>
      <c r="BE576" s="184"/>
      <c r="BF576" s="184"/>
      <c r="BG576" s="184"/>
      <c r="BH576" s="184"/>
      <c r="BI576" s="184"/>
      <c r="BJ576" s="184"/>
      <c r="BK576" s="184"/>
      <c r="BL576" s="184"/>
      <c r="BM576" s="184"/>
      <c r="BN576" s="184"/>
      <c r="BO576" s="184"/>
      <c r="BP576" s="184"/>
      <c r="BQ576" s="184"/>
      <c r="BR576" s="184"/>
      <c r="BS576" s="184"/>
      <c r="BT576" s="184"/>
      <c r="BU576" s="184"/>
      <c r="BV576" s="184"/>
      <c r="BW576" s="184"/>
      <c r="BX576" s="184"/>
      <c r="BY576" s="184"/>
      <c r="BZ576" s="184"/>
      <c r="CA576" s="184"/>
      <c r="CB576" s="184"/>
      <c r="CC576" s="184"/>
      <c r="CD576" s="184"/>
      <c r="CE576" s="184"/>
    </row>
    <row r="577" spans="2:83" ht="12.75">
      <c r="B577" s="184"/>
      <c r="C577" s="184"/>
      <c r="D577" s="184"/>
      <c r="E577" s="184"/>
      <c r="F577" s="184"/>
      <c r="G577" s="184"/>
      <c r="H577" s="237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4"/>
      <c r="AT577" s="184"/>
      <c r="AU577" s="184"/>
      <c r="AV577" s="184"/>
      <c r="AW577" s="184"/>
      <c r="AX577" s="184"/>
      <c r="AY577" s="184"/>
      <c r="AZ577" s="184"/>
      <c r="BA577" s="184"/>
      <c r="BB577" s="184"/>
      <c r="BC577" s="184"/>
      <c r="BD577" s="184"/>
      <c r="BE577" s="184"/>
      <c r="BF577" s="184"/>
      <c r="BG577" s="184"/>
      <c r="BH577" s="184"/>
      <c r="BI577" s="184"/>
      <c r="BJ577" s="184"/>
      <c r="BK577" s="184"/>
      <c r="BL577" s="184"/>
      <c r="BM577" s="184"/>
      <c r="BN577" s="184"/>
      <c r="BO577" s="184"/>
      <c r="BP577" s="184"/>
      <c r="BQ577" s="184"/>
      <c r="BR577" s="184"/>
      <c r="BS577" s="184"/>
      <c r="BT577" s="184"/>
      <c r="BU577" s="184"/>
      <c r="BV577" s="184"/>
      <c r="BW577" s="184"/>
      <c r="BX577" s="184"/>
      <c r="BY577" s="184"/>
      <c r="BZ577" s="184"/>
      <c r="CA577" s="184"/>
      <c r="CB577" s="184"/>
      <c r="CC577" s="184"/>
      <c r="CD577" s="184"/>
      <c r="CE577" s="184"/>
    </row>
    <row r="578" spans="2:83" ht="12.75">
      <c r="B578" s="184"/>
      <c r="C578" s="184"/>
      <c r="D578" s="184"/>
      <c r="E578" s="184"/>
      <c r="F578" s="184"/>
      <c r="G578" s="184"/>
      <c r="H578" s="237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184"/>
      <c r="AX578" s="184"/>
      <c r="AY578" s="184"/>
      <c r="AZ578" s="184"/>
      <c r="BA578" s="184"/>
      <c r="BB578" s="184"/>
      <c r="BC578" s="184"/>
      <c r="BD578" s="184"/>
      <c r="BE578" s="184"/>
      <c r="BF578" s="184"/>
      <c r="BG578" s="184"/>
      <c r="BH578" s="184"/>
      <c r="BI578" s="184"/>
      <c r="BJ578" s="184"/>
      <c r="BK578" s="184"/>
      <c r="BL578" s="184"/>
      <c r="BM578" s="184"/>
      <c r="BN578" s="184"/>
      <c r="BO578" s="184"/>
      <c r="BP578" s="184"/>
      <c r="BQ578" s="184"/>
      <c r="BR578" s="184"/>
      <c r="BS578" s="184"/>
      <c r="BT578" s="184"/>
      <c r="BU578" s="184"/>
      <c r="BV578" s="184"/>
      <c r="BW578" s="184"/>
      <c r="BX578" s="184"/>
      <c r="BY578" s="184"/>
      <c r="BZ578" s="184"/>
      <c r="CA578" s="184"/>
      <c r="CB578" s="184"/>
      <c r="CC578" s="184"/>
      <c r="CD578" s="184"/>
      <c r="CE578" s="184"/>
    </row>
    <row r="579" spans="2:83" ht="12.75">
      <c r="B579" s="184"/>
      <c r="C579" s="184"/>
      <c r="D579" s="184"/>
      <c r="E579" s="184"/>
      <c r="F579" s="184"/>
      <c r="G579" s="184"/>
      <c r="H579" s="237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  <c r="AW579" s="184"/>
      <c r="AX579" s="184"/>
      <c r="AY579" s="184"/>
      <c r="AZ579" s="184"/>
      <c r="BA579" s="184"/>
      <c r="BB579" s="184"/>
      <c r="BC579" s="184"/>
      <c r="BD579" s="184"/>
      <c r="BE579" s="184"/>
      <c r="BF579" s="184"/>
      <c r="BG579" s="184"/>
      <c r="BH579" s="184"/>
      <c r="BI579" s="184"/>
      <c r="BJ579" s="184"/>
      <c r="BK579" s="184"/>
      <c r="BL579" s="184"/>
      <c r="BM579" s="184"/>
      <c r="BN579" s="184"/>
      <c r="BO579" s="184"/>
      <c r="BP579" s="184"/>
      <c r="BQ579" s="184"/>
      <c r="BR579" s="184"/>
      <c r="BS579" s="184"/>
      <c r="BT579" s="184"/>
      <c r="BU579" s="184"/>
      <c r="BV579" s="184"/>
      <c r="BW579" s="184"/>
      <c r="BX579" s="184"/>
      <c r="BY579" s="184"/>
      <c r="BZ579" s="184"/>
      <c r="CA579" s="184"/>
      <c r="CB579" s="184"/>
      <c r="CC579" s="184"/>
      <c r="CD579" s="184"/>
      <c r="CE579" s="184"/>
    </row>
    <row r="580" spans="2:83" ht="12.75">
      <c r="B580" s="184"/>
      <c r="C580" s="184"/>
      <c r="D580" s="184"/>
      <c r="E580" s="184"/>
      <c r="F580" s="184"/>
      <c r="G580" s="184"/>
      <c r="H580" s="237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84"/>
      <c r="BC580" s="184"/>
      <c r="BD580" s="184"/>
      <c r="BE580" s="184"/>
      <c r="BF580" s="184"/>
      <c r="BG580" s="184"/>
      <c r="BH580" s="184"/>
      <c r="BI580" s="184"/>
      <c r="BJ580" s="184"/>
      <c r="BK580" s="184"/>
      <c r="BL580" s="184"/>
      <c r="BM580" s="184"/>
      <c r="BN580" s="184"/>
      <c r="BO580" s="184"/>
      <c r="BP580" s="184"/>
      <c r="BQ580" s="184"/>
      <c r="BR580" s="184"/>
      <c r="BS580" s="184"/>
      <c r="BT580" s="184"/>
      <c r="BU580" s="184"/>
      <c r="BV580" s="184"/>
      <c r="BW580" s="184"/>
      <c r="BX580" s="184"/>
      <c r="BY580" s="184"/>
      <c r="BZ580" s="184"/>
      <c r="CA580" s="184"/>
      <c r="CB580" s="184"/>
      <c r="CC580" s="184"/>
      <c r="CD580" s="184"/>
      <c r="CE580" s="184"/>
    </row>
    <row r="581" spans="2:83" ht="12.75">
      <c r="B581" s="184"/>
      <c r="C581" s="184"/>
      <c r="D581" s="184"/>
      <c r="E581" s="184"/>
      <c r="F581" s="184"/>
      <c r="G581" s="184"/>
      <c r="H581" s="237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84"/>
      <c r="BC581" s="184"/>
      <c r="BD581" s="184"/>
      <c r="BE581" s="184"/>
      <c r="BF581" s="184"/>
      <c r="BG581" s="184"/>
      <c r="BH581" s="184"/>
      <c r="BI581" s="184"/>
      <c r="BJ581" s="184"/>
      <c r="BK581" s="184"/>
      <c r="BL581" s="184"/>
      <c r="BM581" s="184"/>
      <c r="BN581" s="184"/>
      <c r="BO581" s="184"/>
      <c r="BP581" s="184"/>
      <c r="BQ581" s="184"/>
      <c r="BR581" s="184"/>
      <c r="BS581" s="184"/>
      <c r="BT581" s="184"/>
      <c r="BU581" s="184"/>
      <c r="BV581" s="184"/>
      <c r="BW581" s="184"/>
      <c r="BX581" s="184"/>
      <c r="BY581" s="184"/>
      <c r="BZ581" s="184"/>
      <c r="CA581" s="184"/>
      <c r="CB581" s="184"/>
      <c r="CC581" s="184"/>
      <c r="CD581" s="184"/>
      <c r="CE581" s="184"/>
    </row>
    <row r="582" spans="2:83" ht="12.75">
      <c r="B582" s="184"/>
      <c r="C582" s="184"/>
      <c r="D582" s="184"/>
      <c r="E582" s="184"/>
      <c r="F582" s="184"/>
      <c r="G582" s="184"/>
      <c r="H582" s="237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84"/>
      <c r="BC582" s="184"/>
      <c r="BD582" s="184"/>
      <c r="BE582" s="184"/>
      <c r="BF582" s="184"/>
      <c r="BG582" s="184"/>
      <c r="BH582" s="184"/>
      <c r="BI582" s="184"/>
      <c r="BJ582" s="184"/>
      <c r="BK582" s="184"/>
      <c r="BL582" s="184"/>
      <c r="BM582" s="184"/>
      <c r="BN582" s="184"/>
      <c r="BO582" s="184"/>
      <c r="BP582" s="184"/>
      <c r="BQ582" s="184"/>
      <c r="BR582" s="184"/>
      <c r="BS582" s="184"/>
      <c r="BT582" s="184"/>
      <c r="BU582" s="184"/>
      <c r="BV582" s="184"/>
      <c r="BW582" s="184"/>
      <c r="BX582" s="184"/>
      <c r="BY582" s="184"/>
      <c r="BZ582" s="184"/>
      <c r="CA582" s="184"/>
      <c r="CB582" s="184"/>
      <c r="CC582" s="184"/>
      <c r="CD582" s="184"/>
      <c r="CE582" s="184"/>
    </row>
    <row r="583" spans="2:83" ht="12.75">
      <c r="B583" s="184"/>
      <c r="C583" s="184"/>
      <c r="D583" s="184"/>
      <c r="E583" s="184"/>
      <c r="F583" s="184"/>
      <c r="G583" s="184"/>
      <c r="H583" s="237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184"/>
      <c r="AX583" s="184"/>
      <c r="AY583" s="184"/>
      <c r="AZ583" s="184"/>
      <c r="BA583" s="184"/>
      <c r="BB583" s="184"/>
      <c r="BC583" s="184"/>
      <c r="BD583" s="184"/>
      <c r="BE583" s="184"/>
      <c r="BF583" s="184"/>
      <c r="BG583" s="184"/>
      <c r="BH583" s="184"/>
      <c r="BI583" s="184"/>
      <c r="BJ583" s="184"/>
      <c r="BK583" s="184"/>
      <c r="BL583" s="184"/>
      <c r="BM583" s="184"/>
      <c r="BN583" s="184"/>
      <c r="BO583" s="184"/>
      <c r="BP583" s="184"/>
      <c r="BQ583" s="184"/>
      <c r="BR583" s="184"/>
      <c r="BS583" s="184"/>
      <c r="BT583" s="184"/>
      <c r="BU583" s="184"/>
      <c r="BV583" s="184"/>
      <c r="BW583" s="184"/>
      <c r="BX583" s="184"/>
      <c r="BY583" s="184"/>
      <c r="BZ583" s="184"/>
      <c r="CA583" s="184"/>
      <c r="CB583" s="184"/>
      <c r="CC583" s="184"/>
      <c r="CD583" s="184"/>
      <c r="CE583" s="184"/>
    </row>
    <row r="584" spans="2:83" ht="12.75">
      <c r="B584" s="184"/>
      <c r="C584" s="184"/>
      <c r="D584" s="184"/>
      <c r="E584" s="184"/>
      <c r="F584" s="184"/>
      <c r="G584" s="184"/>
      <c r="H584" s="237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184"/>
      <c r="AX584" s="184"/>
      <c r="AY584" s="184"/>
      <c r="AZ584" s="184"/>
      <c r="BA584" s="184"/>
      <c r="BB584" s="184"/>
      <c r="BC584" s="184"/>
      <c r="BD584" s="184"/>
      <c r="BE584" s="184"/>
      <c r="BF584" s="184"/>
      <c r="BG584" s="184"/>
      <c r="BH584" s="184"/>
      <c r="BI584" s="184"/>
      <c r="BJ584" s="184"/>
      <c r="BK584" s="184"/>
      <c r="BL584" s="184"/>
      <c r="BM584" s="184"/>
      <c r="BN584" s="184"/>
      <c r="BO584" s="184"/>
      <c r="BP584" s="184"/>
      <c r="BQ584" s="184"/>
      <c r="BR584" s="184"/>
      <c r="BS584" s="184"/>
      <c r="BT584" s="184"/>
      <c r="BU584" s="184"/>
      <c r="BV584" s="184"/>
      <c r="BW584" s="184"/>
      <c r="BX584" s="184"/>
      <c r="BY584" s="184"/>
      <c r="BZ584" s="184"/>
      <c r="CA584" s="184"/>
      <c r="CB584" s="184"/>
      <c r="CC584" s="184"/>
      <c r="CD584" s="184"/>
      <c r="CE584" s="184"/>
    </row>
    <row r="585" spans="2:83" ht="12.75">
      <c r="B585" s="184"/>
      <c r="C585" s="184"/>
      <c r="D585" s="184"/>
      <c r="E585" s="184"/>
      <c r="F585" s="184"/>
      <c r="G585" s="184"/>
      <c r="H585" s="237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  <c r="AW585" s="184"/>
      <c r="AX585" s="184"/>
      <c r="AY585" s="184"/>
      <c r="AZ585" s="184"/>
      <c r="BA585" s="184"/>
      <c r="BB585" s="184"/>
      <c r="BC585" s="184"/>
      <c r="BD585" s="184"/>
      <c r="BE585" s="184"/>
      <c r="BF585" s="184"/>
      <c r="BG585" s="184"/>
      <c r="BH585" s="184"/>
      <c r="BI585" s="184"/>
      <c r="BJ585" s="184"/>
      <c r="BK585" s="184"/>
      <c r="BL585" s="184"/>
      <c r="BM585" s="184"/>
      <c r="BN585" s="184"/>
      <c r="BO585" s="184"/>
      <c r="BP585" s="184"/>
      <c r="BQ585" s="184"/>
      <c r="BR585" s="184"/>
      <c r="BS585" s="184"/>
      <c r="BT585" s="184"/>
      <c r="BU585" s="184"/>
      <c r="BV585" s="184"/>
      <c r="BW585" s="184"/>
      <c r="BX585" s="184"/>
      <c r="BY585" s="184"/>
      <c r="BZ585" s="184"/>
      <c r="CA585" s="184"/>
      <c r="CB585" s="184"/>
      <c r="CC585" s="184"/>
      <c r="CD585" s="184"/>
      <c r="CE585" s="184"/>
    </row>
    <row r="586" spans="2:83" ht="12.75">
      <c r="B586" s="184"/>
      <c r="C586" s="184"/>
      <c r="D586" s="184"/>
      <c r="E586" s="184"/>
      <c r="F586" s="184"/>
      <c r="G586" s="184"/>
      <c r="H586" s="237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  <c r="AW586" s="184"/>
      <c r="AX586" s="184"/>
      <c r="AY586" s="184"/>
      <c r="AZ586" s="184"/>
      <c r="BA586" s="184"/>
      <c r="BB586" s="184"/>
      <c r="BC586" s="184"/>
      <c r="BD586" s="184"/>
      <c r="BE586" s="184"/>
      <c r="BF586" s="184"/>
      <c r="BG586" s="184"/>
      <c r="BH586" s="184"/>
      <c r="BI586" s="184"/>
      <c r="BJ586" s="184"/>
      <c r="BK586" s="184"/>
      <c r="BL586" s="184"/>
      <c r="BM586" s="184"/>
      <c r="BN586" s="184"/>
      <c r="BO586" s="184"/>
      <c r="BP586" s="184"/>
      <c r="BQ586" s="184"/>
      <c r="BR586" s="184"/>
      <c r="BS586" s="184"/>
      <c r="BT586" s="184"/>
      <c r="BU586" s="184"/>
      <c r="BV586" s="184"/>
      <c r="BW586" s="184"/>
      <c r="BX586" s="184"/>
      <c r="BY586" s="184"/>
      <c r="BZ586" s="184"/>
      <c r="CA586" s="184"/>
      <c r="CB586" s="184"/>
      <c r="CC586" s="184"/>
      <c r="CD586" s="184"/>
      <c r="CE586" s="184"/>
    </row>
    <row r="587" spans="2:83" ht="12.75">
      <c r="B587" s="184"/>
      <c r="C587" s="184"/>
      <c r="D587" s="184"/>
      <c r="E587" s="184"/>
      <c r="F587" s="184"/>
      <c r="G587" s="184"/>
      <c r="H587" s="237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  <c r="AW587" s="184"/>
      <c r="AX587" s="184"/>
      <c r="AY587" s="184"/>
      <c r="AZ587" s="184"/>
      <c r="BA587" s="184"/>
      <c r="BB587" s="184"/>
      <c r="BC587" s="184"/>
      <c r="BD587" s="184"/>
      <c r="BE587" s="184"/>
      <c r="BF587" s="184"/>
      <c r="BG587" s="184"/>
      <c r="BH587" s="184"/>
      <c r="BI587" s="184"/>
      <c r="BJ587" s="184"/>
      <c r="BK587" s="184"/>
      <c r="BL587" s="184"/>
      <c r="BM587" s="184"/>
      <c r="BN587" s="184"/>
      <c r="BO587" s="184"/>
      <c r="BP587" s="184"/>
      <c r="BQ587" s="184"/>
      <c r="BR587" s="184"/>
      <c r="BS587" s="184"/>
      <c r="BT587" s="184"/>
      <c r="BU587" s="184"/>
      <c r="BV587" s="184"/>
      <c r="BW587" s="184"/>
      <c r="BX587" s="184"/>
      <c r="BY587" s="184"/>
      <c r="BZ587" s="184"/>
      <c r="CA587" s="184"/>
      <c r="CB587" s="184"/>
      <c r="CC587" s="184"/>
      <c r="CD587" s="184"/>
      <c r="CE587" s="184"/>
    </row>
    <row r="588" spans="2:83" ht="12.75">
      <c r="B588" s="184"/>
      <c r="C588" s="184"/>
      <c r="D588" s="184"/>
      <c r="E588" s="184"/>
      <c r="F588" s="184"/>
      <c r="G588" s="184"/>
      <c r="H588" s="237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  <c r="AW588" s="184"/>
      <c r="AX588" s="184"/>
      <c r="AY588" s="184"/>
      <c r="AZ588" s="184"/>
      <c r="BA588" s="184"/>
      <c r="BB588" s="184"/>
      <c r="BC588" s="184"/>
      <c r="BD588" s="184"/>
      <c r="BE588" s="184"/>
      <c r="BF588" s="184"/>
      <c r="BG588" s="184"/>
      <c r="BH588" s="184"/>
      <c r="BI588" s="184"/>
      <c r="BJ588" s="184"/>
      <c r="BK588" s="184"/>
      <c r="BL588" s="184"/>
      <c r="BM588" s="184"/>
      <c r="BN588" s="184"/>
      <c r="BO588" s="184"/>
      <c r="BP588" s="184"/>
      <c r="BQ588" s="184"/>
      <c r="BR588" s="184"/>
      <c r="BS588" s="184"/>
      <c r="BT588" s="184"/>
      <c r="BU588" s="184"/>
      <c r="BV588" s="184"/>
      <c r="BW588" s="184"/>
      <c r="BX588" s="184"/>
      <c r="BY588" s="184"/>
      <c r="BZ588" s="184"/>
      <c r="CA588" s="184"/>
      <c r="CB588" s="184"/>
      <c r="CC588" s="184"/>
      <c r="CD588" s="184"/>
      <c r="CE588" s="184"/>
    </row>
    <row r="589" spans="2:83" ht="12.75">
      <c r="B589" s="184"/>
      <c r="C589" s="184"/>
      <c r="D589" s="184"/>
      <c r="E589" s="184"/>
      <c r="F589" s="184"/>
      <c r="G589" s="184"/>
      <c r="H589" s="237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  <c r="AW589" s="184"/>
      <c r="AX589" s="184"/>
      <c r="AY589" s="184"/>
      <c r="AZ589" s="184"/>
      <c r="BA589" s="184"/>
      <c r="BB589" s="184"/>
      <c r="BC589" s="184"/>
      <c r="BD589" s="184"/>
      <c r="BE589" s="184"/>
      <c r="BF589" s="184"/>
      <c r="BG589" s="184"/>
      <c r="BH589" s="184"/>
      <c r="BI589" s="184"/>
      <c r="BJ589" s="184"/>
      <c r="BK589" s="184"/>
      <c r="BL589" s="184"/>
      <c r="BM589" s="184"/>
      <c r="BN589" s="184"/>
      <c r="BO589" s="184"/>
      <c r="BP589" s="184"/>
      <c r="BQ589" s="184"/>
      <c r="BR589" s="184"/>
      <c r="BS589" s="184"/>
      <c r="BT589" s="184"/>
      <c r="BU589" s="184"/>
      <c r="BV589" s="184"/>
      <c r="BW589" s="184"/>
      <c r="BX589" s="184"/>
      <c r="BY589" s="184"/>
      <c r="BZ589" s="184"/>
      <c r="CA589" s="184"/>
      <c r="CB589" s="184"/>
      <c r="CC589" s="184"/>
      <c r="CD589" s="184"/>
      <c r="CE589" s="184"/>
    </row>
    <row r="590" spans="2:83" ht="12.75">
      <c r="B590" s="184"/>
      <c r="C590" s="184"/>
      <c r="D590" s="184"/>
      <c r="E590" s="184"/>
      <c r="F590" s="184"/>
      <c r="G590" s="184"/>
      <c r="H590" s="237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  <c r="AW590" s="184"/>
      <c r="AX590" s="184"/>
      <c r="AY590" s="184"/>
      <c r="AZ590" s="184"/>
      <c r="BA590" s="184"/>
      <c r="BB590" s="184"/>
      <c r="BC590" s="184"/>
      <c r="BD590" s="184"/>
      <c r="BE590" s="184"/>
      <c r="BF590" s="184"/>
      <c r="BG590" s="184"/>
      <c r="BH590" s="184"/>
      <c r="BI590" s="184"/>
      <c r="BJ590" s="184"/>
      <c r="BK590" s="184"/>
      <c r="BL590" s="184"/>
      <c r="BM590" s="184"/>
      <c r="BN590" s="184"/>
      <c r="BO590" s="184"/>
      <c r="BP590" s="184"/>
      <c r="BQ590" s="184"/>
      <c r="BR590" s="184"/>
      <c r="BS590" s="184"/>
      <c r="BT590" s="184"/>
      <c r="BU590" s="184"/>
      <c r="BV590" s="184"/>
      <c r="BW590" s="184"/>
      <c r="BX590" s="184"/>
      <c r="BY590" s="184"/>
      <c r="BZ590" s="184"/>
      <c r="CA590" s="184"/>
      <c r="CB590" s="184"/>
      <c r="CC590" s="184"/>
      <c r="CD590" s="184"/>
      <c r="CE590" s="184"/>
    </row>
    <row r="591" spans="2:83" ht="12.75">
      <c r="B591" s="184"/>
      <c r="C591" s="184"/>
      <c r="D591" s="184"/>
      <c r="E591" s="184"/>
      <c r="F591" s="184"/>
      <c r="G591" s="184"/>
      <c r="H591" s="237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84"/>
      <c r="AS591" s="184"/>
      <c r="AT591" s="184"/>
      <c r="AU591" s="184"/>
      <c r="AV591" s="184"/>
      <c r="AW591" s="184"/>
      <c r="AX591" s="184"/>
      <c r="AY591" s="184"/>
      <c r="AZ591" s="184"/>
      <c r="BA591" s="184"/>
      <c r="BB591" s="184"/>
      <c r="BC591" s="184"/>
      <c r="BD591" s="184"/>
      <c r="BE591" s="184"/>
      <c r="BF591" s="184"/>
      <c r="BG591" s="184"/>
      <c r="BH591" s="184"/>
      <c r="BI591" s="184"/>
      <c r="BJ591" s="184"/>
      <c r="BK591" s="184"/>
      <c r="BL591" s="184"/>
      <c r="BM591" s="184"/>
      <c r="BN591" s="184"/>
      <c r="BO591" s="184"/>
      <c r="BP591" s="184"/>
      <c r="BQ591" s="184"/>
      <c r="BR591" s="184"/>
      <c r="BS591" s="184"/>
      <c r="BT591" s="184"/>
      <c r="BU591" s="184"/>
      <c r="BV591" s="184"/>
      <c r="BW591" s="184"/>
      <c r="BX591" s="184"/>
      <c r="BY591" s="184"/>
      <c r="BZ591" s="184"/>
      <c r="CA591" s="184"/>
      <c r="CB591" s="184"/>
      <c r="CC591" s="184"/>
      <c r="CD591" s="184"/>
      <c r="CE591" s="184"/>
    </row>
    <row r="592" spans="2:83" ht="12.75">
      <c r="B592" s="184"/>
      <c r="C592" s="184"/>
      <c r="D592" s="184"/>
      <c r="E592" s="184"/>
      <c r="F592" s="184"/>
      <c r="G592" s="184"/>
      <c r="H592" s="237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4"/>
      <c r="AT592" s="184"/>
      <c r="AU592" s="184"/>
      <c r="AV592" s="184"/>
      <c r="AW592" s="184"/>
      <c r="AX592" s="184"/>
      <c r="AY592" s="184"/>
      <c r="AZ592" s="184"/>
      <c r="BA592" s="184"/>
      <c r="BB592" s="184"/>
      <c r="BC592" s="184"/>
      <c r="BD592" s="184"/>
      <c r="BE592" s="184"/>
      <c r="BF592" s="184"/>
      <c r="BG592" s="184"/>
      <c r="BH592" s="184"/>
      <c r="BI592" s="184"/>
      <c r="BJ592" s="184"/>
      <c r="BK592" s="184"/>
      <c r="BL592" s="184"/>
      <c r="BM592" s="184"/>
      <c r="BN592" s="184"/>
      <c r="BO592" s="184"/>
      <c r="BP592" s="184"/>
      <c r="BQ592" s="184"/>
      <c r="BR592" s="184"/>
      <c r="BS592" s="184"/>
      <c r="BT592" s="184"/>
      <c r="BU592" s="184"/>
      <c r="BV592" s="184"/>
      <c r="BW592" s="184"/>
      <c r="BX592" s="184"/>
      <c r="BY592" s="184"/>
      <c r="BZ592" s="184"/>
      <c r="CA592" s="184"/>
      <c r="CB592" s="184"/>
      <c r="CC592" s="184"/>
      <c r="CD592" s="184"/>
      <c r="CE592" s="184"/>
    </row>
    <row r="593" spans="2:83" ht="12.75">
      <c r="B593" s="184"/>
      <c r="C593" s="184"/>
      <c r="D593" s="184"/>
      <c r="E593" s="184"/>
      <c r="F593" s="184"/>
      <c r="G593" s="184"/>
      <c r="H593" s="237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4"/>
      <c r="AT593" s="184"/>
      <c r="AU593" s="184"/>
      <c r="AV593" s="184"/>
      <c r="AW593" s="184"/>
      <c r="AX593" s="184"/>
      <c r="AY593" s="184"/>
      <c r="AZ593" s="184"/>
      <c r="BA593" s="184"/>
      <c r="BB593" s="184"/>
      <c r="BC593" s="184"/>
      <c r="BD593" s="184"/>
      <c r="BE593" s="184"/>
      <c r="BF593" s="184"/>
      <c r="BG593" s="184"/>
      <c r="BH593" s="184"/>
      <c r="BI593" s="184"/>
      <c r="BJ593" s="184"/>
      <c r="BK593" s="184"/>
      <c r="BL593" s="184"/>
      <c r="BM593" s="184"/>
      <c r="BN593" s="184"/>
      <c r="BO593" s="184"/>
      <c r="BP593" s="184"/>
      <c r="BQ593" s="184"/>
      <c r="BR593" s="184"/>
      <c r="BS593" s="184"/>
      <c r="BT593" s="184"/>
      <c r="BU593" s="184"/>
      <c r="BV593" s="184"/>
      <c r="BW593" s="184"/>
      <c r="BX593" s="184"/>
      <c r="BY593" s="184"/>
      <c r="BZ593" s="184"/>
      <c r="CA593" s="184"/>
      <c r="CB593" s="184"/>
      <c r="CC593" s="184"/>
      <c r="CD593" s="184"/>
      <c r="CE593" s="184"/>
    </row>
    <row r="594" spans="2:83" ht="12.75">
      <c r="B594" s="184"/>
      <c r="C594" s="184"/>
      <c r="D594" s="184"/>
      <c r="E594" s="184"/>
      <c r="F594" s="184"/>
      <c r="G594" s="184"/>
      <c r="H594" s="237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4"/>
      <c r="AT594" s="184"/>
      <c r="AU594" s="184"/>
      <c r="AV594" s="184"/>
      <c r="AW594" s="184"/>
      <c r="AX594" s="184"/>
      <c r="AY594" s="184"/>
      <c r="AZ594" s="184"/>
      <c r="BA594" s="184"/>
      <c r="BB594" s="184"/>
      <c r="BC594" s="184"/>
      <c r="BD594" s="184"/>
      <c r="BE594" s="184"/>
      <c r="BF594" s="184"/>
      <c r="BG594" s="184"/>
      <c r="BH594" s="184"/>
      <c r="BI594" s="184"/>
      <c r="BJ594" s="184"/>
      <c r="BK594" s="184"/>
      <c r="BL594" s="184"/>
      <c r="BM594" s="184"/>
      <c r="BN594" s="184"/>
      <c r="BO594" s="184"/>
      <c r="BP594" s="184"/>
      <c r="BQ594" s="184"/>
      <c r="BR594" s="184"/>
      <c r="BS594" s="184"/>
      <c r="BT594" s="184"/>
      <c r="BU594" s="184"/>
      <c r="BV594" s="184"/>
      <c r="BW594" s="184"/>
      <c r="BX594" s="184"/>
      <c r="BY594" s="184"/>
      <c r="BZ594" s="184"/>
      <c r="CA594" s="184"/>
      <c r="CB594" s="184"/>
      <c r="CC594" s="184"/>
      <c r="CD594" s="184"/>
      <c r="CE594" s="184"/>
    </row>
    <row r="595" spans="2:83" ht="12.75">
      <c r="B595" s="184"/>
      <c r="C595" s="184"/>
      <c r="D595" s="184"/>
      <c r="E595" s="184"/>
      <c r="F595" s="184"/>
      <c r="G595" s="184"/>
      <c r="H595" s="237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4"/>
      <c r="AT595" s="184"/>
      <c r="AU595" s="184"/>
      <c r="AV595" s="184"/>
      <c r="AW595" s="184"/>
      <c r="AX595" s="184"/>
      <c r="AY595" s="184"/>
      <c r="AZ595" s="184"/>
      <c r="BA595" s="184"/>
      <c r="BB595" s="184"/>
      <c r="BC595" s="184"/>
      <c r="BD595" s="184"/>
      <c r="BE595" s="184"/>
      <c r="BF595" s="184"/>
      <c r="BG595" s="184"/>
      <c r="BH595" s="184"/>
      <c r="BI595" s="184"/>
      <c r="BJ595" s="184"/>
      <c r="BK595" s="184"/>
      <c r="BL595" s="184"/>
      <c r="BM595" s="184"/>
      <c r="BN595" s="184"/>
      <c r="BO595" s="184"/>
      <c r="BP595" s="184"/>
      <c r="BQ595" s="184"/>
      <c r="BR595" s="184"/>
      <c r="BS595" s="184"/>
      <c r="BT595" s="184"/>
      <c r="BU595" s="184"/>
      <c r="BV595" s="184"/>
      <c r="BW595" s="184"/>
      <c r="BX595" s="184"/>
      <c r="BY595" s="184"/>
      <c r="BZ595" s="184"/>
      <c r="CA595" s="184"/>
      <c r="CB595" s="184"/>
      <c r="CC595" s="184"/>
      <c r="CD595" s="184"/>
      <c r="CE595" s="184"/>
    </row>
    <row r="596" spans="2:83" ht="12.75">
      <c r="B596" s="184"/>
      <c r="C596" s="184"/>
      <c r="D596" s="184"/>
      <c r="E596" s="184"/>
      <c r="F596" s="184"/>
      <c r="G596" s="184"/>
      <c r="H596" s="237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4"/>
      <c r="AT596" s="184"/>
      <c r="AU596" s="184"/>
      <c r="AV596" s="184"/>
      <c r="AW596" s="184"/>
      <c r="AX596" s="184"/>
      <c r="AY596" s="184"/>
      <c r="AZ596" s="184"/>
      <c r="BA596" s="184"/>
      <c r="BB596" s="184"/>
      <c r="BC596" s="184"/>
      <c r="BD596" s="184"/>
      <c r="BE596" s="184"/>
      <c r="BF596" s="184"/>
      <c r="BG596" s="184"/>
      <c r="BH596" s="184"/>
      <c r="BI596" s="184"/>
      <c r="BJ596" s="184"/>
      <c r="BK596" s="184"/>
      <c r="BL596" s="184"/>
      <c r="BM596" s="184"/>
      <c r="BN596" s="184"/>
      <c r="BO596" s="184"/>
      <c r="BP596" s="184"/>
      <c r="BQ596" s="184"/>
      <c r="BR596" s="184"/>
      <c r="BS596" s="184"/>
      <c r="BT596" s="184"/>
      <c r="BU596" s="184"/>
      <c r="BV596" s="184"/>
      <c r="BW596" s="184"/>
      <c r="BX596" s="184"/>
      <c r="BY596" s="184"/>
      <c r="BZ596" s="184"/>
      <c r="CA596" s="184"/>
      <c r="CB596" s="184"/>
      <c r="CC596" s="184"/>
      <c r="CD596" s="184"/>
      <c r="CE596" s="184"/>
    </row>
    <row r="597" spans="2:83" ht="12.75">
      <c r="B597" s="184"/>
      <c r="C597" s="184"/>
      <c r="D597" s="184"/>
      <c r="E597" s="184"/>
      <c r="F597" s="184"/>
      <c r="G597" s="184"/>
      <c r="H597" s="237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  <c r="AW597" s="184"/>
      <c r="AX597" s="184"/>
      <c r="AY597" s="184"/>
      <c r="AZ597" s="184"/>
      <c r="BA597" s="184"/>
      <c r="BB597" s="184"/>
      <c r="BC597" s="184"/>
      <c r="BD597" s="184"/>
      <c r="BE597" s="184"/>
      <c r="BF597" s="184"/>
      <c r="BG597" s="184"/>
      <c r="BH597" s="184"/>
      <c r="BI597" s="184"/>
      <c r="BJ597" s="184"/>
      <c r="BK597" s="184"/>
      <c r="BL597" s="184"/>
      <c r="BM597" s="184"/>
      <c r="BN597" s="184"/>
      <c r="BO597" s="184"/>
      <c r="BP597" s="184"/>
      <c r="BQ597" s="184"/>
      <c r="BR597" s="184"/>
      <c r="BS597" s="184"/>
      <c r="BT597" s="184"/>
      <c r="BU597" s="184"/>
      <c r="BV597" s="184"/>
      <c r="BW597" s="184"/>
      <c r="BX597" s="184"/>
      <c r="BY597" s="184"/>
      <c r="BZ597" s="184"/>
      <c r="CA597" s="184"/>
      <c r="CB597" s="184"/>
      <c r="CC597" s="184"/>
      <c r="CD597" s="184"/>
      <c r="CE597" s="184"/>
    </row>
    <row r="598" spans="2:83" ht="12.75">
      <c r="B598" s="184"/>
      <c r="C598" s="184"/>
      <c r="D598" s="184"/>
      <c r="E598" s="184"/>
      <c r="F598" s="184"/>
      <c r="G598" s="184"/>
      <c r="H598" s="237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  <c r="AW598" s="184"/>
      <c r="AX598" s="184"/>
      <c r="AY598" s="184"/>
      <c r="AZ598" s="184"/>
      <c r="BA598" s="184"/>
      <c r="BB598" s="184"/>
      <c r="BC598" s="184"/>
      <c r="BD598" s="184"/>
      <c r="BE598" s="184"/>
      <c r="BF598" s="184"/>
      <c r="BG598" s="184"/>
      <c r="BH598" s="184"/>
      <c r="BI598" s="184"/>
      <c r="BJ598" s="184"/>
      <c r="BK598" s="184"/>
      <c r="BL598" s="184"/>
      <c r="BM598" s="184"/>
      <c r="BN598" s="184"/>
      <c r="BO598" s="184"/>
      <c r="BP598" s="184"/>
      <c r="BQ598" s="184"/>
      <c r="BR598" s="184"/>
      <c r="BS598" s="184"/>
      <c r="BT598" s="184"/>
      <c r="BU598" s="184"/>
      <c r="BV598" s="184"/>
      <c r="BW598" s="184"/>
      <c r="BX598" s="184"/>
      <c r="BY598" s="184"/>
      <c r="BZ598" s="184"/>
      <c r="CA598" s="184"/>
      <c r="CB598" s="184"/>
      <c r="CC598" s="184"/>
      <c r="CD598" s="184"/>
      <c r="CE598" s="184"/>
    </row>
    <row r="599" spans="2:83" ht="12.75">
      <c r="B599" s="184"/>
      <c r="C599" s="184"/>
      <c r="D599" s="184"/>
      <c r="E599" s="184"/>
      <c r="F599" s="184"/>
      <c r="G599" s="184"/>
      <c r="H599" s="237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  <c r="AW599" s="184"/>
      <c r="AX599" s="184"/>
      <c r="AY599" s="184"/>
      <c r="AZ599" s="184"/>
      <c r="BA599" s="184"/>
      <c r="BB599" s="184"/>
      <c r="BC599" s="184"/>
      <c r="BD599" s="184"/>
      <c r="BE599" s="184"/>
      <c r="BF599" s="184"/>
      <c r="BG599" s="184"/>
      <c r="BH599" s="184"/>
      <c r="BI599" s="184"/>
      <c r="BJ599" s="184"/>
      <c r="BK599" s="184"/>
      <c r="BL599" s="184"/>
      <c r="BM599" s="184"/>
      <c r="BN599" s="184"/>
      <c r="BO599" s="184"/>
      <c r="BP599" s="184"/>
      <c r="BQ599" s="184"/>
      <c r="BR599" s="184"/>
      <c r="BS599" s="184"/>
      <c r="BT599" s="184"/>
      <c r="BU599" s="184"/>
      <c r="BV599" s="184"/>
      <c r="BW599" s="184"/>
      <c r="BX599" s="184"/>
      <c r="BY599" s="184"/>
      <c r="BZ599" s="184"/>
      <c r="CA599" s="184"/>
      <c r="CB599" s="184"/>
      <c r="CC599" s="184"/>
      <c r="CD599" s="184"/>
      <c r="CE599" s="184"/>
    </row>
    <row r="600" spans="2:83" ht="12.75">
      <c r="B600" s="184"/>
      <c r="C600" s="184"/>
      <c r="D600" s="184"/>
      <c r="E600" s="184"/>
      <c r="F600" s="184"/>
      <c r="G600" s="184"/>
      <c r="H600" s="237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  <c r="BN600" s="184"/>
      <c r="BO600" s="184"/>
      <c r="BP600" s="184"/>
      <c r="BQ600" s="184"/>
      <c r="BR600" s="184"/>
      <c r="BS600" s="184"/>
      <c r="BT600" s="184"/>
      <c r="BU600" s="184"/>
      <c r="BV600" s="184"/>
      <c r="BW600" s="184"/>
      <c r="BX600" s="184"/>
      <c r="BY600" s="184"/>
      <c r="BZ600" s="184"/>
      <c r="CA600" s="184"/>
      <c r="CB600" s="184"/>
      <c r="CC600" s="184"/>
      <c r="CD600" s="184"/>
      <c r="CE600" s="184"/>
    </row>
    <row r="601" spans="2:83" ht="12.75">
      <c r="B601" s="184"/>
      <c r="C601" s="184"/>
      <c r="D601" s="184"/>
      <c r="E601" s="184"/>
      <c r="F601" s="184"/>
      <c r="G601" s="184"/>
      <c r="H601" s="237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  <c r="BN601" s="184"/>
      <c r="BO601" s="184"/>
      <c r="BP601" s="184"/>
      <c r="BQ601" s="184"/>
      <c r="BR601" s="184"/>
      <c r="BS601" s="184"/>
      <c r="BT601" s="184"/>
      <c r="BU601" s="184"/>
      <c r="BV601" s="184"/>
      <c r="BW601" s="184"/>
      <c r="BX601" s="184"/>
      <c r="BY601" s="184"/>
      <c r="BZ601" s="184"/>
      <c r="CA601" s="184"/>
      <c r="CB601" s="184"/>
      <c r="CC601" s="184"/>
      <c r="CD601" s="184"/>
      <c r="CE601" s="184"/>
    </row>
    <row r="602" spans="2:83" ht="12.75">
      <c r="B602" s="184"/>
      <c r="C602" s="184"/>
      <c r="D602" s="184"/>
      <c r="E602" s="184"/>
      <c r="F602" s="184"/>
      <c r="G602" s="184"/>
      <c r="H602" s="237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  <c r="BN602" s="184"/>
      <c r="BO602" s="184"/>
      <c r="BP602" s="184"/>
      <c r="BQ602" s="184"/>
      <c r="BR602" s="184"/>
      <c r="BS602" s="184"/>
      <c r="BT602" s="184"/>
      <c r="BU602" s="184"/>
      <c r="BV602" s="184"/>
      <c r="BW602" s="184"/>
      <c r="BX602" s="184"/>
      <c r="BY602" s="184"/>
      <c r="BZ602" s="184"/>
      <c r="CA602" s="184"/>
      <c r="CB602" s="184"/>
      <c r="CC602" s="184"/>
      <c r="CD602" s="184"/>
      <c r="CE602" s="184"/>
    </row>
    <row r="603" spans="2:83" ht="12.75">
      <c r="B603" s="184"/>
      <c r="C603" s="184"/>
      <c r="D603" s="184"/>
      <c r="E603" s="184"/>
      <c r="F603" s="184"/>
      <c r="G603" s="184"/>
      <c r="H603" s="237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184"/>
      <c r="BN603" s="184"/>
      <c r="BO603" s="184"/>
      <c r="BP603" s="184"/>
      <c r="BQ603" s="184"/>
      <c r="BR603" s="184"/>
      <c r="BS603" s="184"/>
      <c r="BT603" s="184"/>
      <c r="BU603" s="184"/>
      <c r="BV603" s="184"/>
      <c r="BW603" s="184"/>
      <c r="BX603" s="184"/>
      <c r="BY603" s="184"/>
      <c r="BZ603" s="184"/>
      <c r="CA603" s="184"/>
      <c r="CB603" s="184"/>
      <c r="CC603" s="184"/>
      <c r="CD603" s="184"/>
      <c r="CE603" s="184"/>
    </row>
    <row r="604" spans="2:83" ht="12.75">
      <c r="B604" s="184"/>
      <c r="C604" s="184"/>
      <c r="D604" s="184"/>
      <c r="E604" s="184"/>
      <c r="F604" s="184"/>
      <c r="G604" s="184"/>
      <c r="H604" s="237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  <c r="BN604" s="184"/>
      <c r="BO604" s="184"/>
      <c r="BP604" s="184"/>
      <c r="BQ604" s="184"/>
      <c r="BR604" s="184"/>
      <c r="BS604" s="184"/>
      <c r="BT604" s="184"/>
      <c r="BU604" s="184"/>
      <c r="BV604" s="184"/>
      <c r="BW604" s="184"/>
      <c r="BX604" s="184"/>
      <c r="BY604" s="184"/>
      <c r="BZ604" s="184"/>
      <c r="CA604" s="184"/>
      <c r="CB604" s="184"/>
      <c r="CC604" s="184"/>
      <c r="CD604" s="184"/>
      <c r="CE604" s="184"/>
    </row>
    <row r="605" spans="2:83" ht="12.75">
      <c r="B605" s="184"/>
      <c r="C605" s="184"/>
      <c r="D605" s="184"/>
      <c r="E605" s="184"/>
      <c r="F605" s="184"/>
      <c r="G605" s="184"/>
      <c r="H605" s="237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  <c r="BN605" s="184"/>
      <c r="BO605" s="184"/>
      <c r="BP605" s="184"/>
      <c r="BQ605" s="184"/>
      <c r="BR605" s="184"/>
      <c r="BS605" s="184"/>
      <c r="BT605" s="184"/>
      <c r="BU605" s="184"/>
      <c r="BV605" s="184"/>
      <c r="BW605" s="184"/>
      <c r="BX605" s="184"/>
      <c r="BY605" s="184"/>
      <c r="BZ605" s="184"/>
      <c r="CA605" s="184"/>
      <c r="CB605" s="184"/>
      <c r="CC605" s="184"/>
      <c r="CD605" s="184"/>
      <c r="CE605" s="184"/>
    </row>
    <row r="606" spans="2:83" ht="12.75">
      <c r="B606" s="184"/>
      <c r="C606" s="184"/>
      <c r="D606" s="184"/>
      <c r="E606" s="184"/>
      <c r="F606" s="184"/>
      <c r="G606" s="184"/>
      <c r="H606" s="237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  <c r="BN606" s="184"/>
      <c r="BO606" s="184"/>
      <c r="BP606" s="184"/>
      <c r="BQ606" s="184"/>
      <c r="BR606" s="184"/>
      <c r="BS606" s="184"/>
      <c r="BT606" s="184"/>
      <c r="BU606" s="184"/>
      <c r="BV606" s="184"/>
      <c r="BW606" s="184"/>
      <c r="BX606" s="184"/>
      <c r="BY606" s="184"/>
      <c r="BZ606" s="184"/>
      <c r="CA606" s="184"/>
      <c r="CB606" s="184"/>
      <c r="CC606" s="184"/>
      <c r="CD606" s="184"/>
      <c r="CE606" s="184"/>
    </row>
    <row r="607" spans="2:83" ht="12.75">
      <c r="B607" s="184"/>
      <c r="C607" s="184"/>
      <c r="D607" s="184"/>
      <c r="E607" s="184"/>
      <c r="F607" s="184"/>
      <c r="G607" s="184"/>
      <c r="H607" s="237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</row>
    <row r="608" spans="2:83" ht="12.75">
      <c r="B608" s="184"/>
      <c r="C608" s="184"/>
      <c r="D608" s="184"/>
      <c r="E608" s="184"/>
      <c r="F608" s="184"/>
      <c r="G608" s="184"/>
      <c r="H608" s="237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</row>
    <row r="609" spans="2:83" ht="12.75">
      <c r="B609" s="184"/>
      <c r="C609" s="184"/>
      <c r="D609" s="184"/>
      <c r="E609" s="184"/>
      <c r="F609" s="184"/>
      <c r="G609" s="184"/>
      <c r="H609" s="237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</row>
    <row r="610" spans="2:83" ht="12.75">
      <c r="B610" s="184"/>
      <c r="C610" s="184"/>
      <c r="D610" s="184"/>
      <c r="E610" s="184"/>
      <c r="F610" s="184"/>
      <c r="G610" s="184"/>
      <c r="H610" s="237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</row>
    <row r="611" spans="2:83" ht="12.75">
      <c r="B611" s="184"/>
      <c r="C611" s="184"/>
      <c r="D611" s="184"/>
      <c r="E611" s="184"/>
      <c r="F611" s="184"/>
      <c r="G611" s="184"/>
      <c r="H611" s="237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</row>
    <row r="612" spans="2:83" ht="12.75">
      <c r="B612" s="184"/>
      <c r="C612" s="184"/>
      <c r="D612" s="184"/>
      <c r="E612" s="184"/>
      <c r="F612" s="184"/>
      <c r="G612" s="184"/>
      <c r="H612" s="237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  <c r="BN612" s="184"/>
      <c r="BO612" s="184"/>
      <c r="BP612" s="184"/>
      <c r="BQ612" s="184"/>
      <c r="BR612" s="184"/>
      <c r="BS612" s="184"/>
      <c r="BT612" s="184"/>
      <c r="BU612" s="184"/>
      <c r="BV612" s="184"/>
      <c r="BW612" s="184"/>
      <c r="BX612" s="184"/>
      <c r="BY612" s="184"/>
      <c r="BZ612" s="184"/>
      <c r="CA612" s="184"/>
      <c r="CB612" s="184"/>
      <c r="CC612" s="184"/>
      <c r="CD612" s="184"/>
      <c r="CE612" s="184"/>
    </row>
    <row r="613" spans="2:83" ht="12.75">
      <c r="B613" s="184"/>
      <c r="C613" s="184"/>
      <c r="D613" s="184"/>
      <c r="E613" s="184"/>
      <c r="F613" s="184"/>
      <c r="G613" s="184"/>
      <c r="H613" s="237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184"/>
      <c r="AX613" s="184"/>
      <c r="AY613" s="184"/>
      <c r="AZ613" s="184"/>
      <c r="BA613" s="184"/>
      <c r="BB613" s="184"/>
      <c r="BC613" s="184"/>
      <c r="BD613" s="184"/>
      <c r="BE613" s="184"/>
      <c r="BF613" s="184"/>
      <c r="BG613" s="184"/>
      <c r="BH613" s="184"/>
      <c r="BI613" s="184"/>
      <c r="BJ613" s="184"/>
      <c r="BK613" s="184"/>
      <c r="BL613" s="184"/>
      <c r="BM613" s="184"/>
      <c r="BN613" s="184"/>
      <c r="BO613" s="184"/>
      <c r="BP613" s="184"/>
      <c r="BQ613" s="184"/>
      <c r="BR613" s="184"/>
      <c r="BS613" s="184"/>
      <c r="BT613" s="184"/>
      <c r="BU613" s="184"/>
      <c r="BV613" s="184"/>
      <c r="BW613" s="184"/>
      <c r="BX613" s="184"/>
      <c r="BY613" s="184"/>
      <c r="BZ613" s="184"/>
      <c r="CA613" s="184"/>
      <c r="CB613" s="184"/>
      <c r="CC613" s="184"/>
      <c r="CD613" s="184"/>
      <c r="CE613" s="184"/>
    </row>
    <row r="614" spans="2:83" ht="12.75">
      <c r="B614" s="184"/>
      <c r="C614" s="184"/>
      <c r="D614" s="184"/>
      <c r="E614" s="184"/>
      <c r="F614" s="184"/>
      <c r="G614" s="184"/>
      <c r="H614" s="237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184"/>
      <c r="AX614" s="184"/>
      <c r="AY614" s="184"/>
      <c r="AZ614" s="184"/>
      <c r="BA614" s="184"/>
      <c r="BB614" s="184"/>
      <c r="BC614" s="184"/>
      <c r="BD614" s="184"/>
      <c r="BE614" s="184"/>
      <c r="BF614" s="184"/>
      <c r="BG614" s="184"/>
      <c r="BH614" s="184"/>
      <c r="BI614" s="184"/>
      <c r="BJ614" s="184"/>
      <c r="BK614" s="184"/>
      <c r="BL614" s="184"/>
      <c r="BM614" s="184"/>
      <c r="BN614" s="184"/>
      <c r="BO614" s="184"/>
      <c r="BP614" s="184"/>
      <c r="BQ614" s="184"/>
      <c r="BR614" s="184"/>
      <c r="BS614" s="184"/>
      <c r="BT614" s="184"/>
      <c r="BU614" s="184"/>
      <c r="BV614" s="184"/>
      <c r="BW614" s="184"/>
      <c r="BX614" s="184"/>
      <c r="BY614" s="184"/>
      <c r="BZ614" s="184"/>
      <c r="CA614" s="184"/>
      <c r="CB614" s="184"/>
      <c r="CC614" s="184"/>
      <c r="CD614" s="184"/>
      <c r="CE614" s="184"/>
    </row>
    <row r="615" spans="2:83" ht="12.75">
      <c r="B615" s="184"/>
      <c r="C615" s="184"/>
      <c r="D615" s="184"/>
      <c r="E615" s="184"/>
      <c r="F615" s="184"/>
      <c r="G615" s="184"/>
      <c r="H615" s="237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  <c r="AW615" s="184"/>
      <c r="AX615" s="184"/>
      <c r="AY615" s="184"/>
      <c r="AZ615" s="184"/>
      <c r="BA615" s="184"/>
      <c r="BB615" s="184"/>
      <c r="BC615" s="184"/>
      <c r="BD615" s="184"/>
      <c r="BE615" s="184"/>
      <c r="BF615" s="184"/>
      <c r="BG615" s="184"/>
      <c r="BH615" s="184"/>
      <c r="BI615" s="184"/>
      <c r="BJ615" s="184"/>
      <c r="BK615" s="184"/>
      <c r="BL615" s="184"/>
      <c r="BM615" s="184"/>
      <c r="BN615" s="184"/>
      <c r="BO615" s="184"/>
      <c r="BP615" s="184"/>
      <c r="BQ615" s="184"/>
      <c r="BR615" s="184"/>
      <c r="BS615" s="184"/>
      <c r="BT615" s="184"/>
      <c r="BU615" s="184"/>
      <c r="BV615" s="184"/>
      <c r="BW615" s="184"/>
      <c r="BX615" s="184"/>
      <c r="BY615" s="184"/>
      <c r="BZ615" s="184"/>
      <c r="CA615" s="184"/>
      <c r="CB615" s="184"/>
      <c r="CC615" s="184"/>
      <c r="CD615" s="184"/>
      <c r="CE615" s="184"/>
    </row>
    <row r="616" spans="2:83" ht="12.75">
      <c r="B616" s="184"/>
      <c r="C616" s="184"/>
      <c r="D616" s="184"/>
      <c r="E616" s="184"/>
      <c r="F616" s="184"/>
      <c r="G616" s="184"/>
      <c r="H616" s="237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  <c r="AW616" s="184"/>
      <c r="AX616" s="184"/>
      <c r="AY616" s="184"/>
      <c r="AZ616" s="184"/>
      <c r="BA616" s="184"/>
      <c r="BB616" s="184"/>
      <c r="BC616" s="184"/>
      <c r="BD616" s="184"/>
      <c r="BE616" s="184"/>
      <c r="BF616" s="184"/>
      <c r="BG616" s="184"/>
      <c r="BH616" s="184"/>
      <c r="BI616" s="184"/>
      <c r="BJ616" s="184"/>
      <c r="BK616" s="184"/>
      <c r="BL616" s="184"/>
      <c r="BM616" s="184"/>
      <c r="BN616" s="184"/>
      <c r="BO616" s="184"/>
      <c r="BP616" s="184"/>
      <c r="BQ616" s="184"/>
      <c r="BR616" s="184"/>
      <c r="BS616" s="184"/>
      <c r="BT616" s="184"/>
      <c r="BU616" s="184"/>
      <c r="BV616" s="184"/>
      <c r="BW616" s="184"/>
      <c r="BX616" s="184"/>
      <c r="BY616" s="184"/>
      <c r="BZ616" s="184"/>
      <c r="CA616" s="184"/>
      <c r="CB616" s="184"/>
      <c r="CC616" s="184"/>
      <c r="CD616" s="184"/>
      <c r="CE616" s="184"/>
    </row>
    <row r="617" spans="2:83" ht="12.75">
      <c r="B617" s="184"/>
      <c r="C617" s="184"/>
      <c r="D617" s="184"/>
      <c r="E617" s="184"/>
      <c r="F617" s="184"/>
      <c r="G617" s="184"/>
      <c r="H617" s="237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  <c r="AW617" s="184"/>
      <c r="AX617" s="184"/>
      <c r="AY617" s="184"/>
      <c r="AZ617" s="184"/>
      <c r="BA617" s="184"/>
      <c r="BB617" s="184"/>
      <c r="BC617" s="184"/>
      <c r="BD617" s="184"/>
      <c r="BE617" s="184"/>
      <c r="BF617" s="184"/>
      <c r="BG617" s="184"/>
      <c r="BH617" s="184"/>
      <c r="BI617" s="184"/>
      <c r="BJ617" s="184"/>
      <c r="BK617" s="184"/>
      <c r="BL617" s="184"/>
      <c r="BM617" s="184"/>
      <c r="BN617" s="184"/>
      <c r="BO617" s="184"/>
      <c r="BP617" s="184"/>
      <c r="BQ617" s="184"/>
      <c r="BR617" s="184"/>
      <c r="BS617" s="184"/>
      <c r="BT617" s="184"/>
      <c r="BU617" s="184"/>
      <c r="BV617" s="184"/>
      <c r="BW617" s="184"/>
      <c r="BX617" s="184"/>
      <c r="BY617" s="184"/>
      <c r="BZ617" s="184"/>
      <c r="CA617" s="184"/>
      <c r="CB617" s="184"/>
      <c r="CC617" s="184"/>
      <c r="CD617" s="184"/>
      <c r="CE617" s="184"/>
    </row>
    <row r="618" spans="2:83" ht="12.75">
      <c r="B618" s="184"/>
      <c r="C618" s="184"/>
      <c r="D618" s="184"/>
      <c r="E618" s="184"/>
      <c r="F618" s="184"/>
      <c r="G618" s="184"/>
      <c r="H618" s="237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184"/>
      <c r="AX618" s="184"/>
      <c r="AY618" s="184"/>
      <c r="AZ618" s="184"/>
      <c r="BA618" s="184"/>
      <c r="BB618" s="184"/>
      <c r="BC618" s="184"/>
      <c r="BD618" s="184"/>
      <c r="BE618" s="184"/>
      <c r="BF618" s="184"/>
      <c r="BG618" s="184"/>
      <c r="BH618" s="184"/>
      <c r="BI618" s="184"/>
      <c r="BJ618" s="184"/>
      <c r="BK618" s="184"/>
      <c r="BL618" s="184"/>
      <c r="BM618" s="184"/>
      <c r="BN618" s="184"/>
      <c r="BO618" s="184"/>
      <c r="BP618" s="184"/>
      <c r="BQ618" s="184"/>
      <c r="BR618" s="184"/>
      <c r="BS618" s="184"/>
      <c r="BT618" s="184"/>
      <c r="BU618" s="184"/>
      <c r="BV618" s="184"/>
      <c r="BW618" s="184"/>
      <c r="BX618" s="184"/>
      <c r="BY618" s="184"/>
      <c r="BZ618" s="184"/>
      <c r="CA618" s="184"/>
      <c r="CB618" s="184"/>
      <c r="CC618" s="184"/>
      <c r="CD618" s="184"/>
      <c r="CE618" s="184"/>
    </row>
    <row r="619" spans="2:83" ht="12.75">
      <c r="B619" s="184"/>
      <c r="C619" s="184"/>
      <c r="D619" s="184"/>
      <c r="E619" s="184"/>
      <c r="F619" s="184"/>
      <c r="G619" s="184"/>
      <c r="H619" s="237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  <c r="AW619" s="184"/>
      <c r="AX619" s="184"/>
      <c r="AY619" s="184"/>
      <c r="AZ619" s="184"/>
      <c r="BA619" s="184"/>
      <c r="BB619" s="184"/>
      <c r="BC619" s="184"/>
      <c r="BD619" s="184"/>
      <c r="BE619" s="184"/>
      <c r="BF619" s="184"/>
      <c r="BG619" s="184"/>
      <c r="BH619" s="184"/>
      <c r="BI619" s="184"/>
      <c r="BJ619" s="184"/>
      <c r="BK619" s="184"/>
      <c r="BL619" s="184"/>
      <c r="BM619" s="184"/>
      <c r="BN619" s="184"/>
      <c r="BO619" s="184"/>
      <c r="BP619" s="184"/>
      <c r="BQ619" s="184"/>
      <c r="BR619" s="184"/>
      <c r="BS619" s="184"/>
      <c r="BT619" s="184"/>
      <c r="BU619" s="184"/>
      <c r="BV619" s="184"/>
      <c r="BW619" s="184"/>
      <c r="BX619" s="184"/>
      <c r="BY619" s="184"/>
      <c r="BZ619" s="184"/>
      <c r="CA619" s="184"/>
      <c r="CB619" s="184"/>
      <c r="CC619" s="184"/>
      <c r="CD619" s="184"/>
      <c r="CE619" s="184"/>
    </row>
    <row r="620" spans="2:83" ht="12.75">
      <c r="B620" s="184"/>
      <c r="C620" s="184"/>
      <c r="D620" s="184"/>
      <c r="E620" s="184"/>
      <c r="F620" s="184"/>
      <c r="G620" s="184"/>
      <c r="H620" s="237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  <c r="AW620" s="184"/>
      <c r="AX620" s="184"/>
      <c r="AY620" s="184"/>
      <c r="AZ620" s="184"/>
      <c r="BA620" s="184"/>
      <c r="BB620" s="184"/>
      <c r="BC620" s="184"/>
      <c r="BD620" s="184"/>
      <c r="BE620" s="184"/>
      <c r="BF620" s="184"/>
      <c r="BG620" s="184"/>
      <c r="BH620" s="184"/>
      <c r="BI620" s="184"/>
      <c r="BJ620" s="184"/>
      <c r="BK620" s="184"/>
      <c r="BL620" s="184"/>
      <c r="BM620" s="184"/>
      <c r="BN620" s="184"/>
      <c r="BO620" s="184"/>
      <c r="BP620" s="184"/>
      <c r="BQ620" s="184"/>
      <c r="BR620" s="184"/>
      <c r="BS620" s="184"/>
      <c r="BT620" s="184"/>
      <c r="BU620" s="184"/>
      <c r="BV620" s="184"/>
      <c r="BW620" s="184"/>
      <c r="BX620" s="184"/>
      <c r="BY620" s="184"/>
      <c r="BZ620" s="184"/>
      <c r="CA620" s="184"/>
      <c r="CB620" s="184"/>
      <c r="CC620" s="184"/>
      <c r="CD620" s="184"/>
      <c r="CE620" s="184"/>
    </row>
    <row r="621" spans="2:83" ht="12.75">
      <c r="B621" s="184"/>
      <c r="C621" s="184"/>
      <c r="D621" s="184"/>
      <c r="E621" s="184"/>
      <c r="F621" s="184"/>
      <c r="G621" s="184"/>
      <c r="H621" s="237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  <c r="AW621" s="184"/>
      <c r="AX621" s="184"/>
      <c r="AY621" s="184"/>
      <c r="AZ621" s="184"/>
      <c r="BA621" s="184"/>
      <c r="BB621" s="184"/>
      <c r="BC621" s="184"/>
      <c r="BD621" s="184"/>
      <c r="BE621" s="184"/>
      <c r="BF621" s="184"/>
      <c r="BG621" s="184"/>
      <c r="BH621" s="184"/>
      <c r="BI621" s="184"/>
      <c r="BJ621" s="184"/>
      <c r="BK621" s="184"/>
      <c r="BL621" s="184"/>
      <c r="BM621" s="184"/>
      <c r="BN621" s="184"/>
      <c r="BO621" s="184"/>
      <c r="BP621" s="184"/>
      <c r="BQ621" s="184"/>
      <c r="BR621" s="184"/>
      <c r="BS621" s="184"/>
      <c r="BT621" s="184"/>
      <c r="BU621" s="184"/>
      <c r="BV621" s="184"/>
      <c r="BW621" s="184"/>
      <c r="BX621" s="184"/>
      <c r="BY621" s="184"/>
      <c r="BZ621" s="184"/>
      <c r="CA621" s="184"/>
      <c r="CB621" s="184"/>
      <c r="CC621" s="184"/>
      <c r="CD621" s="184"/>
      <c r="CE621" s="184"/>
    </row>
    <row r="622" spans="2:83" ht="12.75">
      <c r="B622" s="184"/>
      <c r="C622" s="184"/>
      <c r="D622" s="184"/>
      <c r="E622" s="184"/>
      <c r="F622" s="184"/>
      <c r="G622" s="184"/>
      <c r="H622" s="237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  <c r="AW622" s="184"/>
      <c r="AX622" s="184"/>
      <c r="AY622" s="184"/>
      <c r="AZ622" s="184"/>
      <c r="BA622" s="184"/>
      <c r="BB622" s="184"/>
      <c r="BC622" s="184"/>
      <c r="BD622" s="184"/>
      <c r="BE622" s="184"/>
      <c r="BF622" s="184"/>
      <c r="BG622" s="184"/>
      <c r="BH622" s="184"/>
      <c r="BI622" s="184"/>
      <c r="BJ622" s="184"/>
      <c r="BK622" s="184"/>
      <c r="BL622" s="184"/>
      <c r="BM622" s="184"/>
      <c r="BN622" s="184"/>
      <c r="BO622" s="184"/>
      <c r="BP622" s="184"/>
      <c r="BQ622" s="184"/>
      <c r="BR622" s="184"/>
      <c r="BS622" s="184"/>
      <c r="BT622" s="184"/>
      <c r="BU622" s="184"/>
      <c r="BV622" s="184"/>
      <c r="BW622" s="184"/>
      <c r="BX622" s="184"/>
      <c r="BY622" s="184"/>
      <c r="BZ622" s="184"/>
      <c r="CA622" s="184"/>
      <c r="CB622" s="184"/>
      <c r="CC622" s="184"/>
      <c r="CD622" s="184"/>
      <c r="CE622" s="184"/>
    </row>
    <row r="623" spans="2:83" ht="12.75">
      <c r="B623" s="184"/>
      <c r="C623" s="184"/>
      <c r="D623" s="184"/>
      <c r="E623" s="184"/>
      <c r="F623" s="184"/>
      <c r="G623" s="184"/>
      <c r="H623" s="237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  <c r="AW623" s="184"/>
      <c r="AX623" s="184"/>
      <c r="AY623" s="184"/>
      <c r="AZ623" s="184"/>
      <c r="BA623" s="184"/>
      <c r="BB623" s="184"/>
      <c r="BC623" s="184"/>
      <c r="BD623" s="184"/>
      <c r="BE623" s="184"/>
      <c r="BF623" s="184"/>
      <c r="BG623" s="184"/>
      <c r="BH623" s="184"/>
      <c r="BI623" s="184"/>
      <c r="BJ623" s="184"/>
      <c r="BK623" s="184"/>
      <c r="BL623" s="184"/>
      <c r="BM623" s="184"/>
      <c r="BN623" s="184"/>
      <c r="BO623" s="184"/>
      <c r="BP623" s="184"/>
      <c r="BQ623" s="184"/>
      <c r="BR623" s="184"/>
      <c r="BS623" s="184"/>
      <c r="BT623" s="184"/>
      <c r="BU623" s="184"/>
      <c r="BV623" s="184"/>
      <c r="BW623" s="184"/>
      <c r="BX623" s="184"/>
      <c r="BY623" s="184"/>
      <c r="BZ623" s="184"/>
      <c r="CA623" s="184"/>
      <c r="CB623" s="184"/>
      <c r="CC623" s="184"/>
      <c r="CD623" s="184"/>
      <c r="CE623" s="184"/>
    </row>
    <row r="624" spans="2:83" ht="12.75">
      <c r="B624" s="184"/>
      <c r="C624" s="184"/>
      <c r="D624" s="184"/>
      <c r="E624" s="184"/>
      <c r="F624" s="184"/>
      <c r="G624" s="184"/>
      <c r="H624" s="237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  <c r="AW624" s="184"/>
      <c r="AX624" s="184"/>
      <c r="AY624" s="184"/>
      <c r="AZ624" s="184"/>
      <c r="BA624" s="184"/>
      <c r="BB624" s="184"/>
      <c r="BC624" s="184"/>
      <c r="BD624" s="184"/>
      <c r="BE624" s="184"/>
      <c r="BF624" s="184"/>
      <c r="BG624" s="184"/>
      <c r="BH624" s="184"/>
      <c r="BI624" s="184"/>
      <c r="BJ624" s="184"/>
      <c r="BK624" s="184"/>
      <c r="BL624" s="184"/>
      <c r="BM624" s="184"/>
      <c r="BN624" s="184"/>
      <c r="BO624" s="184"/>
      <c r="BP624" s="184"/>
      <c r="BQ624" s="184"/>
      <c r="BR624" s="184"/>
      <c r="BS624" s="184"/>
      <c r="BT624" s="184"/>
      <c r="BU624" s="184"/>
      <c r="BV624" s="184"/>
      <c r="BW624" s="184"/>
      <c r="BX624" s="184"/>
      <c r="BY624" s="184"/>
      <c r="BZ624" s="184"/>
      <c r="CA624" s="184"/>
      <c r="CB624" s="184"/>
      <c r="CC624" s="184"/>
      <c r="CD624" s="184"/>
      <c r="CE624" s="184"/>
    </row>
    <row r="625" spans="2:83" ht="12.75">
      <c r="B625" s="184"/>
      <c r="C625" s="184"/>
      <c r="D625" s="184"/>
      <c r="E625" s="184"/>
      <c r="F625" s="184"/>
      <c r="G625" s="184"/>
      <c r="H625" s="237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184"/>
      <c r="AX625" s="184"/>
      <c r="AY625" s="184"/>
      <c r="AZ625" s="184"/>
      <c r="BA625" s="184"/>
      <c r="BB625" s="184"/>
      <c r="BC625" s="184"/>
      <c r="BD625" s="184"/>
      <c r="BE625" s="184"/>
      <c r="BF625" s="184"/>
      <c r="BG625" s="184"/>
      <c r="BH625" s="184"/>
      <c r="BI625" s="184"/>
      <c r="BJ625" s="184"/>
      <c r="BK625" s="184"/>
      <c r="BL625" s="184"/>
      <c r="BM625" s="184"/>
      <c r="BN625" s="184"/>
      <c r="BO625" s="184"/>
      <c r="BP625" s="184"/>
      <c r="BQ625" s="184"/>
      <c r="BR625" s="184"/>
      <c r="BS625" s="184"/>
      <c r="BT625" s="184"/>
      <c r="BU625" s="184"/>
      <c r="BV625" s="184"/>
      <c r="BW625" s="184"/>
      <c r="BX625" s="184"/>
      <c r="BY625" s="184"/>
      <c r="BZ625" s="184"/>
      <c r="CA625" s="184"/>
      <c r="CB625" s="184"/>
      <c r="CC625" s="184"/>
      <c r="CD625" s="184"/>
      <c r="CE625" s="184"/>
    </row>
    <row r="626" spans="2:83" ht="12.75">
      <c r="B626" s="184"/>
      <c r="C626" s="184"/>
      <c r="D626" s="184"/>
      <c r="E626" s="184"/>
      <c r="F626" s="184"/>
      <c r="G626" s="184"/>
      <c r="H626" s="237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184"/>
      <c r="BN626" s="184"/>
      <c r="BO626" s="184"/>
      <c r="BP626" s="184"/>
      <c r="BQ626" s="184"/>
      <c r="BR626" s="184"/>
      <c r="BS626" s="184"/>
      <c r="BT626" s="184"/>
      <c r="BU626" s="184"/>
      <c r="BV626" s="184"/>
      <c r="BW626" s="184"/>
      <c r="BX626" s="184"/>
      <c r="BY626" s="184"/>
      <c r="BZ626" s="184"/>
      <c r="CA626" s="184"/>
      <c r="CB626" s="184"/>
      <c r="CC626" s="184"/>
      <c r="CD626" s="184"/>
      <c r="CE626" s="184"/>
    </row>
  </sheetData>
  <printOptions/>
  <pageMargins left="0.93" right="0.45" top="0.46" bottom="0.27" header="0.48" footer="0.24"/>
  <pageSetup fitToHeight="1" fitToWidth="1" horizontalDpi="300" verticalDpi="300" orientation="portrait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J4" sqref="J4"/>
    </sheetView>
  </sheetViews>
  <sheetFormatPr defaultColWidth="9.140625" defaultRowHeight="12.75"/>
  <cols>
    <col min="3" max="3" width="13.140625" style="0" customWidth="1"/>
    <col min="4" max="4" width="13.7109375" style="0" customWidth="1"/>
    <col min="5" max="5" width="12.57421875" style="0" customWidth="1"/>
    <col min="6" max="6" width="10.7109375" style="0" bestFit="1" customWidth="1"/>
    <col min="7" max="7" width="18.57421875" style="0" customWidth="1"/>
  </cols>
  <sheetData>
    <row r="1" ht="15.75">
      <c r="G1" s="1" t="s">
        <v>193</v>
      </c>
    </row>
    <row r="2" spans="1:7" ht="15.75">
      <c r="A2" s="48"/>
      <c r="F2" s="52"/>
      <c r="G2" s="113" t="s">
        <v>141</v>
      </c>
    </row>
    <row r="3" spans="1:7" ht="15.75">
      <c r="A3" s="4"/>
      <c r="F3" s="52"/>
      <c r="G3" s="52"/>
    </row>
    <row r="4" spans="1:7" ht="15.75">
      <c r="A4" s="4"/>
      <c r="D4" s="1"/>
      <c r="F4" s="52"/>
      <c r="G4" s="52"/>
    </row>
    <row r="7" spans="3:6" ht="18.75">
      <c r="C7" s="188" t="s">
        <v>352</v>
      </c>
      <c r="D7" s="9"/>
      <c r="E7" s="9"/>
      <c r="F7" s="9"/>
    </row>
    <row r="8" spans="3:6" ht="18.75">
      <c r="C8" s="18" t="s">
        <v>353</v>
      </c>
      <c r="D8" s="9"/>
      <c r="E8" s="9"/>
      <c r="F8" s="9"/>
    </row>
    <row r="9" spans="3:7" ht="15.75">
      <c r="C9" s="7" t="s">
        <v>147</v>
      </c>
      <c r="D9" s="9"/>
      <c r="E9" s="9"/>
      <c r="F9" s="9"/>
      <c r="G9" s="102"/>
    </row>
    <row r="10" spans="3:7" ht="18.75">
      <c r="C10" s="50"/>
      <c r="D10" s="9"/>
      <c r="E10" s="9"/>
      <c r="F10" s="9"/>
      <c r="G10" s="102"/>
    </row>
    <row r="11" spans="3:7" ht="15.75">
      <c r="C11" s="7"/>
      <c r="D11" s="9"/>
      <c r="E11" s="9"/>
      <c r="F11" s="9"/>
      <c r="G11" s="102"/>
    </row>
    <row r="12" spans="3:7" ht="16.5" thickBot="1">
      <c r="C12" s="7" t="s">
        <v>378</v>
      </c>
      <c r="D12" s="9"/>
      <c r="E12" s="9"/>
      <c r="F12" s="9"/>
      <c r="G12" s="102"/>
    </row>
    <row r="13" spans="3:7" ht="15.75">
      <c r="C13" s="53" t="s">
        <v>258</v>
      </c>
      <c r="D13" s="54"/>
      <c r="E13" s="54"/>
      <c r="F13" s="55">
        <v>0.05</v>
      </c>
      <c r="G13" s="102"/>
    </row>
    <row r="14" spans="3:7" ht="15.75">
      <c r="C14" s="56" t="s">
        <v>211</v>
      </c>
      <c r="D14" s="14"/>
      <c r="E14" s="14"/>
      <c r="F14" s="104">
        <v>0.86</v>
      </c>
      <c r="G14" s="102"/>
    </row>
    <row r="15" spans="3:7" ht="15.75">
      <c r="C15" s="57" t="s">
        <v>212</v>
      </c>
      <c r="D15" s="14"/>
      <c r="E15" s="14"/>
      <c r="F15" s="514">
        <v>0.0413</v>
      </c>
      <c r="G15" s="102"/>
    </row>
    <row r="16" spans="3:7" ht="16.5" thickBot="1">
      <c r="C16" s="58" t="s">
        <v>148</v>
      </c>
      <c r="D16" s="59"/>
      <c r="E16" s="59"/>
      <c r="F16" s="178">
        <f>F13+F14*F15</f>
        <v>0.08551800000000001</v>
      </c>
      <c r="G16" s="102"/>
    </row>
    <row r="17" spans="3:7" ht="15.75">
      <c r="C17" s="14"/>
      <c r="D17" s="14"/>
      <c r="E17" s="14"/>
      <c r="F17" s="105"/>
      <c r="G17" s="102"/>
    </row>
    <row r="18" spans="3:7" ht="15.75">
      <c r="C18" s="60" t="s">
        <v>210</v>
      </c>
      <c r="D18" s="2"/>
      <c r="E18" s="2"/>
      <c r="F18" s="2"/>
      <c r="G18" s="2"/>
    </row>
    <row r="19" spans="3:7" ht="15.75">
      <c r="C19" s="60" t="s">
        <v>256</v>
      </c>
      <c r="D19" s="2"/>
      <c r="E19" s="2"/>
      <c r="F19" s="2"/>
      <c r="G19" s="2"/>
    </row>
    <row r="20" spans="3:7" s="12" customFormat="1" ht="15.75">
      <c r="C20" s="162"/>
      <c r="D20" s="10"/>
      <c r="E20" s="10"/>
      <c r="F20" s="10"/>
      <c r="G20" s="10"/>
    </row>
    <row r="21" spans="3:7" s="12" customFormat="1" ht="15.75">
      <c r="C21" s="60"/>
      <c r="D21" s="10"/>
      <c r="E21" s="10"/>
      <c r="G21" s="10"/>
    </row>
    <row r="22" spans="3:6" s="12" customFormat="1" ht="15.75">
      <c r="C22" s="60"/>
      <c r="D22" s="10"/>
      <c r="E22" s="10"/>
      <c r="F22" s="164"/>
    </row>
    <row r="23" spans="3:6" s="12" customFormat="1" ht="15.75">
      <c r="C23" s="162"/>
      <c r="D23" s="10"/>
      <c r="E23" s="10"/>
      <c r="F23" s="164"/>
    </row>
    <row r="24" spans="3:6" s="12" customFormat="1" ht="15.75">
      <c r="C24" s="60"/>
      <c r="F24" s="151"/>
    </row>
    <row r="25" spans="3:6" s="12" customFormat="1" ht="15.75">
      <c r="C25" s="176"/>
      <c r="F25" s="164"/>
    </row>
    <row r="26" spans="3:6" s="12" customFormat="1" ht="15.75">
      <c r="C26" s="162"/>
      <c r="F26" s="164"/>
    </row>
    <row r="27" spans="3:6" s="12" customFormat="1" ht="15.75">
      <c r="C27" s="60"/>
      <c r="F27" s="177"/>
    </row>
    <row r="28" spans="3:6" s="12" customFormat="1" ht="15.75">
      <c r="C28" s="60"/>
      <c r="F28" s="177"/>
    </row>
    <row r="29" spans="3:6" s="12" customFormat="1" ht="15.75">
      <c r="C29" s="60"/>
      <c r="F29" s="177"/>
    </row>
    <row r="30" spans="3:6" s="12" customFormat="1" ht="15.75">
      <c r="C30" s="60"/>
      <c r="F30" s="177"/>
    </row>
    <row r="31" spans="3:6" s="12" customFormat="1" ht="15.75">
      <c r="C31" s="14"/>
      <c r="F31" s="164"/>
    </row>
    <row r="32" s="12" customFormat="1" ht="12.75"/>
    <row r="33" s="12" customFormat="1" ht="12.75"/>
  </sheetData>
  <printOptions/>
  <pageMargins left="1.45" right="0.88" top="0.48" bottom="1" header="0.46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80"/>
  <sheetViews>
    <sheetView zoomScale="75" zoomScaleNormal="75" workbookViewId="0" topLeftCell="A1">
      <selection activeCell="H8" sqref="H8"/>
    </sheetView>
  </sheetViews>
  <sheetFormatPr defaultColWidth="9.140625" defaultRowHeight="12.75"/>
  <cols>
    <col min="2" max="2" width="40.140625" style="0" customWidth="1"/>
    <col min="3" max="3" width="15.421875" style="0" customWidth="1"/>
    <col min="4" max="4" width="12.7109375" style="0" customWidth="1"/>
    <col min="5" max="5" width="14.8515625" style="0" customWidth="1"/>
    <col min="7" max="7" width="11.00390625" style="0" customWidth="1"/>
  </cols>
  <sheetData>
    <row r="1" spans="1:59" ht="15.75">
      <c r="A1" s="184"/>
      <c r="B1" s="184"/>
      <c r="C1" s="184"/>
      <c r="D1" s="184"/>
      <c r="E1" s="107" t="s">
        <v>193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</row>
    <row r="2" spans="1:59" ht="15.75">
      <c r="A2" s="184"/>
      <c r="B2" s="184"/>
      <c r="C2" s="184"/>
      <c r="D2" s="184"/>
      <c r="E2" s="107" t="s">
        <v>213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</row>
    <row r="3" spans="1:59" ht="15.75">
      <c r="A3" s="184"/>
      <c r="B3" s="184"/>
      <c r="C3" s="184"/>
      <c r="D3" s="184"/>
      <c r="E3" s="107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</row>
    <row r="4" spans="1:59" ht="15.75">
      <c r="A4" s="184"/>
      <c r="B4" s="191"/>
      <c r="C4" s="191"/>
      <c r="D4" s="191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</row>
    <row r="5" spans="1:59" ht="15.75">
      <c r="A5" s="184"/>
      <c r="B5" s="191"/>
      <c r="C5" s="191"/>
      <c r="D5" s="191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</row>
    <row r="6" spans="1:59" ht="18.75">
      <c r="A6" s="184"/>
      <c r="B6" s="188" t="s">
        <v>193</v>
      </c>
      <c r="C6" s="188"/>
      <c r="D6" s="187"/>
      <c r="E6" s="186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</row>
    <row r="7" spans="1:59" ht="15.75">
      <c r="A7" s="184"/>
      <c r="B7" s="187"/>
      <c r="C7" s="187"/>
      <c r="D7" s="187"/>
      <c r="E7" s="18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</row>
    <row r="8" spans="1:59" ht="18.75">
      <c r="A8" s="184"/>
      <c r="B8" s="188" t="s">
        <v>352</v>
      </c>
      <c r="C8" s="187"/>
      <c r="D8" s="187"/>
      <c r="E8" s="18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</row>
    <row r="9" spans="1:59" ht="18.75">
      <c r="A9" s="184"/>
      <c r="B9" s="411" t="s">
        <v>353</v>
      </c>
      <c r="C9" s="188"/>
      <c r="D9" s="187"/>
      <c r="E9" s="186"/>
      <c r="F9" s="189"/>
      <c r="G9" s="189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</row>
    <row r="10" spans="1:27" ht="15.75">
      <c r="A10" s="184"/>
      <c r="B10" s="190" t="s">
        <v>146</v>
      </c>
      <c r="C10" s="190"/>
      <c r="D10" s="187"/>
      <c r="E10" s="464"/>
      <c r="F10" s="237"/>
      <c r="G10" s="237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27" ht="15.75" customHeight="1">
      <c r="A11" s="184"/>
      <c r="B11" s="190" t="s">
        <v>39</v>
      </c>
      <c r="C11" s="190"/>
      <c r="D11" s="187"/>
      <c r="E11" s="465"/>
      <c r="F11" s="239"/>
      <c r="G11" s="237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</row>
    <row r="12" spans="1:27" ht="15.75" customHeight="1">
      <c r="A12" s="184"/>
      <c r="B12" s="191"/>
      <c r="C12" s="191"/>
      <c r="D12" s="191"/>
      <c r="E12" s="46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15.75" customHeight="1" thickBot="1">
      <c r="A13" s="184"/>
      <c r="B13" s="190" t="s">
        <v>378</v>
      </c>
      <c r="C13" s="190"/>
      <c r="D13" s="187"/>
      <c r="E13" s="46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ht="15.75" customHeight="1">
      <c r="A14" s="184"/>
      <c r="B14" s="540" t="s">
        <v>2</v>
      </c>
      <c r="C14" s="541" t="s">
        <v>381</v>
      </c>
      <c r="D14" s="542" t="s">
        <v>39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ht="15.75" customHeight="1">
      <c r="A15" s="184"/>
      <c r="B15" s="543" t="s">
        <v>357</v>
      </c>
      <c r="C15" s="467" t="s">
        <v>364</v>
      </c>
      <c r="D15" s="544">
        <v>0.95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ht="15.75" customHeight="1">
      <c r="A16" s="184"/>
      <c r="B16" s="543" t="s">
        <v>358</v>
      </c>
      <c r="C16" s="468" t="s">
        <v>366</v>
      </c>
      <c r="D16" s="544">
        <v>0.75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ht="15.75" customHeight="1">
      <c r="A17" s="184"/>
      <c r="B17" s="545" t="s">
        <v>329</v>
      </c>
      <c r="C17" s="469" t="s">
        <v>321</v>
      </c>
      <c r="D17" s="546">
        <v>0.85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27" ht="15.75" customHeight="1">
      <c r="A18" s="184"/>
      <c r="B18" s="543" t="s">
        <v>359</v>
      </c>
      <c r="C18" s="469" t="s">
        <v>369</v>
      </c>
      <c r="D18" s="546">
        <v>0.9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</row>
    <row r="19" spans="1:27" ht="15.75" customHeight="1">
      <c r="A19" s="184"/>
      <c r="B19" s="545" t="s">
        <v>284</v>
      </c>
      <c r="C19" s="469" t="s">
        <v>296</v>
      </c>
      <c r="D19" s="546">
        <v>0.85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  <row r="20" spans="1:27" ht="15.75" customHeight="1">
      <c r="A20" s="184"/>
      <c r="B20" s="545" t="s">
        <v>305</v>
      </c>
      <c r="C20" s="469" t="s">
        <v>306</v>
      </c>
      <c r="D20" s="546">
        <v>1.2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27" ht="15.75" customHeight="1">
      <c r="A21" s="184"/>
      <c r="B21" s="545" t="s">
        <v>324</v>
      </c>
      <c r="C21" s="469" t="s">
        <v>325</v>
      </c>
      <c r="D21" s="546">
        <v>0.75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</row>
    <row r="22" spans="1:27" ht="15.75" customHeight="1">
      <c r="A22" s="184"/>
      <c r="B22" s="545" t="s">
        <v>303</v>
      </c>
      <c r="C22" s="469" t="s">
        <v>298</v>
      </c>
      <c r="D22" s="546">
        <v>0.9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</row>
    <row r="23" spans="1:27" ht="15.75" customHeight="1">
      <c r="A23" s="184"/>
      <c r="B23" s="545" t="s">
        <v>285</v>
      </c>
      <c r="C23" s="469" t="s">
        <v>297</v>
      </c>
      <c r="D23" s="546">
        <v>0.85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1:27" ht="15.75" customHeight="1">
      <c r="A24" s="184"/>
      <c r="B24" s="545" t="s">
        <v>360</v>
      </c>
      <c r="C24" s="470" t="s">
        <v>361</v>
      </c>
      <c r="D24" s="546">
        <v>0.7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5.75" customHeight="1">
      <c r="A25" s="184"/>
      <c r="B25" s="545" t="s">
        <v>362</v>
      </c>
      <c r="C25" s="470" t="s">
        <v>379</v>
      </c>
      <c r="D25" s="546">
        <v>0.85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</row>
    <row r="26" spans="1:27" ht="15.75" customHeight="1" thickBot="1">
      <c r="A26" s="184"/>
      <c r="B26" s="547" t="s">
        <v>307</v>
      </c>
      <c r="C26" s="470" t="s">
        <v>308</v>
      </c>
      <c r="D26" s="548">
        <v>0.8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</row>
    <row r="27" spans="1:27" ht="15.75" customHeight="1">
      <c r="A27" s="192"/>
      <c r="B27" s="515" t="s">
        <v>13</v>
      </c>
      <c r="C27" s="516"/>
      <c r="D27" s="517">
        <f>AVERAGE(D15:D26)</f>
        <v>0.8624999999999999</v>
      </c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</row>
    <row r="28" spans="1:27" ht="15.75" customHeight="1" thickBot="1">
      <c r="A28" s="184"/>
      <c r="B28" s="412" t="s">
        <v>203</v>
      </c>
      <c r="C28" s="518"/>
      <c r="D28" s="519">
        <f>MEDIAN(D15:D26)</f>
        <v>0.85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1:27" ht="15.75" customHeight="1">
      <c r="A29" s="184"/>
      <c r="B29" s="372" t="s">
        <v>319</v>
      </c>
      <c r="C29" s="372"/>
      <c r="D29" s="466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</row>
    <row r="30" spans="1:27" ht="15.7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</row>
    <row r="31" spans="1:27" ht="15.7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</row>
    <row r="32" spans="1:27" ht="15.7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</row>
    <row r="35" spans="1:27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</row>
    <row r="36" spans="1:27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</row>
    <row r="37" spans="1:27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</row>
    <row r="39" spans="1:27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</row>
    <row r="40" spans="1:27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</row>
    <row r="41" spans="1:27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</row>
    <row r="42" spans="1:27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</row>
    <row r="43" spans="1:27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</row>
    <row r="44" spans="1:27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</row>
    <row r="45" spans="1:27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</row>
    <row r="46" spans="1:27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</row>
    <row r="47" spans="1:27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</row>
    <row r="48" spans="1:27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</row>
    <row r="49" spans="1:27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</row>
    <row r="50" spans="1:27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</row>
    <row r="52" spans="1:27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</row>
    <row r="53" spans="1:27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</row>
    <row r="54" spans="1:27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</row>
    <row r="55" spans="1:27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</row>
    <row r="56" spans="1:27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</row>
    <row r="57" spans="1:27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</row>
    <row r="58" spans="1:27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</row>
    <row r="59" spans="1:27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</row>
    <row r="60" spans="1:27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</row>
    <row r="61" spans="1:27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</row>
    <row r="62" spans="1:27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</row>
    <row r="63" spans="1:27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</row>
    <row r="64" spans="1:27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</row>
    <row r="65" spans="1:27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</row>
    <row r="66" spans="1:27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</row>
    <row r="67" spans="1:27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</row>
    <row r="68" spans="1:27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</row>
    <row r="69" spans="2:27" ht="12.75"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</row>
    <row r="70" spans="2:27" ht="12.75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</row>
    <row r="71" spans="2:27" ht="12.75"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</row>
    <row r="72" spans="2:27" ht="12.75"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</row>
    <row r="73" spans="2:27" ht="12.75"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</row>
    <row r="74" spans="2:27" ht="12.75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</row>
    <row r="75" spans="2:27" ht="12.75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</row>
    <row r="76" spans="2:27" ht="12.75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</row>
    <row r="77" spans="2:27" ht="12.75"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</row>
    <row r="78" spans="2:27" ht="12.75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</row>
    <row r="79" spans="2:27" ht="12.75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</row>
    <row r="80" spans="2:27" ht="12.75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</row>
  </sheetData>
  <printOptions/>
  <pageMargins left="1.72" right="0.45" top="0.46" bottom="0.27" header="0.48" footer="0.24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K19" sqref="K19"/>
    </sheetView>
  </sheetViews>
  <sheetFormatPr defaultColWidth="9.140625" defaultRowHeight="12.75"/>
  <cols>
    <col min="1" max="1" width="16.7109375" style="0" customWidth="1"/>
    <col min="2" max="2" width="28.421875" style="0" customWidth="1"/>
    <col min="3" max="3" width="11.00390625" style="0" customWidth="1"/>
    <col min="4" max="4" width="6.8515625" style="0" customWidth="1"/>
    <col min="5" max="5" width="8.140625" style="0" customWidth="1"/>
    <col min="6" max="6" width="11.140625" style="0" bestFit="1" customWidth="1"/>
    <col min="8" max="8" width="9.8515625" style="0" customWidth="1"/>
  </cols>
  <sheetData>
    <row r="1" ht="15.75">
      <c r="H1" s="1" t="s">
        <v>193</v>
      </c>
    </row>
    <row r="2" spans="8:17" ht="15.75">
      <c r="H2" s="113" t="s">
        <v>214</v>
      </c>
      <c r="K2" s="5"/>
      <c r="L2" s="5"/>
      <c r="M2" s="5"/>
      <c r="N2" s="5"/>
      <c r="O2" s="5"/>
      <c r="P2" s="5"/>
      <c r="Q2" s="5"/>
    </row>
    <row r="3" spans="10:17" ht="15.75">
      <c r="J3" s="113"/>
      <c r="K3" s="5"/>
      <c r="L3" s="5"/>
      <c r="M3" s="5"/>
      <c r="N3" s="5"/>
      <c r="O3" s="5"/>
      <c r="P3" s="5"/>
      <c r="Q3" s="5"/>
    </row>
    <row r="4" spans="1:17" ht="18.75">
      <c r="A4" s="188" t="s">
        <v>352</v>
      </c>
      <c r="B4" s="183"/>
      <c r="C4" s="183"/>
      <c r="D4" s="183"/>
      <c r="E4" s="183"/>
      <c r="F4" s="183"/>
      <c r="G4" s="183"/>
      <c r="H4" s="474"/>
      <c r="J4" s="113"/>
      <c r="K4" s="5"/>
      <c r="L4" s="5"/>
      <c r="M4" s="5"/>
      <c r="N4" s="5"/>
      <c r="O4" s="5"/>
      <c r="P4" s="5"/>
      <c r="Q4" s="5"/>
    </row>
    <row r="5" spans="1:17" ht="18.75">
      <c r="A5" s="18" t="s">
        <v>353</v>
      </c>
      <c r="B5" s="183"/>
      <c r="C5" s="183"/>
      <c r="D5" s="183"/>
      <c r="E5" s="183"/>
      <c r="F5" s="183"/>
      <c r="G5" s="183"/>
      <c r="H5" s="474"/>
      <c r="J5" s="113"/>
      <c r="K5" s="5"/>
      <c r="L5" s="5"/>
      <c r="M5" s="5"/>
      <c r="N5" s="5"/>
      <c r="O5" s="5"/>
      <c r="P5" s="5"/>
      <c r="Q5" s="5"/>
    </row>
    <row r="6" spans="1:17" ht="15.75">
      <c r="A6" s="7" t="s">
        <v>259</v>
      </c>
      <c r="B6" s="183"/>
      <c r="C6" s="183"/>
      <c r="D6" s="183"/>
      <c r="E6" s="183"/>
      <c r="F6" s="183"/>
      <c r="G6" s="183"/>
      <c r="H6" s="474"/>
      <c r="J6" s="113"/>
      <c r="K6" s="5"/>
      <c r="L6" s="5"/>
      <c r="M6" s="5"/>
      <c r="N6" s="5"/>
      <c r="O6" s="5"/>
      <c r="P6" s="5"/>
      <c r="Q6" s="5"/>
    </row>
    <row r="7" spans="1:17" ht="16.5" thickBot="1">
      <c r="A7" s="7" t="s">
        <v>245</v>
      </c>
      <c r="B7" s="183"/>
      <c r="C7" s="183"/>
      <c r="D7" s="183"/>
      <c r="E7" s="183"/>
      <c r="F7" s="183"/>
      <c r="G7" s="183"/>
      <c r="H7" s="474"/>
      <c r="J7" s="113"/>
      <c r="K7" s="5"/>
      <c r="L7" s="5"/>
      <c r="M7" s="5"/>
      <c r="N7" s="5"/>
      <c r="O7" s="5"/>
      <c r="P7" s="5"/>
      <c r="Q7" s="5"/>
    </row>
    <row r="8" spans="1:17" ht="15.75">
      <c r="A8" s="373"/>
      <c r="B8" s="374"/>
      <c r="C8" s="374"/>
      <c r="D8" s="375" t="s">
        <v>332</v>
      </c>
      <c r="E8" s="374"/>
      <c r="F8" s="375" t="s">
        <v>13</v>
      </c>
      <c r="G8" s="376"/>
      <c r="H8" s="377" t="s">
        <v>333</v>
      </c>
      <c r="J8" s="113"/>
      <c r="K8" s="5"/>
      <c r="L8" s="5"/>
      <c r="M8" s="5"/>
      <c r="N8" s="5"/>
      <c r="O8" s="5"/>
      <c r="P8" s="5"/>
      <c r="Q8" s="5"/>
    </row>
    <row r="9" spans="1:17" ht="15.75">
      <c r="A9" s="378" t="s">
        <v>333</v>
      </c>
      <c r="B9" s="379" t="s">
        <v>334</v>
      </c>
      <c r="C9" s="379"/>
      <c r="D9" s="380" t="s">
        <v>335</v>
      </c>
      <c r="E9" s="380" t="s">
        <v>336</v>
      </c>
      <c r="F9" s="380" t="s">
        <v>337</v>
      </c>
      <c r="G9" s="380" t="s">
        <v>13</v>
      </c>
      <c r="H9" s="381" t="s">
        <v>16</v>
      </c>
      <c r="I9" s="5"/>
      <c r="J9" s="5"/>
      <c r="K9" s="5"/>
      <c r="L9" s="5"/>
      <c r="M9" s="5"/>
      <c r="N9" s="5"/>
      <c r="O9" s="5"/>
      <c r="P9" s="5"/>
      <c r="Q9" s="5"/>
    </row>
    <row r="10" spans="1:17" ht="15.75">
      <c r="A10" s="382" t="s">
        <v>227</v>
      </c>
      <c r="B10" s="159"/>
      <c r="C10" s="159"/>
      <c r="D10" s="159"/>
      <c r="E10" s="159"/>
      <c r="F10" s="169"/>
      <c r="G10" s="169"/>
      <c r="H10" s="383"/>
      <c r="I10" s="5"/>
      <c r="J10" s="5"/>
      <c r="K10" s="5"/>
      <c r="L10" s="5"/>
      <c r="M10" s="5"/>
      <c r="N10" s="5"/>
      <c r="O10" s="5"/>
      <c r="P10" s="5"/>
      <c r="Q10" s="5"/>
    </row>
    <row r="11" spans="1:17" ht="15.75">
      <c r="A11" s="56"/>
      <c r="B11" s="10" t="s">
        <v>223</v>
      </c>
      <c r="C11" s="10" t="s">
        <v>224</v>
      </c>
      <c r="D11" s="170"/>
      <c r="E11" s="6"/>
      <c r="F11" s="155">
        <f>0.123-0.058</f>
        <v>0.065</v>
      </c>
      <c r="G11" s="155">
        <f>AVERAGE(F11:F12)</f>
        <v>0.056999999999999995</v>
      </c>
      <c r="H11" s="384"/>
      <c r="I11" s="5"/>
      <c r="J11" s="5"/>
      <c r="K11" s="5"/>
      <c r="L11" s="5"/>
      <c r="M11" s="5"/>
      <c r="N11" s="5"/>
      <c r="O11" s="5"/>
      <c r="P11" s="5"/>
      <c r="Q11" s="5"/>
    </row>
    <row r="12" spans="1:17" ht="15.75">
      <c r="A12" s="56"/>
      <c r="B12" s="10"/>
      <c r="C12" s="10" t="s">
        <v>225</v>
      </c>
      <c r="D12" s="170"/>
      <c r="E12" s="6"/>
      <c r="F12" s="155">
        <f>0.104-0.055</f>
        <v>0.048999999999999995</v>
      </c>
      <c r="H12" s="385"/>
      <c r="I12" s="165"/>
      <c r="J12" s="165"/>
      <c r="K12" s="5"/>
      <c r="L12" s="5"/>
      <c r="M12" s="5"/>
      <c r="N12" s="5"/>
      <c r="O12" s="5"/>
      <c r="P12" s="5"/>
      <c r="Q12" s="5"/>
    </row>
    <row r="13" spans="1:17" ht="15.75">
      <c r="A13" s="56"/>
      <c r="B13" s="158" t="s">
        <v>241</v>
      </c>
      <c r="C13" s="158"/>
      <c r="D13" s="171"/>
      <c r="E13" s="172"/>
      <c r="F13" s="172"/>
      <c r="G13" s="161"/>
      <c r="H13" s="386">
        <f>G11</f>
        <v>0.056999999999999995</v>
      </c>
      <c r="I13" s="165"/>
      <c r="J13" s="165"/>
      <c r="K13" s="5"/>
      <c r="L13" s="5"/>
      <c r="M13" s="5"/>
      <c r="N13" s="5"/>
      <c r="O13" s="5"/>
      <c r="P13" s="5"/>
      <c r="Q13" s="5"/>
    </row>
    <row r="14" spans="1:17" ht="15.75">
      <c r="A14" s="56" t="s">
        <v>228</v>
      </c>
      <c r="B14" s="10"/>
      <c r="C14" s="10"/>
      <c r="D14" s="170"/>
      <c r="E14" s="155"/>
      <c r="F14" s="155"/>
      <c r="G14" s="155"/>
      <c r="H14" s="387"/>
      <c r="I14" s="165"/>
      <c r="J14" s="165"/>
      <c r="K14" s="5"/>
      <c r="L14" s="5"/>
      <c r="M14" s="5"/>
      <c r="N14" s="5"/>
      <c r="O14" s="5"/>
      <c r="P14" s="5"/>
      <c r="Q14" s="5"/>
    </row>
    <row r="15" spans="1:17" ht="15.75">
      <c r="A15" s="56"/>
      <c r="B15" s="10" t="s">
        <v>226</v>
      </c>
      <c r="C15" s="10"/>
      <c r="D15" s="170"/>
      <c r="E15" s="155"/>
      <c r="F15" s="155"/>
      <c r="G15" s="155">
        <v>0.03</v>
      </c>
      <c r="H15" s="387"/>
      <c r="I15" s="165"/>
      <c r="J15" s="165"/>
      <c r="K15" s="5"/>
      <c r="L15" s="5"/>
      <c r="M15" s="5"/>
      <c r="N15" s="5"/>
      <c r="O15" s="5"/>
      <c r="P15" s="5"/>
      <c r="Q15" s="5"/>
    </row>
    <row r="16" spans="1:17" ht="15.75">
      <c r="A16" s="56"/>
      <c r="B16" s="10" t="s">
        <v>244</v>
      </c>
      <c r="C16" s="10"/>
      <c r="D16" s="170"/>
      <c r="E16" s="155"/>
      <c r="F16" s="173"/>
      <c r="G16" s="155">
        <v>0.024</v>
      </c>
      <c r="H16" s="387"/>
      <c r="I16" s="165"/>
      <c r="J16" s="165"/>
      <c r="K16" s="5"/>
      <c r="L16" s="5"/>
      <c r="M16" s="5"/>
      <c r="N16" s="5"/>
      <c r="O16" s="5"/>
      <c r="P16" s="5"/>
      <c r="Q16" s="5"/>
    </row>
    <row r="17" spans="1:17" ht="15.75">
      <c r="A17" s="56"/>
      <c r="B17" s="10" t="s">
        <v>338</v>
      </c>
      <c r="C17" s="10"/>
      <c r="D17" s="170"/>
      <c r="E17" s="155"/>
      <c r="F17" s="173"/>
      <c r="G17" s="155">
        <v>0.069</v>
      </c>
      <c r="H17" s="387"/>
      <c r="I17" s="165"/>
      <c r="J17" s="165"/>
      <c r="K17" s="5"/>
      <c r="L17" s="5"/>
      <c r="M17" s="5"/>
      <c r="N17" s="5"/>
      <c r="O17" s="5"/>
      <c r="P17" s="5"/>
      <c r="Q17" s="5"/>
    </row>
    <row r="18" spans="1:17" ht="15.75">
      <c r="A18" s="56"/>
      <c r="B18" s="10" t="s">
        <v>339</v>
      </c>
      <c r="C18" s="10"/>
      <c r="D18" s="170">
        <v>0.035</v>
      </c>
      <c r="E18" s="155">
        <v>0.07</v>
      </c>
      <c r="F18" s="170">
        <f>AVERAGE(D18:E18)</f>
        <v>0.052500000000000005</v>
      </c>
      <c r="G18" s="155"/>
      <c r="H18" s="387"/>
      <c r="I18" s="165"/>
      <c r="J18" s="165"/>
      <c r="K18" s="5"/>
      <c r="L18" s="5"/>
      <c r="M18" s="5"/>
      <c r="N18" s="5"/>
      <c r="O18" s="5"/>
      <c r="P18" s="5"/>
      <c r="Q18" s="5"/>
    </row>
    <row r="19" spans="1:17" ht="15.75">
      <c r="A19" s="56"/>
      <c r="B19" s="10" t="s">
        <v>236</v>
      </c>
      <c r="C19" s="10" t="s">
        <v>224</v>
      </c>
      <c r="D19" s="170">
        <v>0.035</v>
      </c>
      <c r="E19" s="155">
        <v>0.0525</v>
      </c>
      <c r="F19" s="155">
        <f>AVERAGE(D20:E20)</f>
        <v>0.0325</v>
      </c>
      <c r="G19" s="155">
        <f>AVERAGE(E19:F20)</f>
        <v>0.041666666666666664</v>
      </c>
      <c r="H19" s="387"/>
      <c r="I19" s="165"/>
      <c r="J19" s="165"/>
      <c r="K19" s="5"/>
      <c r="L19" s="5"/>
      <c r="M19" s="5"/>
      <c r="N19" s="5"/>
      <c r="O19" s="5"/>
      <c r="P19" s="5"/>
      <c r="Q19" s="5"/>
    </row>
    <row r="20" spans="1:17" ht="15.75">
      <c r="A20" s="56"/>
      <c r="B20" s="10"/>
      <c r="C20" s="10" t="s">
        <v>225</v>
      </c>
      <c r="D20" s="170">
        <v>0.025</v>
      </c>
      <c r="E20" s="155">
        <v>0.04</v>
      </c>
      <c r="F20" s="155"/>
      <c r="G20" s="155"/>
      <c r="H20" s="387"/>
      <c r="I20" s="165"/>
      <c r="J20" s="165"/>
      <c r="K20" s="5"/>
      <c r="L20" s="5"/>
      <c r="M20" s="5"/>
      <c r="N20" s="5"/>
      <c r="O20" s="5"/>
      <c r="P20" s="5"/>
      <c r="Q20" s="5"/>
    </row>
    <row r="21" spans="1:17" ht="15.75">
      <c r="A21" s="56"/>
      <c r="B21" s="10" t="s">
        <v>222</v>
      </c>
      <c r="C21" s="10"/>
      <c r="D21" s="170">
        <v>0.0255</v>
      </c>
      <c r="E21" s="155">
        <v>0.0432</v>
      </c>
      <c r="F21" s="173"/>
      <c r="G21" s="155">
        <f>AVERAGE(D21:E21)</f>
        <v>0.03435</v>
      </c>
      <c r="H21" s="387"/>
      <c r="I21" s="165"/>
      <c r="L21" s="5"/>
      <c r="M21" s="5"/>
      <c r="N21" s="5"/>
      <c r="O21" s="5"/>
      <c r="P21" s="5"/>
      <c r="Q21" s="5"/>
    </row>
    <row r="22" spans="1:17" ht="15.75">
      <c r="A22" s="56"/>
      <c r="B22" s="10" t="s">
        <v>340</v>
      </c>
      <c r="C22" s="10"/>
      <c r="D22" s="170"/>
      <c r="E22" s="155"/>
      <c r="F22" s="173"/>
      <c r="G22" s="155">
        <v>0.0714</v>
      </c>
      <c r="H22" s="387"/>
      <c r="I22" s="165"/>
      <c r="J22" s="165"/>
      <c r="K22" s="5"/>
      <c r="L22" s="5"/>
      <c r="M22" s="5"/>
      <c r="N22" s="5"/>
      <c r="O22" s="5"/>
      <c r="P22" s="5"/>
      <c r="Q22" s="5"/>
    </row>
    <row r="23" spans="1:17" ht="15.75">
      <c r="A23" s="56"/>
      <c r="B23" s="10" t="s">
        <v>341</v>
      </c>
      <c r="C23" s="10" t="s">
        <v>225</v>
      </c>
      <c r="D23" s="170"/>
      <c r="E23" s="155"/>
      <c r="F23" s="173"/>
      <c r="G23" s="155">
        <v>0.025</v>
      </c>
      <c r="H23" s="387"/>
      <c r="I23" s="165"/>
      <c r="J23" s="165"/>
      <c r="K23" s="5"/>
      <c r="L23" s="5"/>
      <c r="M23" s="5"/>
      <c r="N23" s="5"/>
      <c r="O23" s="5"/>
      <c r="P23" s="5"/>
      <c r="Q23" s="5"/>
    </row>
    <row r="24" spans="1:17" ht="15.75">
      <c r="A24" s="56"/>
      <c r="B24" s="158" t="s">
        <v>241</v>
      </c>
      <c r="C24" s="158"/>
      <c r="D24" s="171"/>
      <c r="E24" s="172"/>
      <c r="F24" s="172"/>
      <c r="G24" s="161"/>
      <c r="H24" s="386">
        <f>AVERAGE(G14:G23)</f>
        <v>0.04220238095238095</v>
      </c>
      <c r="I24" s="165"/>
      <c r="J24" s="165"/>
      <c r="K24" s="5"/>
      <c r="L24" s="5"/>
      <c r="M24" s="5"/>
      <c r="N24" s="5"/>
      <c r="O24" s="5"/>
      <c r="P24" s="5"/>
      <c r="Q24" s="5"/>
    </row>
    <row r="25" spans="1:17" ht="15.75">
      <c r="A25" s="56" t="s">
        <v>229</v>
      </c>
      <c r="B25" s="10"/>
      <c r="C25" s="10"/>
      <c r="D25" s="170"/>
      <c r="E25" s="155"/>
      <c r="F25" s="155"/>
      <c r="G25" s="155"/>
      <c r="H25" s="387"/>
      <c r="I25" s="165"/>
      <c r="J25" s="165"/>
      <c r="K25" s="5"/>
      <c r="L25" s="5"/>
      <c r="M25" s="5"/>
      <c r="N25" s="5"/>
      <c r="O25" s="5"/>
      <c r="P25" s="5"/>
      <c r="Q25" s="5"/>
    </row>
    <row r="26" spans="1:17" ht="15.75">
      <c r="A26" s="56"/>
      <c r="B26" s="10" t="s">
        <v>230</v>
      </c>
      <c r="C26" s="10"/>
      <c r="D26" s="170"/>
      <c r="E26" s="6"/>
      <c r="F26" s="173"/>
      <c r="G26" s="155">
        <v>0.02</v>
      </c>
      <c r="H26" s="384"/>
      <c r="I26" s="165"/>
      <c r="J26" s="165"/>
      <c r="K26" s="5"/>
      <c r="L26" s="5"/>
      <c r="M26" s="5"/>
      <c r="N26" s="5"/>
      <c r="O26" s="5"/>
      <c r="P26" s="5"/>
      <c r="Q26" s="5"/>
    </row>
    <row r="27" spans="1:17" ht="15.75">
      <c r="A27" s="56"/>
      <c r="B27" s="10" t="s">
        <v>242</v>
      </c>
      <c r="C27" s="10"/>
      <c r="D27" s="170"/>
      <c r="E27" s="6"/>
      <c r="F27" s="173"/>
      <c r="G27" s="155">
        <v>0.0305</v>
      </c>
      <c r="H27" s="384"/>
      <c r="I27" s="165"/>
      <c r="J27" s="165"/>
      <c r="K27" s="5"/>
      <c r="L27" s="5"/>
      <c r="M27" s="5"/>
      <c r="N27" s="5"/>
      <c r="O27" s="5"/>
      <c r="P27" s="5"/>
      <c r="Q27" s="5"/>
    </row>
    <row r="28" spans="1:17" ht="15.75">
      <c r="A28" s="56"/>
      <c r="B28" s="10" t="s">
        <v>243</v>
      </c>
      <c r="C28" s="10"/>
      <c r="D28" s="170">
        <v>0.05</v>
      </c>
      <c r="E28" s="155">
        <v>0.055</v>
      </c>
      <c r="F28" s="155"/>
      <c r="G28" s="155">
        <f>AVERAGE(D28:E28)</f>
        <v>0.052500000000000005</v>
      </c>
      <c r="H28" s="387"/>
      <c r="I28" s="165"/>
      <c r="J28" s="165"/>
      <c r="K28" s="5"/>
      <c r="L28" s="5"/>
      <c r="M28" s="5"/>
      <c r="N28" s="5"/>
      <c r="O28" s="5"/>
      <c r="P28" s="5"/>
      <c r="Q28" s="5"/>
    </row>
    <row r="29" spans="1:17" ht="15.75">
      <c r="A29" s="56"/>
      <c r="B29" s="158" t="s">
        <v>241</v>
      </c>
      <c r="C29" s="158"/>
      <c r="D29" s="171"/>
      <c r="E29" s="172"/>
      <c r="F29" s="172"/>
      <c r="G29" s="161"/>
      <c r="H29" s="386">
        <f>AVERAGE(G26:G28)</f>
        <v>0.034333333333333334</v>
      </c>
      <c r="I29" s="165"/>
      <c r="J29" s="165"/>
      <c r="K29" s="5"/>
      <c r="L29" s="5"/>
      <c r="M29" s="5"/>
      <c r="N29" s="5"/>
      <c r="O29" s="5"/>
      <c r="P29" s="5"/>
      <c r="Q29" s="5"/>
    </row>
    <row r="30" spans="1:17" ht="15.75">
      <c r="A30" s="56" t="s">
        <v>231</v>
      </c>
      <c r="B30" s="10"/>
      <c r="C30" s="10"/>
      <c r="D30" s="170"/>
      <c r="E30" s="155"/>
      <c r="F30" s="155"/>
      <c r="G30" s="155"/>
      <c r="H30" s="387"/>
      <c r="I30" s="165"/>
      <c r="J30" s="165"/>
      <c r="K30" s="5"/>
      <c r="L30" s="5"/>
      <c r="M30" s="5"/>
      <c r="N30" s="5"/>
      <c r="O30" s="5"/>
      <c r="P30" s="5"/>
      <c r="Q30" s="5"/>
    </row>
    <row r="31" spans="1:17" ht="15.75">
      <c r="A31" s="56"/>
      <c r="B31" s="10" t="s">
        <v>240</v>
      </c>
      <c r="C31" s="10"/>
      <c r="D31" s="170">
        <v>0.04</v>
      </c>
      <c r="E31" s="155">
        <v>0.047</v>
      </c>
      <c r="F31" s="155"/>
      <c r="G31" s="155"/>
      <c r="H31" s="387"/>
      <c r="I31" s="165"/>
      <c r="J31" s="165"/>
      <c r="K31" s="5"/>
      <c r="L31" s="5"/>
      <c r="M31" s="5"/>
      <c r="N31" s="5"/>
      <c r="O31" s="5"/>
      <c r="P31" s="5"/>
      <c r="Q31" s="5"/>
    </row>
    <row r="32" spans="1:17" ht="15.75">
      <c r="A32" s="56"/>
      <c r="B32" s="10" t="s">
        <v>237</v>
      </c>
      <c r="C32" s="10"/>
      <c r="D32" s="170">
        <v>0.02</v>
      </c>
      <c r="E32" s="155">
        <v>0.035</v>
      </c>
      <c r="F32" s="155"/>
      <c r="G32" s="155"/>
      <c r="H32" s="387"/>
      <c r="I32" s="165"/>
      <c r="J32" s="165"/>
      <c r="K32" s="5"/>
      <c r="L32" s="5"/>
      <c r="M32" s="5"/>
      <c r="N32" s="5"/>
      <c r="O32" s="5"/>
      <c r="P32" s="5"/>
      <c r="Q32" s="5"/>
    </row>
    <row r="33" spans="1:17" ht="15.75">
      <c r="A33" s="56"/>
      <c r="B33" s="10" t="s">
        <v>238</v>
      </c>
      <c r="C33" s="10"/>
      <c r="D33" s="170">
        <v>0.03</v>
      </c>
      <c r="E33" s="155">
        <v>0.048</v>
      </c>
      <c r="F33" s="155"/>
      <c r="G33" s="155"/>
      <c r="H33" s="387"/>
      <c r="I33" s="165"/>
      <c r="J33" s="165"/>
      <c r="K33" s="5"/>
      <c r="L33" s="5"/>
      <c r="M33" s="5"/>
      <c r="N33" s="5"/>
      <c r="O33" s="5"/>
      <c r="P33" s="5"/>
      <c r="Q33" s="5"/>
    </row>
    <row r="34" spans="1:17" ht="15.75">
      <c r="A34" s="56"/>
      <c r="B34" s="10" t="s">
        <v>239</v>
      </c>
      <c r="C34" s="10"/>
      <c r="D34" s="170">
        <v>0.03</v>
      </c>
      <c r="E34" s="155">
        <v>0.035</v>
      </c>
      <c r="F34" s="155"/>
      <c r="G34" s="155">
        <f>AVERAGE(D31:E34)</f>
        <v>0.035625000000000004</v>
      </c>
      <c r="H34" s="387"/>
      <c r="I34" s="165"/>
      <c r="J34" s="165"/>
      <c r="K34" s="5"/>
      <c r="L34" s="5"/>
      <c r="M34" s="5"/>
      <c r="N34" s="5"/>
      <c r="O34" s="5"/>
      <c r="P34" s="5"/>
      <c r="Q34" s="5"/>
    </row>
    <row r="35" spans="1:17" ht="15.75">
      <c r="A35" s="56"/>
      <c r="B35" s="158" t="s">
        <v>241</v>
      </c>
      <c r="C35" s="158"/>
      <c r="D35" s="171"/>
      <c r="E35" s="172"/>
      <c r="F35" s="172"/>
      <c r="G35" s="161"/>
      <c r="H35" s="386">
        <f>AVERAGE(D31:E34)</f>
        <v>0.035625000000000004</v>
      </c>
      <c r="I35" s="165"/>
      <c r="J35" s="165"/>
      <c r="K35" s="5"/>
      <c r="L35" s="5"/>
      <c r="M35" s="5"/>
      <c r="N35" s="5"/>
      <c r="O35" s="5"/>
      <c r="P35" s="5"/>
      <c r="Q35" s="5"/>
    </row>
    <row r="36" spans="1:17" ht="15.75">
      <c r="A36" s="56" t="s">
        <v>232</v>
      </c>
      <c r="B36" s="10"/>
      <c r="C36" s="10"/>
      <c r="D36" s="170"/>
      <c r="E36" s="155"/>
      <c r="F36" s="155"/>
      <c r="G36" s="155"/>
      <c r="H36" s="387"/>
      <c r="I36" s="165"/>
      <c r="J36" s="165"/>
      <c r="K36" s="5"/>
      <c r="L36" s="5"/>
      <c r="M36" s="5"/>
      <c r="N36" s="5"/>
      <c r="O36" s="5"/>
      <c r="P36" s="5"/>
      <c r="Q36" s="5"/>
    </row>
    <row r="37" spans="1:17" ht="15.75">
      <c r="A37" s="56"/>
      <c r="B37" s="10" t="s">
        <v>383</v>
      </c>
      <c r="C37" s="10"/>
      <c r="D37" s="170"/>
      <c r="E37" s="155"/>
      <c r="F37" s="155"/>
      <c r="G37" s="155"/>
      <c r="H37" s="387"/>
      <c r="I37" s="165"/>
      <c r="J37" s="165"/>
      <c r="K37" s="5"/>
      <c r="L37" s="5"/>
      <c r="M37" s="5"/>
      <c r="N37" s="5"/>
      <c r="O37" s="5"/>
      <c r="P37" s="5"/>
      <c r="Q37" s="5"/>
    </row>
    <row r="38" spans="1:17" ht="15.75">
      <c r="A38" s="56"/>
      <c r="B38" s="10"/>
      <c r="C38" s="10" t="s">
        <v>224</v>
      </c>
      <c r="D38" s="170"/>
      <c r="E38" s="155"/>
      <c r="F38" s="155">
        <v>0.06</v>
      </c>
      <c r="G38" s="155">
        <f>AVERAGE(F37:F39)</f>
        <v>0.05</v>
      </c>
      <c r="H38" s="387"/>
      <c r="I38" s="165"/>
      <c r="J38" s="165"/>
      <c r="K38" s="5"/>
      <c r="L38" s="5"/>
      <c r="M38" s="5"/>
      <c r="N38" s="5"/>
      <c r="O38" s="5"/>
      <c r="P38" s="5"/>
      <c r="Q38" s="5"/>
    </row>
    <row r="39" spans="1:17" ht="15.75">
      <c r="A39" s="56"/>
      <c r="B39" s="10"/>
      <c r="C39" s="10" t="s">
        <v>225</v>
      </c>
      <c r="D39" s="170"/>
      <c r="E39" s="155"/>
      <c r="F39" s="155">
        <v>0.04</v>
      </c>
      <c r="G39" s="155"/>
      <c r="H39" s="387"/>
      <c r="I39" s="165"/>
      <c r="J39" s="165"/>
      <c r="K39" s="5"/>
      <c r="L39" s="5"/>
      <c r="M39" s="5"/>
      <c r="N39" s="5"/>
      <c r="O39" s="5"/>
      <c r="P39" s="5"/>
      <c r="Q39" s="5"/>
    </row>
    <row r="40" spans="1:17" ht="15.75">
      <c r="A40" s="56"/>
      <c r="B40" s="10" t="s">
        <v>255</v>
      </c>
      <c r="C40" s="10"/>
      <c r="D40" s="170"/>
      <c r="E40" s="155"/>
      <c r="F40" s="155"/>
      <c r="G40" s="155">
        <v>0.0323</v>
      </c>
      <c r="H40" s="387"/>
      <c r="I40" s="165"/>
      <c r="J40" s="165"/>
      <c r="K40" s="5"/>
      <c r="L40" s="5"/>
      <c r="M40" s="5"/>
      <c r="N40" s="5"/>
      <c r="O40" s="5"/>
      <c r="P40" s="5"/>
      <c r="Q40" s="5"/>
    </row>
    <row r="41" spans="1:17" ht="15.75">
      <c r="A41" s="56"/>
      <c r="B41" s="158" t="s">
        <v>241</v>
      </c>
      <c r="C41" s="158"/>
      <c r="D41" s="171"/>
      <c r="E41" s="172"/>
      <c r="F41" s="172"/>
      <c r="G41" s="161"/>
      <c r="H41" s="386">
        <f>AVERAGE(G38:G40)</f>
        <v>0.041150000000000006</v>
      </c>
      <c r="I41" s="165"/>
      <c r="J41" s="165"/>
      <c r="K41" s="5"/>
      <c r="L41" s="5"/>
      <c r="M41" s="5"/>
      <c r="N41" s="5"/>
      <c r="O41" s="5"/>
      <c r="P41" s="5"/>
      <c r="Q41" s="5"/>
    </row>
    <row r="42" spans="1:17" ht="15.75">
      <c r="A42" s="56" t="s">
        <v>246</v>
      </c>
      <c r="B42" s="10"/>
      <c r="C42" s="10"/>
      <c r="D42" s="170"/>
      <c r="E42" s="155"/>
      <c r="F42" s="155"/>
      <c r="G42" s="155"/>
      <c r="H42" s="387"/>
      <c r="I42" s="165"/>
      <c r="J42" s="165"/>
      <c r="K42" s="5"/>
      <c r="L42" s="5"/>
      <c r="M42" s="5"/>
      <c r="N42" s="5"/>
      <c r="O42" s="5"/>
      <c r="P42" s="5"/>
      <c r="Q42" s="5"/>
    </row>
    <row r="43" spans="1:17" ht="15.75">
      <c r="A43" s="56"/>
      <c r="B43" s="10" t="s">
        <v>233</v>
      </c>
      <c r="C43" s="10"/>
      <c r="D43" s="170">
        <v>0.035</v>
      </c>
      <c r="E43" s="155">
        <v>0.04</v>
      </c>
      <c r="F43" s="155"/>
      <c r="G43" s="155">
        <f>AVERAGE(C43:E43)</f>
        <v>0.037500000000000006</v>
      </c>
      <c r="H43" s="387"/>
      <c r="I43" s="165"/>
      <c r="J43" s="165"/>
      <c r="K43" s="5"/>
      <c r="L43" s="5"/>
      <c r="M43" s="5"/>
      <c r="N43" s="5"/>
      <c r="O43" s="5"/>
      <c r="P43" s="5"/>
      <c r="Q43" s="5"/>
    </row>
    <row r="44" spans="1:17" ht="15.75">
      <c r="A44" s="56"/>
      <c r="B44" s="158" t="s">
        <v>241</v>
      </c>
      <c r="C44" s="158"/>
      <c r="D44" s="171"/>
      <c r="E44" s="172"/>
      <c r="F44" s="172"/>
      <c r="G44" s="161"/>
      <c r="H44" s="386">
        <f>AVERAGE(G41:G43)</f>
        <v>0.037500000000000006</v>
      </c>
      <c r="I44" s="165"/>
      <c r="J44" s="165"/>
      <c r="K44" s="5"/>
      <c r="L44" s="5"/>
      <c r="M44" s="5"/>
      <c r="N44" s="5"/>
      <c r="O44" s="5"/>
      <c r="P44" s="5"/>
      <c r="Q44" s="5"/>
    </row>
    <row r="45" spans="1:17" ht="16.5" thickBot="1">
      <c r="A45" s="58" t="s">
        <v>247</v>
      </c>
      <c r="B45" s="388"/>
      <c r="C45" s="388"/>
      <c r="D45" s="389"/>
      <c r="E45" s="390"/>
      <c r="F45" s="390"/>
      <c r="G45" s="475"/>
      <c r="H45" s="391">
        <f>AVERAGE(H13:H44)</f>
        <v>0.041301785714285714</v>
      </c>
      <c r="I45" s="165"/>
      <c r="K45" s="5"/>
      <c r="L45" s="5"/>
      <c r="M45" s="5"/>
      <c r="N45" s="5"/>
      <c r="O45" s="5"/>
      <c r="P45" s="5"/>
      <c r="Q45" s="5"/>
    </row>
    <row r="46" spans="1:17" ht="12.75">
      <c r="A46" s="5" t="s">
        <v>254</v>
      </c>
      <c r="B46" s="5"/>
      <c r="C46" s="5"/>
      <c r="D46" s="167"/>
      <c r="E46" s="168"/>
      <c r="F46" s="168"/>
      <c r="G46" s="168"/>
      <c r="H46" s="168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74" t="s">
        <v>342</v>
      </c>
      <c r="B47" s="5"/>
      <c r="C47" s="5"/>
      <c r="D47" s="167"/>
      <c r="E47" s="16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74" t="s">
        <v>248</v>
      </c>
      <c r="B48" s="5"/>
      <c r="C48" s="5"/>
      <c r="D48" s="16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174" t="s">
        <v>249</v>
      </c>
      <c r="B49" s="5"/>
      <c r="C49" s="5"/>
      <c r="D49" s="16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74" t="s">
        <v>250</v>
      </c>
      <c r="B50" s="5"/>
      <c r="C50" s="5"/>
      <c r="D50" s="16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74" t="s">
        <v>343</v>
      </c>
      <c r="B51" s="5"/>
      <c r="C51" s="5"/>
      <c r="D51" s="1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74" t="s">
        <v>234</v>
      </c>
      <c r="B52" s="5"/>
      <c r="C52" s="5"/>
      <c r="D52" s="16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6.5" customHeight="1">
      <c r="A53" s="175" t="s">
        <v>235</v>
      </c>
      <c r="B53" s="166"/>
      <c r="C53" s="166"/>
      <c r="D53" s="167"/>
      <c r="E53" s="166"/>
      <c r="F53" s="166"/>
      <c r="G53" s="166"/>
      <c r="H53" s="166"/>
      <c r="I53" s="166"/>
      <c r="J53" s="5"/>
      <c r="K53" s="5"/>
      <c r="L53" s="5"/>
      <c r="M53" s="5"/>
      <c r="N53" s="5"/>
      <c r="O53" s="5"/>
      <c r="P53" s="5"/>
      <c r="Q53" s="5"/>
    </row>
    <row r="54" spans="1:17" ht="12.75">
      <c r="A54" s="174" t="s">
        <v>251</v>
      </c>
      <c r="B54" s="5"/>
      <c r="C54" s="5"/>
      <c r="D54" s="16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74" t="s">
        <v>252</v>
      </c>
      <c r="B55" s="5"/>
      <c r="C55" s="5"/>
      <c r="D55" s="16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74" t="s">
        <v>253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ht="12.75">
      <c r="A57" s="174"/>
    </row>
  </sheetData>
  <printOptions/>
  <pageMargins left="1.23" right="0.75" top="0.57" bottom="0.2" header="0.5" footer="0.22"/>
  <pageSetup fitToHeight="1" fitToWidth="1" horizontalDpi="300" verticalDpi="3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H10" sqref="H10"/>
    </sheetView>
  </sheetViews>
  <sheetFormatPr defaultColWidth="9.140625" defaultRowHeight="12.75"/>
  <cols>
    <col min="2" max="2" width="22.28125" style="0" customWidth="1"/>
    <col min="3" max="3" width="16.8515625" style="0" customWidth="1"/>
    <col min="4" max="4" width="5.57421875" style="0" customWidth="1"/>
    <col min="5" max="5" width="28.57421875" style="0" customWidth="1"/>
    <col min="9" max="9" width="16.7109375" style="0" customWidth="1"/>
  </cols>
  <sheetData>
    <row r="1" ht="15.75">
      <c r="G1" s="1" t="s">
        <v>193</v>
      </c>
    </row>
    <row r="2" ht="15.75">
      <c r="G2" s="113" t="s">
        <v>215</v>
      </c>
    </row>
    <row r="3" ht="15.75">
      <c r="J3" s="113"/>
    </row>
    <row r="4" ht="15.75">
      <c r="J4" s="113"/>
    </row>
    <row r="5" spans="2:10" ht="15.75">
      <c r="B5" s="7" t="s">
        <v>199</v>
      </c>
      <c r="C5" s="7"/>
      <c r="D5" s="7"/>
      <c r="E5" s="7"/>
      <c r="F5" s="7"/>
      <c r="G5" s="103"/>
      <c r="H5" s="103"/>
      <c r="I5" s="103"/>
      <c r="J5" s="103"/>
    </row>
    <row r="6" spans="2:10" ht="15.75">
      <c r="B6" s="7" t="s">
        <v>198</v>
      </c>
      <c r="C6" s="9"/>
      <c r="D6" s="9"/>
      <c r="E6" s="9"/>
      <c r="F6" s="9"/>
      <c r="G6" s="102"/>
      <c r="H6" s="102"/>
      <c r="I6" s="102"/>
      <c r="J6" s="102"/>
    </row>
    <row r="7" spans="2:10" ht="15.75">
      <c r="B7" s="7" t="s">
        <v>200</v>
      </c>
      <c r="C7" s="9"/>
      <c r="D7" s="9"/>
      <c r="E7" s="9"/>
      <c r="F7" s="9"/>
      <c r="G7" s="102"/>
      <c r="H7" s="102"/>
      <c r="I7" s="102"/>
      <c r="J7" s="102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5.75">
      <c r="A9" s="9"/>
      <c r="B9" s="194"/>
      <c r="C9" s="194"/>
      <c r="D9" s="194" t="s">
        <v>266</v>
      </c>
      <c r="E9" s="194"/>
      <c r="F9" s="194"/>
      <c r="G9" s="9"/>
      <c r="H9" s="9"/>
      <c r="I9" s="9"/>
      <c r="J9" s="9"/>
    </row>
    <row r="10" spans="1:10" ht="15.75">
      <c r="A10" s="9"/>
      <c r="B10" s="2"/>
      <c r="C10" s="194"/>
      <c r="D10" s="194" t="s">
        <v>267</v>
      </c>
      <c r="E10" s="194"/>
      <c r="F10" s="2"/>
      <c r="G10" s="9"/>
      <c r="H10" s="9"/>
      <c r="I10" s="9"/>
      <c r="J10" s="9"/>
    </row>
    <row r="11" spans="1:10" ht="15.75">
      <c r="A11" s="9"/>
      <c r="B11" s="2"/>
      <c r="C11" s="2"/>
      <c r="D11" s="2"/>
      <c r="E11" s="2"/>
      <c r="F11" s="2"/>
      <c r="G11" s="9"/>
      <c r="H11" s="9"/>
      <c r="I11" s="9"/>
      <c r="J11" s="9"/>
    </row>
    <row r="12" spans="1:10" ht="15.75">
      <c r="A12" s="9"/>
      <c r="B12" s="203" t="s">
        <v>268</v>
      </c>
      <c r="C12" s="195"/>
      <c r="D12" s="159"/>
      <c r="E12" s="203" t="s">
        <v>269</v>
      </c>
      <c r="F12" s="195"/>
      <c r="G12" s="9"/>
      <c r="H12" s="9"/>
      <c r="I12" s="9"/>
      <c r="J12" s="9"/>
    </row>
    <row r="13" spans="1:10" ht="15.75">
      <c r="A13" s="9"/>
      <c r="B13" s="196" t="s">
        <v>270</v>
      </c>
      <c r="C13" s="152"/>
      <c r="D13" s="10"/>
      <c r="E13" s="196" t="s">
        <v>270</v>
      </c>
      <c r="F13" s="152"/>
      <c r="G13" s="9"/>
      <c r="H13" s="9"/>
      <c r="I13" s="9"/>
      <c r="J13" s="9"/>
    </row>
    <row r="14" spans="1:10" ht="15.75">
      <c r="A14" s="9"/>
      <c r="B14" s="196" t="s">
        <v>271</v>
      </c>
      <c r="C14" s="198">
        <v>1.75</v>
      </c>
      <c r="D14" s="197"/>
      <c r="E14" s="196" t="s">
        <v>271</v>
      </c>
      <c r="F14" s="198">
        <v>2.5</v>
      </c>
      <c r="G14" s="9"/>
      <c r="H14" s="9"/>
      <c r="I14" s="9"/>
      <c r="J14" s="9"/>
    </row>
    <row r="15" spans="1:10" ht="15.75">
      <c r="A15" s="9"/>
      <c r="B15" s="196" t="s">
        <v>272</v>
      </c>
      <c r="C15" s="198">
        <v>2.3</v>
      </c>
      <c r="D15" s="197"/>
      <c r="E15" s="196" t="s">
        <v>272</v>
      </c>
      <c r="F15" s="198">
        <v>3</v>
      </c>
      <c r="G15" s="9"/>
      <c r="H15" s="9"/>
      <c r="I15" s="9"/>
      <c r="J15" s="9"/>
    </row>
    <row r="16" spans="1:10" ht="15.75">
      <c r="A16" s="9"/>
      <c r="B16" s="196" t="s">
        <v>273</v>
      </c>
      <c r="C16" s="198">
        <v>2.5</v>
      </c>
      <c r="D16" s="10"/>
      <c r="E16" s="196" t="s">
        <v>273</v>
      </c>
      <c r="F16" s="198">
        <v>3.2</v>
      </c>
      <c r="G16" s="9"/>
      <c r="H16" s="9"/>
      <c r="I16" s="9"/>
      <c r="J16" s="9"/>
    </row>
    <row r="17" spans="1:10" ht="15.75">
      <c r="A17" s="9"/>
      <c r="B17" s="196" t="s">
        <v>274</v>
      </c>
      <c r="C17" s="198">
        <v>2.725</v>
      </c>
      <c r="D17" s="10"/>
      <c r="E17" s="196" t="s">
        <v>274</v>
      </c>
      <c r="F17" s="198">
        <v>3.4</v>
      </c>
      <c r="G17" s="9"/>
      <c r="H17" s="9"/>
      <c r="I17" s="9"/>
      <c r="J17" s="9"/>
    </row>
    <row r="18" spans="1:10" ht="15.75">
      <c r="A18" s="9"/>
      <c r="B18" s="196" t="s">
        <v>275</v>
      </c>
      <c r="C18" s="198">
        <v>3.7</v>
      </c>
      <c r="D18" s="10"/>
      <c r="E18" s="196" t="s">
        <v>275</v>
      </c>
      <c r="F18" s="198">
        <v>4.25</v>
      </c>
      <c r="G18" s="9"/>
      <c r="H18" s="9"/>
      <c r="I18" s="9"/>
      <c r="J18" s="9"/>
    </row>
    <row r="19" spans="1:10" ht="15.75">
      <c r="A19" s="9"/>
      <c r="B19" s="196"/>
      <c r="C19" s="152"/>
      <c r="D19" s="10"/>
      <c r="E19" s="196"/>
      <c r="F19" s="152"/>
      <c r="G19" s="9"/>
      <c r="H19" s="9"/>
      <c r="I19" s="9"/>
      <c r="J19" s="9"/>
    </row>
    <row r="20" spans="1:10" ht="15.75">
      <c r="A20" s="9"/>
      <c r="B20" s="196" t="s">
        <v>276</v>
      </c>
      <c r="C20" s="198">
        <v>2.512</v>
      </c>
      <c r="D20" s="10"/>
      <c r="E20" s="196" t="s">
        <v>276</v>
      </c>
      <c r="F20" s="198">
        <v>3.189</v>
      </c>
      <c r="G20" s="9"/>
      <c r="H20" s="9"/>
      <c r="I20" s="9"/>
      <c r="J20" s="9"/>
    </row>
    <row r="21" spans="1:10" ht="15.75">
      <c r="A21" s="9"/>
      <c r="B21" s="196" t="s">
        <v>277</v>
      </c>
      <c r="C21" s="198">
        <v>0.354</v>
      </c>
      <c r="D21" s="10"/>
      <c r="E21" s="196" t="s">
        <v>277</v>
      </c>
      <c r="F21" s="198">
        <v>0.301</v>
      </c>
      <c r="G21" s="9"/>
      <c r="H21" s="9"/>
      <c r="I21" s="9"/>
      <c r="J21" s="9"/>
    </row>
    <row r="22" spans="1:10" ht="15.75">
      <c r="A22" s="9"/>
      <c r="B22" s="196" t="s">
        <v>278</v>
      </c>
      <c r="C22" s="199">
        <v>49</v>
      </c>
      <c r="D22" s="10"/>
      <c r="E22" s="196" t="s">
        <v>278</v>
      </c>
      <c r="F22" s="199">
        <v>49</v>
      </c>
      <c r="G22" s="9"/>
      <c r="H22" s="9"/>
      <c r="I22" s="9"/>
      <c r="J22" s="9"/>
    </row>
    <row r="23" spans="1:10" ht="15.75">
      <c r="A23" s="9"/>
      <c r="B23" s="201" t="s">
        <v>279</v>
      </c>
      <c r="C23" s="200">
        <v>4</v>
      </c>
      <c r="D23" s="10"/>
      <c r="E23" s="201" t="s">
        <v>279</v>
      </c>
      <c r="F23" s="200">
        <v>4</v>
      </c>
      <c r="G23" s="9"/>
      <c r="H23" s="9"/>
      <c r="I23" s="9"/>
      <c r="J23" s="9"/>
    </row>
    <row r="24" spans="1:10" ht="15.75">
      <c r="A24" s="9"/>
      <c r="B24" s="196"/>
      <c r="C24" s="10"/>
      <c r="D24" s="10"/>
      <c r="E24" s="10"/>
      <c r="F24" s="152"/>
      <c r="H24" s="9"/>
      <c r="I24" s="9"/>
      <c r="J24" s="9"/>
    </row>
    <row r="25" spans="1:10" ht="15.75">
      <c r="A25" s="9"/>
      <c r="B25" s="203" t="s">
        <v>280</v>
      </c>
      <c r="C25" s="195"/>
      <c r="D25" s="10"/>
      <c r="E25" s="203" t="s">
        <v>281</v>
      </c>
      <c r="F25" s="195"/>
      <c r="G25" s="9"/>
      <c r="H25" s="9"/>
      <c r="I25" s="9"/>
      <c r="J25" s="9"/>
    </row>
    <row r="26" spans="1:10" ht="15.75">
      <c r="A26" s="9"/>
      <c r="B26" s="196" t="s">
        <v>270</v>
      </c>
      <c r="C26" s="152"/>
      <c r="D26" s="10"/>
      <c r="E26" s="196" t="s">
        <v>270</v>
      </c>
      <c r="F26" s="152"/>
      <c r="G26" s="9"/>
      <c r="H26" s="9"/>
      <c r="I26" s="9"/>
      <c r="J26" s="9"/>
    </row>
    <row r="27" spans="1:10" ht="15.75">
      <c r="A27" s="9"/>
      <c r="B27" s="196" t="s">
        <v>271</v>
      </c>
      <c r="C27" s="198">
        <v>1.6</v>
      </c>
      <c r="D27" s="10"/>
      <c r="E27" s="196" t="s">
        <v>271</v>
      </c>
      <c r="F27" s="198">
        <v>5</v>
      </c>
      <c r="G27" s="9"/>
      <c r="H27" s="9"/>
      <c r="I27" s="9"/>
      <c r="J27" s="9"/>
    </row>
    <row r="28" spans="2:6" ht="15.75">
      <c r="B28" s="196" t="s">
        <v>272</v>
      </c>
      <c r="C28" s="198">
        <v>2.17</v>
      </c>
      <c r="D28" s="10"/>
      <c r="E28" s="196" t="s">
        <v>272</v>
      </c>
      <c r="F28" s="198">
        <v>6</v>
      </c>
    </row>
    <row r="29" spans="2:6" ht="15.75">
      <c r="B29" s="196" t="s">
        <v>273</v>
      </c>
      <c r="C29" s="198">
        <v>2.437</v>
      </c>
      <c r="D29" s="10"/>
      <c r="E29" s="196" t="s">
        <v>273</v>
      </c>
      <c r="F29" s="198">
        <v>7</v>
      </c>
    </row>
    <row r="30" spans="2:6" ht="15.75">
      <c r="B30" s="196" t="s">
        <v>274</v>
      </c>
      <c r="C30" s="198">
        <v>2.6</v>
      </c>
      <c r="D30" s="10"/>
      <c r="E30" s="196" t="s">
        <v>274</v>
      </c>
      <c r="F30" s="198">
        <v>8</v>
      </c>
    </row>
    <row r="31" spans="2:6" ht="15.75">
      <c r="B31" s="196" t="s">
        <v>275</v>
      </c>
      <c r="C31" s="198">
        <v>3.5</v>
      </c>
      <c r="D31" s="10"/>
      <c r="E31" s="196" t="s">
        <v>275</v>
      </c>
      <c r="F31" s="198">
        <v>15</v>
      </c>
    </row>
    <row r="32" spans="2:6" ht="15.75">
      <c r="B32" s="196"/>
      <c r="C32" s="152"/>
      <c r="D32" s="10"/>
      <c r="E32" s="196"/>
      <c r="F32" s="152"/>
    </row>
    <row r="33" spans="2:6" ht="15.75">
      <c r="B33" s="196" t="s">
        <v>276</v>
      </c>
      <c r="C33" s="198">
        <v>2.404</v>
      </c>
      <c r="D33" s="10"/>
      <c r="E33" s="196" t="s">
        <v>276</v>
      </c>
      <c r="F33" s="198">
        <v>7.34</v>
      </c>
    </row>
    <row r="34" spans="2:6" ht="15.75">
      <c r="B34" s="196" t="s">
        <v>277</v>
      </c>
      <c r="C34" s="198">
        <v>0.355</v>
      </c>
      <c r="D34" s="10"/>
      <c r="E34" s="196" t="s">
        <v>277</v>
      </c>
      <c r="F34" s="198">
        <v>1.8</v>
      </c>
    </row>
    <row r="35" spans="2:6" ht="15.75">
      <c r="B35" s="196" t="s">
        <v>278</v>
      </c>
      <c r="C35" s="199">
        <v>46</v>
      </c>
      <c r="D35" s="10"/>
      <c r="E35" s="196" t="s">
        <v>278</v>
      </c>
      <c r="F35" s="199">
        <v>41</v>
      </c>
    </row>
    <row r="36" spans="2:6" ht="15.75">
      <c r="B36" s="201" t="s">
        <v>279</v>
      </c>
      <c r="C36" s="202">
        <v>7</v>
      </c>
      <c r="D36" s="10"/>
      <c r="E36" s="201" t="s">
        <v>279</v>
      </c>
      <c r="F36" s="202">
        <v>12</v>
      </c>
    </row>
    <row r="37" spans="2:6" ht="15.75">
      <c r="B37" s="196"/>
      <c r="C37" s="10"/>
      <c r="D37" s="10"/>
      <c r="E37" s="10"/>
      <c r="F37" s="152"/>
    </row>
    <row r="38" spans="2:6" ht="15.75">
      <c r="B38" s="203" t="s">
        <v>282</v>
      </c>
      <c r="C38" s="195"/>
      <c r="D38" s="10"/>
      <c r="E38" s="203" t="s">
        <v>283</v>
      </c>
      <c r="F38" s="195"/>
    </row>
    <row r="39" spans="2:6" ht="15.75">
      <c r="B39" s="196" t="s">
        <v>270</v>
      </c>
      <c r="C39" s="198"/>
      <c r="D39" s="10"/>
      <c r="E39" s="196" t="s">
        <v>270</v>
      </c>
      <c r="F39" s="152"/>
    </row>
    <row r="40" spans="2:6" ht="15.75">
      <c r="B40" s="196" t="s">
        <v>271</v>
      </c>
      <c r="C40" s="198">
        <v>4</v>
      </c>
      <c r="D40" s="10"/>
      <c r="E40" s="196" t="s">
        <v>271</v>
      </c>
      <c r="F40" s="198">
        <v>2.8</v>
      </c>
    </row>
    <row r="41" spans="2:6" ht="15.75">
      <c r="B41" s="196" t="s">
        <v>272</v>
      </c>
      <c r="C41" s="198">
        <v>4.842</v>
      </c>
      <c r="D41" s="10"/>
      <c r="E41" s="196" t="s">
        <v>272</v>
      </c>
      <c r="F41" s="198">
        <v>3.985</v>
      </c>
    </row>
    <row r="42" spans="2:6" ht="15.75">
      <c r="B42" s="196" t="s">
        <v>273</v>
      </c>
      <c r="C42" s="198">
        <v>5</v>
      </c>
      <c r="D42" s="10"/>
      <c r="E42" s="196" t="s">
        <v>273</v>
      </c>
      <c r="F42" s="198">
        <v>4.25</v>
      </c>
    </row>
    <row r="43" spans="2:6" ht="15.75">
      <c r="B43" s="196" t="s">
        <v>274</v>
      </c>
      <c r="C43" s="198">
        <v>5.5</v>
      </c>
      <c r="D43" s="10"/>
      <c r="E43" s="196" t="s">
        <v>274</v>
      </c>
      <c r="F43" s="198">
        <v>4.575</v>
      </c>
    </row>
    <row r="44" spans="2:6" ht="15.75">
      <c r="B44" s="196" t="s">
        <v>275</v>
      </c>
      <c r="C44" s="198">
        <v>7.2</v>
      </c>
      <c r="D44" s="10"/>
      <c r="E44" s="196" t="s">
        <v>275</v>
      </c>
      <c r="F44" s="198">
        <v>5.5</v>
      </c>
    </row>
    <row r="45" spans="2:6" ht="15.75">
      <c r="B45" s="196"/>
      <c r="C45" s="152"/>
      <c r="D45" s="10"/>
      <c r="E45" s="196"/>
      <c r="F45" s="152"/>
    </row>
    <row r="46" spans="2:6" ht="15.75">
      <c r="B46" s="196" t="s">
        <v>276</v>
      </c>
      <c r="C46" s="198">
        <v>5.146</v>
      </c>
      <c r="D46" s="10"/>
      <c r="E46" s="196" t="s">
        <v>276</v>
      </c>
      <c r="F46" s="198">
        <v>4.2</v>
      </c>
    </row>
    <row r="47" spans="2:6" ht="15.75">
      <c r="B47" s="196" t="s">
        <v>277</v>
      </c>
      <c r="C47" s="198">
        <v>0.579</v>
      </c>
      <c r="D47" s="10"/>
      <c r="E47" s="196" t="s">
        <v>277</v>
      </c>
      <c r="F47" s="198">
        <v>0.631</v>
      </c>
    </row>
    <row r="48" spans="2:6" ht="15.75">
      <c r="B48" s="196" t="s">
        <v>278</v>
      </c>
      <c r="C48" s="199">
        <v>44</v>
      </c>
      <c r="D48" s="10"/>
      <c r="E48" s="196" t="s">
        <v>278</v>
      </c>
      <c r="F48" s="199">
        <v>44</v>
      </c>
    </row>
    <row r="49" spans="2:6" ht="15.75">
      <c r="B49" s="201" t="s">
        <v>279</v>
      </c>
      <c r="C49" s="202">
        <v>9</v>
      </c>
      <c r="D49" s="160"/>
      <c r="E49" s="201" t="s">
        <v>279</v>
      </c>
      <c r="F49" s="202">
        <v>9</v>
      </c>
    </row>
    <row r="50" ht="12.75">
      <c r="B50" s="5" t="s">
        <v>293</v>
      </c>
    </row>
    <row r="51" ht="12.75">
      <c r="B51" s="149" t="s">
        <v>294</v>
      </c>
    </row>
  </sheetData>
  <hyperlinks>
    <hyperlink ref="B51" r:id="rId1" display="http://www.phil.frb.org/files/spf/spfq106.pdf"/>
  </hyperlinks>
  <printOptions/>
  <pageMargins left="0.73" right="0.66" top="0.5" bottom="1" header="0.5" footer="0.5"/>
  <pageSetup fitToHeight="1" fitToWidth="1" horizontalDpi="600" verticalDpi="600" orientation="portrait" scale="88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902"/>
  <sheetViews>
    <sheetView workbookViewId="0" topLeftCell="A1">
      <selection activeCell="AF8" sqref="AF8"/>
    </sheetView>
  </sheetViews>
  <sheetFormatPr defaultColWidth="9.140625" defaultRowHeight="12.75"/>
  <cols>
    <col min="1" max="1" width="5.57421875" style="61" bestFit="1" customWidth="1"/>
    <col min="2" max="4" width="10.140625" style="61" hidden="1" customWidth="1"/>
    <col min="5" max="5" width="12.421875" style="61" hidden="1" customWidth="1"/>
    <col min="6" max="6" width="12.28125" style="61" hidden="1" customWidth="1"/>
    <col min="7" max="7" width="8.8515625" style="61" hidden="1" customWidth="1"/>
    <col min="8" max="8" width="14.8515625" style="61" customWidth="1"/>
    <col min="9" max="9" width="20.140625" style="61" customWidth="1"/>
    <col min="10" max="10" width="18.140625" style="61" customWidth="1"/>
    <col min="11" max="11" width="17.140625" style="61" customWidth="1"/>
    <col min="12" max="12" width="12.140625" style="62" customWidth="1"/>
    <col min="13" max="13" width="7.00390625" style="62" customWidth="1"/>
    <col min="14" max="14" width="11.28125" style="62" customWidth="1"/>
    <col min="15" max="15" width="11.140625" style="61" hidden="1" customWidth="1"/>
    <col min="16" max="16" width="0" style="61" hidden="1" customWidth="1"/>
    <col min="17" max="17" width="15.57421875" style="61" hidden="1" customWidth="1"/>
    <col min="18" max="18" width="16.140625" style="61" hidden="1" customWidth="1"/>
    <col min="19" max="19" width="9.8515625" style="61" hidden="1" customWidth="1"/>
    <col min="20" max="20" width="10.421875" style="61" hidden="1" customWidth="1"/>
    <col min="21" max="21" width="9.421875" style="61" hidden="1" customWidth="1"/>
    <col min="22" max="22" width="14.28125" style="63" hidden="1" customWidth="1"/>
    <col min="23" max="23" width="20.140625" style="64" hidden="1" customWidth="1"/>
    <col min="24" max="24" width="19.421875" style="65" hidden="1" customWidth="1"/>
    <col min="25" max="25" width="20.28125" style="65" hidden="1" customWidth="1"/>
    <col min="26" max="31" width="11.421875" style="61" hidden="1" customWidth="1"/>
    <col min="32" max="16384" width="11.421875" style="61" customWidth="1"/>
  </cols>
  <sheetData>
    <row r="1" spans="1:13" ht="15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95"/>
      <c r="M1" s="1" t="s">
        <v>193</v>
      </c>
    </row>
    <row r="2" spans="1:13" ht="15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95"/>
      <c r="M2" s="115" t="s">
        <v>216</v>
      </c>
    </row>
    <row r="3" spans="1:13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95"/>
      <c r="M3" s="95"/>
    </row>
    <row r="4" spans="1:13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5"/>
      <c r="M4" s="95"/>
    </row>
    <row r="5" spans="1:13" ht="18.75">
      <c r="A5" s="188" t="s">
        <v>352</v>
      </c>
      <c r="B5" s="8"/>
      <c r="C5" s="8"/>
      <c r="D5" s="117"/>
      <c r="E5" s="117"/>
      <c r="F5" s="117"/>
      <c r="G5" s="117"/>
      <c r="H5" s="117"/>
      <c r="I5" s="117"/>
      <c r="J5" s="117"/>
      <c r="K5" s="117"/>
      <c r="L5" s="154"/>
      <c r="M5" s="95"/>
    </row>
    <row r="6" spans="1:13" ht="18.75">
      <c r="A6" s="18" t="s">
        <v>353</v>
      </c>
      <c r="B6" s="50"/>
      <c r="C6" s="8"/>
      <c r="D6" s="117"/>
      <c r="E6" s="117"/>
      <c r="F6" s="117"/>
      <c r="G6" s="117"/>
      <c r="H6" s="117"/>
      <c r="I6" s="117"/>
      <c r="J6" s="117"/>
      <c r="K6" s="117"/>
      <c r="L6" s="154"/>
      <c r="M6" s="95"/>
    </row>
    <row r="7" spans="1:13" ht="15.75">
      <c r="A7" s="116" t="s">
        <v>146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9"/>
      <c r="M7" s="95"/>
    </row>
    <row r="8" spans="1:13" ht="15.75">
      <c r="A8" s="116" t="s">
        <v>149</v>
      </c>
      <c r="B8" s="117"/>
      <c r="C8" s="117"/>
      <c r="D8" s="117"/>
      <c r="E8" s="117"/>
      <c r="F8" s="117"/>
      <c r="G8" s="117"/>
      <c r="H8" s="227"/>
      <c r="I8" s="117"/>
      <c r="J8" s="117"/>
      <c r="K8" s="117"/>
      <c r="L8" s="154"/>
      <c r="M8" s="95"/>
    </row>
    <row r="9" spans="1:13" ht="12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95"/>
      <c r="M9" s="95"/>
    </row>
    <row r="10" spans="1:13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95"/>
      <c r="M10" s="95"/>
    </row>
    <row r="11" spans="1:13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95"/>
      <c r="M11" s="95"/>
    </row>
    <row r="12" spans="1:13" ht="15.75">
      <c r="A12" s="118"/>
      <c r="B12" s="119"/>
      <c r="C12" s="119"/>
      <c r="D12" s="119"/>
      <c r="E12" s="119"/>
      <c r="F12" s="119"/>
      <c r="G12" s="119"/>
      <c r="H12" s="119"/>
      <c r="I12" s="119"/>
      <c r="J12" s="120" t="s">
        <v>150</v>
      </c>
      <c r="K12" s="121" t="s">
        <v>151</v>
      </c>
      <c r="L12" s="95"/>
      <c r="M12" s="95"/>
    </row>
    <row r="13" spans="1:13" ht="15.75">
      <c r="A13" s="122"/>
      <c r="B13" s="96"/>
      <c r="C13" s="96"/>
      <c r="D13" s="96"/>
      <c r="E13" s="96"/>
      <c r="F13" s="96"/>
      <c r="G13" s="96"/>
      <c r="H13" s="99" t="s">
        <v>152</v>
      </c>
      <c r="I13" s="96" t="s">
        <v>153</v>
      </c>
      <c r="J13" s="99" t="s">
        <v>219</v>
      </c>
      <c r="K13" s="123" t="s">
        <v>152</v>
      </c>
      <c r="L13" s="95"/>
      <c r="M13" s="95"/>
    </row>
    <row r="14" spans="1:25" s="71" customFormat="1" ht="15.75">
      <c r="A14" s="124" t="s">
        <v>154</v>
      </c>
      <c r="B14" s="124" t="s">
        <v>155</v>
      </c>
      <c r="C14" s="124" t="s">
        <v>156</v>
      </c>
      <c r="D14" s="124"/>
      <c r="E14" s="124" t="s">
        <v>157</v>
      </c>
      <c r="F14" s="124" t="s">
        <v>158</v>
      </c>
      <c r="G14" s="125" t="s">
        <v>152</v>
      </c>
      <c r="H14" s="99" t="s">
        <v>159</v>
      </c>
      <c r="I14" s="99" t="s">
        <v>160</v>
      </c>
      <c r="J14" s="99" t="s">
        <v>161</v>
      </c>
      <c r="K14" s="123" t="s">
        <v>159</v>
      </c>
      <c r="L14" s="126"/>
      <c r="M14" s="126"/>
      <c r="N14" s="66"/>
      <c r="O14" s="67" t="s">
        <v>18</v>
      </c>
      <c r="P14" s="68"/>
      <c r="Q14" s="68" t="s">
        <v>162</v>
      </c>
      <c r="R14" s="68" t="s">
        <v>163</v>
      </c>
      <c r="S14" s="68" t="s">
        <v>164</v>
      </c>
      <c r="T14" s="68" t="s">
        <v>165</v>
      </c>
      <c r="U14" s="68" t="s">
        <v>166</v>
      </c>
      <c r="V14" s="69" t="s">
        <v>167</v>
      </c>
      <c r="W14" s="68" t="s">
        <v>168</v>
      </c>
      <c r="X14" s="70" t="s">
        <v>169</v>
      </c>
      <c r="Y14" s="70" t="s">
        <v>170</v>
      </c>
    </row>
    <row r="15" spans="1:25" ht="12.75">
      <c r="A15" s="127">
        <v>1960</v>
      </c>
      <c r="B15" s="128">
        <v>0.00336535314743695</v>
      </c>
      <c r="C15" s="129">
        <f aca="true" t="shared" si="0" ref="C15:C58">G15/H15</f>
        <v>18.726591760299623</v>
      </c>
      <c r="D15" s="130">
        <f aca="true" t="shared" si="1" ref="D15:D53">(((1+B16)*(1+B17)*(1+B18)*(1+B19)*(1+B20))^(1/5))-1</f>
        <v>0.1312589101734578</v>
      </c>
      <c r="E15" s="131">
        <v>0.0534</v>
      </c>
      <c r="F15" s="131">
        <v>0.0341</v>
      </c>
      <c r="G15" s="127">
        <v>58.11</v>
      </c>
      <c r="H15" s="132">
        <f aca="true" t="shared" si="2" ref="H15:H56">E15*G15</f>
        <v>3.1030740000000003</v>
      </c>
      <c r="I15" s="133">
        <v>1.4</v>
      </c>
      <c r="J15" s="133"/>
      <c r="K15" s="132">
        <v>3.1030740000000003</v>
      </c>
      <c r="L15" s="134"/>
      <c r="M15" s="95"/>
      <c r="O15" s="77">
        <f aca="true" t="shared" si="3" ref="O15:O56">F15*G15</f>
        <v>1.9815509999999998</v>
      </c>
      <c r="P15" s="76"/>
      <c r="Q15" s="72"/>
      <c r="R15" s="72"/>
      <c r="S15" s="72">
        <v>0.0266</v>
      </c>
      <c r="T15" s="73">
        <v>0.0276</v>
      </c>
      <c r="U15" s="73">
        <f aca="true" t="shared" si="4" ref="U15:U58">T15-S15</f>
        <v>0.0010000000000000009</v>
      </c>
      <c r="V15" s="73">
        <f aca="true" t="shared" si="5" ref="V15:V58">T15*(1/T15)/(((1-(1+T15)^(-5))/T15)+1/T15)+R15*((1-(1+T15)^(-5))/T15)/(((1-(1+T15)^(-5))/T15)+1/T15)</f>
        <v>0.02448391348557358</v>
      </c>
      <c r="W15" s="75"/>
      <c r="X15" s="75"/>
      <c r="Y15" s="75"/>
    </row>
    <row r="16" spans="1:25" ht="12.75">
      <c r="A16" s="127">
        <v>1961</v>
      </c>
      <c r="B16" s="128">
        <v>0.2663771295818275</v>
      </c>
      <c r="C16" s="129">
        <f t="shared" si="0"/>
        <v>21.231422505307854</v>
      </c>
      <c r="D16" s="130">
        <f t="shared" si="1"/>
        <v>0.05663728304473348</v>
      </c>
      <c r="E16" s="131">
        <v>0.0471</v>
      </c>
      <c r="F16" s="131">
        <v>0.0285</v>
      </c>
      <c r="G16" s="127">
        <v>71.55</v>
      </c>
      <c r="H16" s="132">
        <f t="shared" si="2"/>
        <v>3.370005</v>
      </c>
      <c r="I16" s="133">
        <v>0.7</v>
      </c>
      <c r="J16" s="135">
        <f>(1+(I16/100))</f>
        <v>1.007</v>
      </c>
      <c r="K16" s="129">
        <f aca="true" t="shared" si="6" ref="K16:K60">H16/J16</f>
        <v>3.346578947368421</v>
      </c>
      <c r="L16" s="136"/>
      <c r="M16" s="95"/>
      <c r="O16" s="77">
        <f t="shared" si="3"/>
        <v>2.039175</v>
      </c>
      <c r="P16" s="76"/>
      <c r="Q16" s="73">
        <f aca="true" t="shared" si="7" ref="Q16:Q58">H16/H15-1</f>
        <v>0.08602147418978712</v>
      </c>
      <c r="R16" s="73">
        <f aca="true" t="shared" si="8" ref="R16:R58">O16/O15-1</f>
        <v>0.029080250773258154</v>
      </c>
      <c r="S16" s="73">
        <v>0.0213</v>
      </c>
      <c r="T16" s="73">
        <v>0.0235</v>
      </c>
      <c r="U16" s="73">
        <f t="shared" si="4"/>
        <v>0.0022000000000000006</v>
      </c>
      <c r="V16" s="73">
        <f t="shared" si="5"/>
        <v>0.024051412136228283</v>
      </c>
      <c r="W16" s="75">
        <v>0.0292</v>
      </c>
      <c r="X16" s="75"/>
      <c r="Y16" s="75">
        <f aca="true" t="shared" si="9" ref="Y16:Y39">W16</f>
        <v>0.0292</v>
      </c>
    </row>
    <row r="17" spans="1:25" ht="12.75">
      <c r="A17" s="127">
        <v>1962</v>
      </c>
      <c r="B17" s="128">
        <v>-0.08811460517120888</v>
      </c>
      <c r="C17" s="129">
        <f t="shared" si="0"/>
        <v>17.21170395869191</v>
      </c>
      <c r="D17" s="130">
        <f t="shared" si="1"/>
        <v>0.12326981578680485</v>
      </c>
      <c r="E17" s="131">
        <v>0.0581</v>
      </c>
      <c r="F17" s="131">
        <v>0.034</v>
      </c>
      <c r="G17" s="127">
        <v>63.1</v>
      </c>
      <c r="H17" s="132">
        <f t="shared" si="2"/>
        <v>3.66611</v>
      </c>
      <c r="I17" s="133">
        <v>1.3</v>
      </c>
      <c r="J17" s="135">
        <f aca="true" t="shared" si="10" ref="J17:J60">(1+(I17/100))*J16</f>
        <v>1.0200909999999999</v>
      </c>
      <c r="K17" s="129">
        <f t="shared" si="6"/>
        <v>3.593904857507811</v>
      </c>
      <c r="L17" s="136"/>
      <c r="M17" s="95"/>
      <c r="O17" s="77">
        <f t="shared" si="3"/>
        <v>2.1454000000000004</v>
      </c>
      <c r="P17" s="76"/>
      <c r="Q17" s="73">
        <f t="shared" si="7"/>
        <v>0.08786485479991879</v>
      </c>
      <c r="R17" s="73">
        <f t="shared" si="8"/>
        <v>0.05209214510770299</v>
      </c>
      <c r="S17" s="73">
        <v>0.0273</v>
      </c>
      <c r="T17" s="75">
        <v>0.0385</v>
      </c>
      <c r="U17" s="73">
        <f t="shared" si="4"/>
        <v>0.011199999999999998</v>
      </c>
      <c r="V17" s="73">
        <f t="shared" si="5"/>
        <v>0.0404959370223181</v>
      </c>
      <c r="W17" s="75">
        <v>0.0356</v>
      </c>
      <c r="X17" s="75"/>
      <c r="Y17" s="75">
        <f t="shared" si="9"/>
        <v>0.0356</v>
      </c>
    </row>
    <row r="18" spans="1:25" ht="12.75">
      <c r="A18" s="127">
        <v>1963</v>
      </c>
      <c r="B18" s="128">
        <v>0.22611927099841514</v>
      </c>
      <c r="C18" s="129">
        <f t="shared" si="0"/>
        <v>18.148820326678766</v>
      </c>
      <c r="D18" s="130">
        <f t="shared" si="1"/>
        <v>0.10077142619867052</v>
      </c>
      <c r="E18" s="131">
        <v>0.0551</v>
      </c>
      <c r="F18" s="131">
        <v>0.0313</v>
      </c>
      <c r="G18" s="127">
        <v>75.02</v>
      </c>
      <c r="H18" s="132">
        <f t="shared" si="2"/>
        <v>4.133602</v>
      </c>
      <c r="I18" s="133">
        <v>1.6</v>
      </c>
      <c r="J18" s="135">
        <f t="shared" si="10"/>
        <v>1.0364124559999999</v>
      </c>
      <c r="K18" s="129">
        <f t="shared" si="6"/>
        <v>3.988375454260268</v>
      </c>
      <c r="L18" s="136"/>
      <c r="M18" s="95"/>
      <c r="O18" s="77">
        <f t="shared" si="3"/>
        <v>2.348126</v>
      </c>
      <c r="P18" s="76"/>
      <c r="Q18" s="73">
        <f t="shared" si="7"/>
        <v>0.12751717760787318</v>
      </c>
      <c r="R18" s="73">
        <f t="shared" si="8"/>
        <v>0.0944933345763026</v>
      </c>
      <c r="S18" s="73">
        <v>0.0312</v>
      </c>
      <c r="T18" s="75">
        <v>0.0414</v>
      </c>
      <c r="U18" s="73">
        <f t="shared" si="4"/>
        <v>0.0102</v>
      </c>
      <c r="V18" s="73">
        <f t="shared" si="5"/>
        <v>0.049635185632241924</v>
      </c>
      <c r="W18" s="75">
        <v>0.0338</v>
      </c>
      <c r="X18" s="75"/>
      <c r="Y18" s="75">
        <f t="shared" si="9"/>
        <v>0.0338</v>
      </c>
    </row>
    <row r="19" spans="1:25" ht="12.75">
      <c r="A19" s="127">
        <v>1964</v>
      </c>
      <c r="B19" s="128">
        <v>0.16415455878432425</v>
      </c>
      <c r="C19" s="129">
        <f t="shared" si="0"/>
        <v>17.793594306049823</v>
      </c>
      <c r="D19" s="130">
        <f t="shared" si="1"/>
        <v>0.04960140195566187</v>
      </c>
      <c r="E19" s="131">
        <v>0.0562</v>
      </c>
      <c r="F19" s="131">
        <v>0.0305</v>
      </c>
      <c r="G19" s="127">
        <v>84.75</v>
      </c>
      <c r="H19" s="132">
        <f t="shared" si="2"/>
        <v>4.76295</v>
      </c>
      <c r="I19" s="133">
        <v>1</v>
      </c>
      <c r="J19" s="135">
        <f t="shared" si="10"/>
        <v>1.0467765805599998</v>
      </c>
      <c r="K19" s="129">
        <f t="shared" si="6"/>
        <v>4.550111349885129</v>
      </c>
      <c r="L19" s="136"/>
      <c r="M19" s="95"/>
      <c r="O19" s="77">
        <f t="shared" si="3"/>
        <v>2.584875</v>
      </c>
      <c r="P19" s="76"/>
      <c r="Q19" s="73">
        <f t="shared" si="7"/>
        <v>0.1522517165416506</v>
      </c>
      <c r="R19" s="73">
        <f t="shared" si="8"/>
        <v>0.10082465762058757</v>
      </c>
      <c r="S19" s="73">
        <v>0.0354</v>
      </c>
      <c r="T19" s="75">
        <v>0.0421</v>
      </c>
      <c r="U19" s="73">
        <f t="shared" si="4"/>
        <v>0.006699999999999998</v>
      </c>
      <c r="V19" s="73">
        <f t="shared" si="5"/>
        <v>0.051323174002281396</v>
      </c>
      <c r="W19" s="75">
        <v>0.0331</v>
      </c>
      <c r="X19" s="75"/>
      <c r="Y19" s="75">
        <f t="shared" si="9"/>
        <v>0.0331</v>
      </c>
    </row>
    <row r="20" spans="1:25" ht="12.75">
      <c r="A20" s="127">
        <v>1965</v>
      </c>
      <c r="B20" s="128">
        <v>0.12399242477876114</v>
      </c>
      <c r="C20" s="129">
        <f t="shared" si="0"/>
        <v>17.452006980802793</v>
      </c>
      <c r="D20" s="130">
        <f t="shared" si="1"/>
        <v>0.03255000677148412</v>
      </c>
      <c r="E20" s="131">
        <v>0.0573</v>
      </c>
      <c r="F20" s="131">
        <v>0.0306</v>
      </c>
      <c r="G20" s="127">
        <v>92.43</v>
      </c>
      <c r="H20" s="132">
        <f t="shared" si="2"/>
        <v>5.296239</v>
      </c>
      <c r="I20" s="133">
        <v>1.9</v>
      </c>
      <c r="J20" s="135">
        <f t="shared" si="10"/>
        <v>1.0666653355906397</v>
      </c>
      <c r="K20" s="129">
        <f t="shared" si="6"/>
        <v>4.96523025853028</v>
      </c>
      <c r="L20" s="136"/>
      <c r="M20" s="95"/>
      <c r="O20" s="77">
        <f t="shared" si="3"/>
        <v>2.828358</v>
      </c>
      <c r="P20" s="76"/>
      <c r="Q20" s="73">
        <f t="shared" si="7"/>
        <v>0.11196611343810026</v>
      </c>
      <c r="R20" s="73">
        <f t="shared" si="8"/>
        <v>0.09419527056434074</v>
      </c>
      <c r="S20" s="73">
        <v>0.0393</v>
      </c>
      <c r="T20" s="75">
        <v>0.0465</v>
      </c>
      <c r="U20" s="73">
        <f t="shared" si="4"/>
        <v>0.007199999999999998</v>
      </c>
      <c r="V20" s="73">
        <f t="shared" si="5"/>
        <v>0.05455766862634297</v>
      </c>
      <c r="W20" s="75">
        <v>0.0332</v>
      </c>
      <c r="X20" s="75"/>
      <c r="Y20" s="75">
        <f t="shared" si="9"/>
        <v>0.0332</v>
      </c>
    </row>
    <row r="21" spans="1:25" ht="12.75">
      <c r="A21" s="127">
        <v>1966</v>
      </c>
      <c r="B21" s="128">
        <v>-0.0997095423563779</v>
      </c>
      <c r="C21" s="129">
        <f t="shared" si="0"/>
        <v>14.836795252225519</v>
      </c>
      <c r="D21" s="130">
        <f t="shared" si="1"/>
        <v>0.08288882101924266</v>
      </c>
      <c r="E21" s="131">
        <v>0.0674</v>
      </c>
      <c r="F21" s="131">
        <v>0.0359</v>
      </c>
      <c r="G21" s="127">
        <v>80.33</v>
      </c>
      <c r="H21" s="132">
        <f t="shared" si="2"/>
        <v>5.414242</v>
      </c>
      <c r="I21" s="133">
        <v>3.5</v>
      </c>
      <c r="J21" s="135">
        <f t="shared" si="10"/>
        <v>1.103998622336312</v>
      </c>
      <c r="K21" s="129">
        <f t="shared" si="6"/>
        <v>4.904210830030053</v>
      </c>
      <c r="L21" s="136"/>
      <c r="M21" s="95"/>
      <c r="O21" s="77">
        <f t="shared" si="3"/>
        <v>2.883847</v>
      </c>
      <c r="P21" s="76"/>
      <c r="Q21" s="73">
        <f t="shared" si="7"/>
        <v>0.022280527748086865</v>
      </c>
      <c r="R21" s="73">
        <f t="shared" si="8"/>
        <v>0.01961880356022805</v>
      </c>
      <c r="S21" s="73">
        <v>0.0476</v>
      </c>
      <c r="T21" s="75">
        <v>0.0464</v>
      </c>
      <c r="U21" s="73">
        <f t="shared" si="4"/>
        <v>-0.0012000000000000066</v>
      </c>
      <c r="V21" s="73">
        <f t="shared" si="5"/>
        <v>0.041882613199841295</v>
      </c>
      <c r="W21" s="75">
        <v>0.0368</v>
      </c>
      <c r="X21" s="75"/>
      <c r="Y21" s="75">
        <f t="shared" si="9"/>
        <v>0.0368</v>
      </c>
    </row>
    <row r="22" spans="1:25" ht="12.75">
      <c r="A22" s="127">
        <v>1967</v>
      </c>
      <c r="B22" s="128">
        <v>0.23802966513133328</v>
      </c>
      <c r="C22" s="129">
        <f t="shared" si="0"/>
        <v>17.6678445229682</v>
      </c>
      <c r="D22" s="130">
        <f t="shared" si="1"/>
        <v>0.07391103842188174</v>
      </c>
      <c r="E22" s="131">
        <v>0.0566</v>
      </c>
      <c r="F22" s="131">
        <v>0.0309</v>
      </c>
      <c r="G22" s="127">
        <v>96.47</v>
      </c>
      <c r="H22" s="132">
        <f t="shared" si="2"/>
        <v>5.460202</v>
      </c>
      <c r="I22" s="133">
        <v>3</v>
      </c>
      <c r="J22" s="135">
        <f t="shared" si="10"/>
        <v>1.1371185810064015</v>
      </c>
      <c r="K22" s="129">
        <f t="shared" si="6"/>
        <v>4.80178768617735</v>
      </c>
      <c r="L22" s="136"/>
      <c r="M22" s="95"/>
      <c r="O22" s="77">
        <f t="shared" si="3"/>
        <v>2.980923</v>
      </c>
      <c r="P22" s="76"/>
      <c r="Q22" s="73">
        <f t="shared" si="7"/>
        <v>0.008488722890480416</v>
      </c>
      <c r="R22" s="73">
        <f t="shared" si="8"/>
        <v>0.03366197998714915</v>
      </c>
      <c r="S22" s="73">
        <v>0.0421</v>
      </c>
      <c r="T22" s="75">
        <v>0.057</v>
      </c>
      <c r="U22" s="73">
        <f t="shared" si="4"/>
        <v>0.014900000000000004</v>
      </c>
      <c r="V22" s="73">
        <f t="shared" si="5"/>
        <v>0.05245149083111149</v>
      </c>
      <c r="W22" s="75">
        <v>0.032</v>
      </c>
      <c r="X22" s="75"/>
      <c r="Y22" s="75">
        <f t="shared" si="9"/>
        <v>0.032</v>
      </c>
    </row>
    <row r="23" spans="1:25" ht="12.75">
      <c r="A23" s="127">
        <v>1968</v>
      </c>
      <c r="B23" s="128">
        <v>0.10814862651601535</v>
      </c>
      <c r="C23" s="129">
        <f t="shared" si="0"/>
        <v>18.148820326678763</v>
      </c>
      <c r="D23" s="130">
        <f t="shared" si="1"/>
        <v>0.020085822483837834</v>
      </c>
      <c r="E23" s="131">
        <v>0.0551</v>
      </c>
      <c r="F23" s="131">
        <v>0.0293</v>
      </c>
      <c r="G23" s="127">
        <v>103.86</v>
      </c>
      <c r="H23" s="132">
        <f t="shared" si="2"/>
        <v>5.722686</v>
      </c>
      <c r="I23" s="133">
        <v>4.7</v>
      </c>
      <c r="J23" s="135">
        <f t="shared" si="10"/>
        <v>1.1905631543137023</v>
      </c>
      <c r="K23" s="129">
        <f t="shared" si="6"/>
        <v>4.806705112001246</v>
      </c>
      <c r="L23" s="136"/>
      <c r="M23" s="95"/>
      <c r="O23" s="77">
        <f t="shared" si="3"/>
        <v>3.043098</v>
      </c>
      <c r="P23" s="76"/>
      <c r="Q23" s="73">
        <f t="shared" si="7"/>
        <v>0.04807221417815688</v>
      </c>
      <c r="R23" s="73">
        <f t="shared" si="8"/>
        <v>0.02085763369265159</v>
      </c>
      <c r="S23" s="73">
        <v>0.0521</v>
      </c>
      <c r="T23" s="75">
        <v>0.0616</v>
      </c>
      <c r="U23" s="73">
        <f t="shared" si="4"/>
        <v>0.009500000000000001</v>
      </c>
      <c r="V23" s="73">
        <f t="shared" si="5"/>
        <v>0.053235088299720575</v>
      </c>
      <c r="W23" s="75">
        <v>0.03</v>
      </c>
      <c r="X23" s="75"/>
      <c r="Y23" s="75">
        <f t="shared" si="9"/>
        <v>0.03</v>
      </c>
    </row>
    <row r="24" spans="1:25" ht="12.75">
      <c r="A24" s="127">
        <v>1969</v>
      </c>
      <c r="B24" s="128">
        <v>-0.08241371076449064</v>
      </c>
      <c r="C24" s="129">
        <f t="shared" si="0"/>
        <v>15.08295625942685</v>
      </c>
      <c r="D24" s="130">
        <f t="shared" si="1"/>
        <v>-0.02260778201853042</v>
      </c>
      <c r="E24" s="131">
        <v>0.0663</v>
      </c>
      <c r="F24" s="131">
        <v>0.0352</v>
      </c>
      <c r="G24" s="127">
        <v>92.06</v>
      </c>
      <c r="H24" s="132">
        <f t="shared" si="2"/>
        <v>6.103578</v>
      </c>
      <c r="I24" s="133">
        <v>6.2</v>
      </c>
      <c r="J24" s="135">
        <f t="shared" si="10"/>
        <v>1.264378069881152</v>
      </c>
      <c r="K24" s="129">
        <f t="shared" si="6"/>
        <v>4.827336178468928</v>
      </c>
      <c r="L24" s="78" t="s">
        <v>171</v>
      </c>
      <c r="M24" s="95"/>
      <c r="O24" s="77">
        <f t="shared" si="3"/>
        <v>3.2405120000000003</v>
      </c>
      <c r="P24" s="76"/>
      <c r="Q24" s="73">
        <f t="shared" si="7"/>
        <v>0.06655825603571452</v>
      </c>
      <c r="R24" s="73">
        <f t="shared" si="8"/>
        <v>0.06487270538116108</v>
      </c>
      <c r="S24" s="73">
        <v>0.0658</v>
      </c>
      <c r="T24" s="75">
        <v>0.0788</v>
      </c>
      <c r="U24" s="73">
        <f t="shared" si="4"/>
        <v>0.012999999999999998</v>
      </c>
      <c r="V24" s="73">
        <f t="shared" si="5"/>
        <v>0.07545878744329677</v>
      </c>
      <c r="W24" s="75">
        <v>0.0374</v>
      </c>
      <c r="X24" s="75"/>
      <c r="Y24" s="75">
        <f t="shared" si="9"/>
        <v>0.0374</v>
      </c>
    </row>
    <row r="25" spans="1:25" ht="12.75">
      <c r="A25" s="127">
        <v>1970</v>
      </c>
      <c r="B25" s="128">
        <v>0.03561144905496419</v>
      </c>
      <c r="C25" s="129">
        <f t="shared" si="0"/>
        <v>16.722408026755854</v>
      </c>
      <c r="D25" s="130">
        <f t="shared" si="1"/>
        <v>0.03364293010457953</v>
      </c>
      <c r="E25" s="131">
        <v>0.0598</v>
      </c>
      <c r="F25" s="131">
        <v>0.0346</v>
      </c>
      <c r="G25" s="127">
        <v>92.15</v>
      </c>
      <c r="H25" s="132">
        <f t="shared" si="2"/>
        <v>5.51057</v>
      </c>
      <c r="I25" s="133">
        <v>5.6</v>
      </c>
      <c r="J25" s="135">
        <f t="shared" si="10"/>
        <v>1.3351832417944967</v>
      </c>
      <c r="K25" s="129">
        <f t="shared" si="6"/>
        <v>4.127201291557368</v>
      </c>
      <c r="L25" s="137">
        <f>((K25/K15)^(0.1))-1</f>
        <v>0.02893123652194074</v>
      </c>
      <c r="M25" s="95"/>
      <c r="O25" s="77">
        <f t="shared" si="3"/>
        <v>3.18839</v>
      </c>
      <c r="P25" s="74">
        <f>((O25/O15)^(0.1))-1</f>
        <v>0.048712919772129215</v>
      </c>
      <c r="Q25" s="73">
        <f t="shared" si="7"/>
        <v>-0.09715743781762098</v>
      </c>
      <c r="R25" s="73">
        <f t="shared" si="8"/>
        <v>-0.016084495289633294</v>
      </c>
      <c r="S25" s="73">
        <v>0.0653</v>
      </c>
      <c r="T25" s="75">
        <v>0.065</v>
      </c>
      <c r="U25" s="73">
        <f t="shared" si="4"/>
        <v>-0.0002999999999999947</v>
      </c>
      <c r="V25" s="73">
        <f t="shared" si="5"/>
        <v>0.04775557391106344</v>
      </c>
      <c r="W25" s="75">
        <v>0.0341</v>
      </c>
      <c r="X25" s="75"/>
      <c r="Y25" s="75">
        <f t="shared" si="9"/>
        <v>0.0341</v>
      </c>
    </row>
    <row r="26" spans="1:25" ht="12.75">
      <c r="A26" s="127">
        <v>1971</v>
      </c>
      <c r="B26" s="128">
        <v>0.14221150298426474</v>
      </c>
      <c r="C26" s="129">
        <f t="shared" si="0"/>
        <v>18.315018315018314</v>
      </c>
      <c r="D26" s="130">
        <f t="shared" si="1"/>
        <v>0.05047835419960167</v>
      </c>
      <c r="E26" s="131">
        <v>0.0546</v>
      </c>
      <c r="F26" s="131">
        <v>0.031</v>
      </c>
      <c r="G26" s="127">
        <v>102.09</v>
      </c>
      <c r="H26" s="132">
        <f t="shared" si="2"/>
        <v>5.574114000000001</v>
      </c>
      <c r="I26" s="133">
        <v>3.3</v>
      </c>
      <c r="J26" s="135">
        <f t="shared" si="10"/>
        <v>1.3792442887737149</v>
      </c>
      <c r="K26" s="129">
        <f t="shared" si="6"/>
        <v>4.0414261964832505</v>
      </c>
      <c r="L26" s="136"/>
      <c r="M26" s="95"/>
      <c r="O26" s="77">
        <f t="shared" si="3"/>
        <v>3.16479</v>
      </c>
      <c r="P26" s="76"/>
      <c r="Q26" s="73">
        <f t="shared" si="7"/>
        <v>0.011531293495954165</v>
      </c>
      <c r="R26" s="73">
        <f t="shared" si="8"/>
        <v>-0.007401854854644507</v>
      </c>
      <c r="S26" s="73">
        <v>0.0439</v>
      </c>
      <c r="T26" s="75">
        <v>0.0589</v>
      </c>
      <c r="U26" s="73">
        <f t="shared" si="4"/>
        <v>0.015</v>
      </c>
      <c r="V26" s="73">
        <f t="shared" si="5"/>
        <v>0.04568836822864536</v>
      </c>
      <c r="W26" s="75">
        <v>0.0309</v>
      </c>
      <c r="X26" s="75"/>
      <c r="Y26" s="75">
        <f t="shared" si="9"/>
        <v>0.0309</v>
      </c>
    </row>
    <row r="27" spans="1:25" ht="12.75">
      <c r="A27" s="127">
        <v>1972</v>
      </c>
      <c r="B27" s="128">
        <v>0.18755362915074925</v>
      </c>
      <c r="C27" s="129">
        <f t="shared" si="0"/>
        <v>19.120458891013385</v>
      </c>
      <c r="D27" s="130">
        <f t="shared" si="1"/>
        <v>0.0003961346554284262</v>
      </c>
      <c r="E27" s="131">
        <v>0.0523</v>
      </c>
      <c r="F27" s="131">
        <v>0.027</v>
      </c>
      <c r="G27" s="127">
        <v>118.05</v>
      </c>
      <c r="H27" s="132">
        <f t="shared" si="2"/>
        <v>6.174015</v>
      </c>
      <c r="I27" s="133">
        <v>3.4</v>
      </c>
      <c r="J27" s="135">
        <f t="shared" si="10"/>
        <v>1.4261385945920213</v>
      </c>
      <c r="K27" s="129">
        <f t="shared" si="6"/>
        <v>4.32918302850237</v>
      </c>
      <c r="L27" s="136"/>
      <c r="M27" s="95"/>
      <c r="O27" s="77">
        <f t="shared" si="3"/>
        <v>3.18735</v>
      </c>
      <c r="P27" s="76"/>
      <c r="Q27" s="73">
        <f t="shared" si="7"/>
        <v>0.1076226643373277</v>
      </c>
      <c r="R27" s="73">
        <f t="shared" si="8"/>
        <v>0.007128435062041971</v>
      </c>
      <c r="S27" s="73">
        <v>0.0384</v>
      </c>
      <c r="T27" s="75">
        <v>0.0641</v>
      </c>
      <c r="U27" s="73">
        <f t="shared" si="4"/>
        <v>0.025700000000000008</v>
      </c>
      <c r="V27" s="73">
        <f t="shared" si="5"/>
        <v>0.05209318347222325</v>
      </c>
      <c r="W27" s="75">
        <v>0.0272</v>
      </c>
      <c r="X27" s="75"/>
      <c r="Y27" s="75">
        <f t="shared" si="9"/>
        <v>0.0272</v>
      </c>
    </row>
    <row r="28" spans="1:25" ht="12.75">
      <c r="A28" s="127">
        <v>1973</v>
      </c>
      <c r="B28" s="128">
        <v>-0.14308047437526472</v>
      </c>
      <c r="C28" s="129">
        <f t="shared" si="0"/>
        <v>12.254901960784313</v>
      </c>
      <c r="D28" s="130">
        <f t="shared" si="1"/>
        <v>0.04486814801323602</v>
      </c>
      <c r="E28" s="131">
        <v>0.0816</v>
      </c>
      <c r="F28" s="131">
        <v>0.037</v>
      </c>
      <c r="G28" s="127">
        <v>97.55</v>
      </c>
      <c r="H28" s="132">
        <f t="shared" si="2"/>
        <v>7.9600800000000005</v>
      </c>
      <c r="I28" s="133">
        <v>8.7</v>
      </c>
      <c r="J28" s="135">
        <f t="shared" si="10"/>
        <v>1.5502126523215272</v>
      </c>
      <c r="K28" s="129">
        <f t="shared" si="6"/>
        <v>5.134831010493529</v>
      </c>
      <c r="L28" s="136"/>
      <c r="M28" s="95"/>
      <c r="O28" s="77">
        <f t="shared" si="3"/>
        <v>3.6093499999999996</v>
      </c>
      <c r="P28" s="76"/>
      <c r="Q28" s="73">
        <f t="shared" si="7"/>
        <v>0.28928744099261183</v>
      </c>
      <c r="R28" s="73">
        <f t="shared" si="8"/>
        <v>0.13239838737509202</v>
      </c>
      <c r="S28" s="73">
        <v>0.0693</v>
      </c>
      <c r="T28" s="75">
        <v>0.069</v>
      </c>
      <c r="U28" s="73">
        <f t="shared" si="4"/>
        <v>-0.0002999999999999947</v>
      </c>
      <c r="V28" s="73">
        <f t="shared" si="5"/>
        <v>0.08301010871405631</v>
      </c>
      <c r="W28" s="75">
        <v>0.043</v>
      </c>
      <c r="X28" s="75"/>
      <c r="Y28" s="75">
        <f t="shared" si="9"/>
        <v>0.043</v>
      </c>
    </row>
    <row r="29" spans="1:25" ht="12.75">
      <c r="A29" s="127">
        <v>1974</v>
      </c>
      <c r="B29" s="128">
        <v>-0.2590178575089697</v>
      </c>
      <c r="C29" s="129">
        <f t="shared" si="0"/>
        <v>7.331378299120235</v>
      </c>
      <c r="D29" s="130">
        <f t="shared" si="1"/>
        <v>0.14777800177422384</v>
      </c>
      <c r="E29" s="131">
        <v>0.1364</v>
      </c>
      <c r="F29" s="131">
        <v>0.0543</v>
      </c>
      <c r="G29" s="127">
        <v>68.56</v>
      </c>
      <c r="H29" s="132">
        <f t="shared" si="2"/>
        <v>9.351583999999999</v>
      </c>
      <c r="I29" s="133">
        <v>12.3</v>
      </c>
      <c r="J29" s="135">
        <f t="shared" si="10"/>
        <v>1.740888808557075</v>
      </c>
      <c r="K29" s="129">
        <f t="shared" si="6"/>
        <v>5.371729632607037</v>
      </c>
      <c r="L29" s="136"/>
      <c r="M29" s="95"/>
      <c r="O29" s="77">
        <f t="shared" si="3"/>
        <v>3.722808</v>
      </c>
      <c r="P29" s="76"/>
      <c r="Q29" s="73">
        <f t="shared" si="7"/>
        <v>0.1748103034140358</v>
      </c>
      <c r="R29" s="73">
        <f t="shared" si="8"/>
        <v>0.031434468810173755</v>
      </c>
      <c r="S29" s="73">
        <v>0.08</v>
      </c>
      <c r="T29" s="75">
        <v>0.074</v>
      </c>
      <c r="U29" s="73">
        <f t="shared" si="4"/>
        <v>-0.006000000000000005</v>
      </c>
      <c r="V29" s="73">
        <f t="shared" si="5"/>
        <v>0.06417233741053695</v>
      </c>
      <c r="W29" s="75">
        <v>0.0559</v>
      </c>
      <c r="X29" s="75"/>
      <c r="Y29" s="75">
        <f t="shared" si="9"/>
        <v>0.0559</v>
      </c>
    </row>
    <row r="30" spans="1:25" ht="12.75">
      <c r="A30" s="127">
        <v>1975</v>
      </c>
      <c r="B30" s="128">
        <v>0.36995137106184356</v>
      </c>
      <c r="C30" s="129">
        <f t="shared" si="0"/>
        <v>11.695906432748536</v>
      </c>
      <c r="D30" s="130">
        <f t="shared" si="1"/>
        <v>0.13882571111790143</v>
      </c>
      <c r="E30" s="131">
        <v>0.0855</v>
      </c>
      <c r="F30" s="131">
        <v>0.0414</v>
      </c>
      <c r="G30" s="127">
        <v>90.19</v>
      </c>
      <c r="H30" s="132">
        <f t="shared" si="2"/>
        <v>7.711245000000001</v>
      </c>
      <c r="I30" s="133">
        <v>6.9</v>
      </c>
      <c r="J30" s="135">
        <f t="shared" si="10"/>
        <v>1.861010136347513</v>
      </c>
      <c r="K30" s="129">
        <f t="shared" si="6"/>
        <v>4.143580332740354</v>
      </c>
      <c r="L30" s="136"/>
      <c r="M30" s="95"/>
      <c r="O30" s="77">
        <f t="shared" si="3"/>
        <v>3.733866</v>
      </c>
      <c r="P30" s="76"/>
      <c r="Q30" s="73">
        <f t="shared" si="7"/>
        <v>-0.17540761009044015</v>
      </c>
      <c r="R30" s="73">
        <f t="shared" si="8"/>
        <v>0.002970338518666571</v>
      </c>
      <c r="S30" s="73">
        <v>0.058</v>
      </c>
      <c r="T30" s="75">
        <v>0.0776</v>
      </c>
      <c r="U30" s="73">
        <f t="shared" si="4"/>
        <v>0.0196</v>
      </c>
      <c r="V30" s="73">
        <f t="shared" si="5"/>
        <v>0.05986119743280912</v>
      </c>
      <c r="W30" s="75">
        <v>0.0413</v>
      </c>
      <c r="X30" s="75"/>
      <c r="Y30" s="75">
        <f t="shared" si="9"/>
        <v>0.0413</v>
      </c>
    </row>
    <row r="31" spans="1:25" ht="12.75">
      <c r="A31" s="127">
        <v>1976</v>
      </c>
      <c r="B31" s="128">
        <v>0.23830999002106662</v>
      </c>
      <c r="C31" s="129">
        <f t="shared" si="0"/>
        <v>11.025358324145534</v>
      </c>
      <c r="D31" s="130">
        <f t="shared" si="1"/>
        <v>0.08070656536216814</v>
      </c>
      <c r="E31" s="131">
        <v>0.0907</v>
      </c>
      <c r="F31" s="131">
        <v>0.0393</v>
      </c>
      <c r="G31" s="127">
        <v>107.46</v>
      </c>
      <c r="H31" s="132">
        <f t="shared" si="2"/>
        <v>9.746622</v>
      </c>
      <c r="I31" s="133">
        <v>4.9</v>
      </c>
      <c r="J31" s="135">
        <f t="shared" si="10"/>
        <v>1.9521996330285412</v>
      </c>
      <c r="K31" s="129">
        <f t="shared" si="6"/>
        <v>4.992635914432377</v>
      </c>
      <c r="L31" s="136"/>
      <c r="M31" s="95"/>
      <c r="O31" s="77">
        <f t="shared" si="3"/>
        <v>4.223178</v>
      </c>
      <c r="P31" s="76"/>
      <c r="Q31" s="73">
        <f t="shared" si="7"/>
        <v>0.2639492066456195</v>
      </c>
      <c r="R31" s="73">
        <f t="shared" si="8"/>
        <v>0.13104701668458385</v>
      </c>
      <c r="S31" s="73">
        <v>0.0508</v>
      </c>
      <c r="T31" s="75">
        <v>0.0681</v>
      </c>
      <c r="U31" s="73">
        <f t="shared" si="4"/>
        <v>0.017299999999999996</v>
      </c>
      <c r="V31" s="73">
        <f t="shared" si="5"/>
        <v>0.08189460886606655</v>
      </c>
      <c r="W31" s="75">
        <v>0.0455</v>
      </c>
      <c r="X31" s="75"/>
      <c r="Y31" s="75">
        <f t="shared" si="9"/>
        <v>0.0455</v>
      </c>
    </row>
    <row r="32" spans="1:25" ht="12.75">
      <c r="A32" s="127">
        <v>1977</v>
      </c>
      <c r="B32" s="128">
        <v>-0.06979704075935232</v>
      </c>
      <c r="C32" s="129">
        <f t="shared" si="0"/>
        <v>8.748906386701663</v>
      </c>
      <c r="D32" s="130">
        <f t="shared" si="1"/>
        <v>0.13797124846910203</v>
      </c>
      <c r="E32" s="131">
        <v>0.1143</v>
      </c>
      <c r="F32" s="131">
        <v>0.0511</v>
      </c>
      <c r="G32" s="127">
        <v>95.1</v>
      </c>
      <c r="H32" s="132">
        <f t="shared" si="2"/>
        <v>10.86993</v>
      </c>
      <c r="I32" s="133">
        <v>6.7</v>
      </c>
      <c r="J32" s="135">
        <f t="shared" si="10"/>
        <v>2.0829970084414535</v>
      </c>
      <c r="K32" s="129">
        <f t="shared" si="6"/>
        <v>5.2184088387784735</v>
      </c>
      <c r="L32" s="136"/>
      <c r="M32" s="95"/>
      <c r="O32" s="77">
        <f t="shared" si="3"/>
        <v>4.85961</v>
      </c>
      <c r="P32" s="76"/>
      <c r="Q32" s="73">
        <f t="shared" si="7"/>
        <v>0.11525100696425894</v>
      </c>
      <c r="R32" s="73">
        <f t="shared" si="8"/>
        <v>0.15069978106534943</v>
      </c>
      <c r="S32" s="73">
        <v>0.0512</v>
      </c>
      <c r="T32" s="75">
        <v>0.0778</v>
      </c>
      <c r="U32" s="73">
        <f t="shared" si="4"/>
        <v>0.02659999999999999</v>
      </c>
      <c r="V32" s="73">
        <f t="shared" si="5"/>
        <v>0.09515465197057461</v>
      </c>
      <c r="W32" s="75">
        <v>0.0592</v>
      </c>
      <c r="X32" s="75"/>
      <c r="Y32" s="75">
        <f t="shared" si="9"/>
        <v>0.0592</v>
      </c>
    </row>
    <row r="33" spans="1:25" ht="12.75">
      <c r="A33" s="127">
        <v>1978</v>
      </c>
      <c r="B33" s="128">
        <v>0.0650928391167193</v>
      </c>
      <c r="C33" s="129">
        <f t="shared" si="0"/>
        <v>8.257638315441783</v>
      </c>
      <c r="D33" s="130">
        <f t="shared" si="1"/>
        <v>0.16994507201711762</v>
      </c>
      <c r="E33" s="131">
        <v>0.1211</v>
      </c>
      <c r="F33" s="131">
        <v>0.0539</v>
      </c>
      <c r="G33" s="127">
        <v>96.11</v>
      </c>
      <c r="H33" s="132">
        <f t="shared" si="2"/>
        <v>11.638921</v>
      </c>
      <c r="I33" s="133">
        <v>9</v>
      </c>
      <c r="J33" s="135">
        <f t="shared" si="10"/>
        <v>2.2704667392011846</v>
      </c>
      <c r="K33" s="129">
        <f t="shared" si="6"/>
        <v>5.126223960494971</v>
      </c>
      <c r="L33" s="136"/>
      <c r="M33" s="95"/>
      <c r="O33" s="77">
        <f t="shared" si="3"/>
        <v>5.180329</v>
      </c>
      <c r="P33" s="76"/>
      <c r="Q33" s="73">
        <f t="shared" si="7"/>
        <v>0.07074479780458565</v>
      </c>
      <c r="R33" s="73">
        <f t="shared" si="8"/>
        <v>0.06599685983031578</v>
      </c>
      <c r="S33" s="73">
        <v>0.0718</v>
      </c>
      <c r="T33" s="75">
        <v>0.0915</v>
      </c>
      <c r="U33" s="73">
        <f t="shared" si="4"/>
        <v>0.019699999999999995</v>
      </c>
      <c r="V33" s="73">
        <f t="shared" si="5"/>
        <v>0.08482500445602907</v>
      </c>
      <c r="W33" s="75">
        <v>0.0572</v>
      </c>
      <c r="X33" s="75"/>
      <c r="Y33" s="75">
        <f t="shared" si="9"/>
        <v>0.0572</v>
      </c>
    </row>
    <row r="34" spans="1:25" ht="12.75">
      <c r="A34" s="127">
        <v>1979</v>
      </c>
      <c r="B34" s="128">
        <v>0.18519490167516386</v>
      </c>
      <c r="C34" s="129">
        <f t="shared" si="0"/>
        <v>7.4183976261127595</v>
      </c>
      <c r="D34" s="130">
        <f t="shared" si="1"/>
        <v>0.14442769807703892</v>
      </c>
      <c r="E34" s="131">
        <v>0.1348</v>
      </c>
      <c r="F34" s="131">
        <v>0.0553</v>
      </c>
      <c r="G34" s="127">
        <v>107.94</v>
      </c>
      <c r="H34" s="132">
        <f t="shared" si="2"/>
        <v>14.550312</v>
      </c>
      <c r="I34" s="133">
        <v>13.3</v>
      </c>
      <c r="J34" s="135">
        <f t="shared" si="10"/>
        <v>2.5724388155149422</v>
      </c>
      <c r="K34" s="129">
        <f t="shared" si="6"/>
        <v>5.656232487336095</v>
      </c>
      <c r="L34" s="78" t="s">
        <v>171</v>
      </c>
      <c r="M34" s="95"/>
      <c r="O34" s="77">
        <f t="shared" si="3"/>
        <v>5.969082</v>
      </c>
      <c r="P34" s="76"/>
      <c r="Q34" s="73">
        <f t="shared" si="7"/>
        <v>0.25014268934379746</v>
      </c>
      <c r="R34" s="73">
        <f t="shared" si="8"/>
        <v>0.1522592483990881</v>
      </c>
      <c r="S34" s="73">
        <v>0.1038</v>
      </c>
      <c r="T34" s="75">
        <v>0.1033</v>
      </c>
      <c r="U34" s="73">
        <f t="shared" si="4"/>
        <v>-0.0005000000000000004</v>
      </c>
      <c r="V34" s="73">
        <f t="shared" si="5"/>
        <v>0.11699387204372322</v>
      </c>
      <c r="W34" s="75">
        <v>0.0645</v>
      </c>
      <c r="X34" s="75"/>
      <c r="Y34" s="75">
        <f t="shared" si="9"/>
        <v>0.0645</v>
      </c>
    </row>
    <row r="35" spans="1:25" ht="12.75">
      <c r="A35" s="127">
        <v>1980</v>
      </c>
      <c r="B35" s="128">
        <v>0.3173524550676301</v>
      </c>
      <c r="C35" s="129">
        <f t="shared" si="0"/>
        <v>9.057971014492754</v>
      </c>
      <c r="D35" s="130">
        <f t="shared" si="1"/>
        <v>0.1435574757041178</v>
      </c>
      <c r="E35" s="131">
        <v>0.1104</v>
      </c>
      <c r="F35" s="131">
        <v>0.0474</v>
      </c>
      <c r="G35" s="127">
        <v>135.76</v>
      </c>
      <c r="H35" s="132">
        <f t="shared" si="2"/>
        <v>14.987903999999999</v>
      </c>
      <c r="I35" s="133">
        <v>12.5</v>
      </c>
      <c r="J35" s="135">
        <f t="shared" si="10"/>
        <v>2.89399366745431</v>
      </c>
      <c r="K35" s="129">
        <f t="shared" si="6"/>
        <v>5.1789691762470405</v>
      </c>
      <c r="L35" s="137">
        <f>((K35/K25)^(0.1))-1</f>
        <v>0.02296027176467197</v>
      </c>
      <c r="M35" s="95"/>
      <c r="O35" s="77">
        <f t="shared" si="3"/>
        <v>6.435023999999999</v>
      </c>
      <c r="P35" s="74">
        <f>((O35/O25)^(0.1))-1</f>
        <v>0.0727483945828229</v>
      </c>
      <c r="Q35" s="73">
        <f t="shared" si="7"/>
        <v>0.030074406651898533</v>
      </c>
      <c r="R35" s="73">
        <f t="shared" si="8"/>
        <v>0.07805923925990621</v>
      </c>
      <c r="S35" s="73">
        <v>0.1124</v>
      </c>
      <c r="T35" s="75">
        <v>0.1243</v>
      </c>
      <c r="U35" s="73">
        <f t="shared" si="4"/>
        <v>0.011899999999999994</v>
      </c>
      <c r="V35" s="73">
        <f t="shared" si="5"/>
        <v>0.11009653945232105</v>
      </c>
      <c r="W35" s="75">
        <v>0.0503</v>
      </c>
      <c r="X35" s="75"/>
      <c r="Y35" s="75">
        <f t="shared" si="9"/>
        <v>0.0503</v>
      </c>
    </row>
    <row r="36" spans="1:25" ht="12.75">
      <c r="A36" s="127">
        <v>1981</v>
      </c>
      <c r="B36" s="128">
        <v>-0.04702390247495576</v>
      </c>
      <c r="C36" s="129">
        <f t="shared" si="0"/>
        <v>8.071025020177563</v>
      </c>
      <c r="D36" s="130">
        <f t="shared" si="1"/>
        <v>0.19448662731570132</v>
      </c>
      <c r="E36" s="131">
        <v>0.1239</v>
      </c>
      <c r="F36" s="131">
        <v>0.0557</v>
      </c>
      <c r="G36" s="127">
        <v>122.55</v>
      </c>
      <c r="H36" s="132">
        <f t="shared" si="2"/>
        <v>15.183945</v>
      </c>
      <c r="I36" s="133">
        <v>8.9</v>
      </c>
      <c r="J36" s="135">
        <f t="shared" si="10"/>
        <v>3.1515591038577435</v>
      </c>
      <c r="K36" s="129">
        <f t="shared" si="6"/>
        <v>4.8179153554231995</v>
      </c>
      <c r="L36" s="136"/>
      <c r="M36" s="95"/>
      <c r="O36" s="77">
        <f t="shared" si="3"/>
        <v>6.826035</v>
      </c>
      <c r="P36" s="76"/>
      <c r="Q36" s="73">
        <f t="shared" si="7"/>
        <v>0.013079947669800918</v>
      </c>
      <c r="R36" s="73">
        <f t="shared" si="8"/>
        <v>0.06076294354146938</v>
      </c>
      <c r="S36" s="73">
        <v>0.1471</v>
      </c>
      <c r="T36" s="75">
        <v>0.1398</v>
      </c>
      <c r="U36" s="73">
        <f t="shared" si="4"/>
        <v>-0.007300000000000001</v>
      </c>
      <c r="V36" s="73">
        <f t="shared" si="5"/>
        <v>0.11416002785116183</v>
      </c>
      <c r="W36" s="75">
        <v>0.0573</v>
      </c>
      <c r="X36" s="75"/>
      <c r="Y36" s="75">
        <f t="shared" si="9"/>
        <v>0.0573</v>
      </c>
    </row>
    <row r="37" spans="1:25" ht="12.75">
      <c r="A37" s="127">
        <v>1982</v>
      </c>
      <c r="B37" s="128">
        <v>0.20419055079559353</v>
      </c>
      <c r="C37" s="129">
        <f t="shared" si="0"/>
        <v>10.172939979654121</v>
      </c>
      <c r="D37" s="130">
        <f t="shared" si="1"/>
        <v>0.16399154599380306</v>
      </c>
      <c r="E37" s="131">
        <v>0.0983</v>
      </c>
      <c r="F37" s="131">
        <v>0.0493</v>
      </c>
      <c r="G37" s="127">
        <v>140.64</v>
      </c>
      <c r="H37" s="132">
        <f t="shared" si="2"/>
        <v>13.824911999999998</v>
      </c>
      <c r="I37" s="133">
        <v>3.8</v>
      </c>
      <c r="J37" s="135">
        <f t="shared" si="10"/>
        <v>3.271318349804338</v>
      </c>
      <c r="K37" s="129">
        <f t="shared" si="6"/>
        <v>4.226098019725559</v>
      </c>
      <c r="L37" s="136"/>
      <c r="M37" s="95"/>
      <c r="O37" s="77">
        <f t="shared" si="3"/>
        <v>6.933551999999999</v>
      </c>
      <c r="P37" s="76"/>
      <c r="Q37" s="73">
        <f t="shared" si="7"/>
        <v>-0.08950460502853519</v>
      </c>
      <c r="R37" s="73">
        <f t="shared" si="8"/>
        <v>0.015751017977493342</v>
      </c>
      <c r="S37" s="73">
        <v>0.1054</v>
      </c>
      <c r="T37" s="75">
        <v>0.1047</v>
      </c>
      <c r="U37" s="73">
        <f t="shared" si="4"/>
        <v>-0.0006999999999999923</v>
      </c>
      <c r="V37" s="73">
        <f t="shared" si="5"/>
        <v>0.07964309520981958</v>
      </c>
      <c r="W37" s="75">
        <v>0.049</v>
      </c>
      <c r="X37" s="75"/>
      <c r="Y37" s="75">
        <f t="shared" si="9"/>
        <v>0.049</v>
      </c>
    </row>
    <row r="38" spans="1:25" ht="12.75">
      <c r="A38" s="127">
        <v>1983</v>
      </c>
      <c r="B38" s="128">
        <v>0.22337155858930619</v>
      </c>
      <c r="C38" s="129">
        <f t="shared" si="0"/>
        <v>12.406947890818858</v>
      </c>
      <c r="D38" s="130">
        <f t="shared" si="1"/>
        <v>0.1527391963372584</v>
      </c>
      <c r="E38" s="131">
        <v>0.0806</v>
      </c>
      <c r="F38" s="131">
        <v>0.0432</v>
      </c>
      <c r="G38" s="127">
        <v>164.93</v>
      </c>
      <c r="H38" s="132">
        <f t="shared" si="2"/>
        <v>13.293358000000001</v>
      </c>
      <c r="I38" s="133">
        <v>3.8</v>
      </c>
      <c r="J38" s="135">
        <f t="shared" si="10"/>
        <v>3.395628447096903</v>
      </c>
      <c r="K38" s="129">
        <f t="shared" si="6"/>
        <v>3.9148446913752224</v>
      </c>
      <c r="L38" s="136"/>
      <c r="M38" s="95"/>
      <c r="O38" s="77">
        <f t="shared" si="3"/>
        <v>7.124976000000001</v>
      </c>
      <c r="P38" s="76"/>
      <c r="Q38" s="73">
        <f t="shared" si="7"/>
        <v>-0.038448996999040363</v>
      </c>
      <c r="R38" s="73">
        <f t="shared" si="8"/>
        <v>0.02760836004402978</v>
      </c>
      <c r="S38" s="73">
        <v>0.088</v>
      </c>
      <c r="T38" s="75">
        <v>0.118</v>
      </c>
      <c r="U38" s="73">
        <f t="shared" si="4"/>
        <v>0.03</v>
      </c>
      <c r="V38" s="73">
        <f t="shared" si="5"/>
        <v>0.09093090511545437</v>
      </c>
      <c r="W38" s="75">
        <v>0.0431</v>
      </c>
      <c r="X38" s="75"/>
      <c r="Y38" s="75">
        <f t="shared" si="9"/>
        <v>0.0431</v>
      </c>
    </row>
    <row r="39" spans="1:25" ht="12.75">
      <c r="A39" s="127">
        <v>1984</v>
      </c>
      <c r="B39" s="128">
        <v>0.0614614199963621</v>
      </c>
      <c r="C39" s="129">
        <f t="shared" si="0"/>
        <v>9.9304865938431</v>
      </c>
      <c r="D39" s="130">
        <f t="shared" si="1"/>
        <v>0.2031477828271</v>
      </c>
      <c r="E39" s="131">
        <v>0.1007</v>
      </c>
      <c r="F39" s="131">
        <v>0.0468</v>
      </c>
      <c r="G39" s="127">
        <v>167.24</v>
      </c>
      <c r="H39" s="132">
        <f t="shared" si="2"/>
        <v>16.841068</v>
      </c>
      <c r="I39" s="133">
        <v>3.9</v>
      </c>
      <c r="J39" s="135">
        <f t="shared" si="10"/>
        <v>3.528057956533682</v>
      </c>
      <c r="K39" s="129">
        <f t="shared" si="6"/>
        <v>4.77346693492143</v>
      </c>
      <c r="L39" s="136"/>
      <c r="M39" s="95"/>
      <c r="O39" s="77">
        <f t="shared" si="3"/>
        <v>7.8268320000000005</v>
      </c>
      <c r="P39" s="76"/>
      <c r="Q39" s="73">
        <f t="shared" si="7"/>
        <v>0.26687839144932357</v>
      </c>
      <c r="R39" s="73">
        <f t="shared" si="8"/>
        <v>0.09850643707431428</v>
      </c>
      <c r="S39" s="73">
        <v>0.0985</v>
      </c>
      <c r="T39" s="75">
        <v>0.1151</v>
      </c>
      <c r="U39" s="73">
        <f t="shared" si="4"/>
        <v>0.01659999999999999</v>
      </c>
      <c r="V39" s="73">
        <f t="shared" si="5"/>
        <v>0.11019207694100672</v>
      </c>
      <c r="W39" s="75">
        <v>0.0511</v>
      </c>
      <c r="X39" s="75"/>
      <c r="Y39" s="75">
        <f t="shared" si="9"/>
        <v>0.0511</v>
      </c>
    </row>
    <row r="40" spans="1:25" ht="12.75">
      <c r="A40" s="127">
        <v>1985</v>
      </c>
      <c r="B40" s="128">
        <v>0.3123514948576895</v>
      </c>
      <c r="C40" s="129">
        <f t="shared" si="0"/>
        <v>13.477088948787062</v>
      </c>
      <c r="D40" s="130">
        <f t="shared" si="1"/>
        <v>0.13241484856115227</v>
      </c>
      <c r="E40" s="131">
        <v>0.0742</v>
      </c>
      <c r="F40" s="131">
        <v>0.0388</v>
      </c>
      <c r="G40" s="127">
        <v>211.28</v>
      </c>
      <c r="H40" s="132">
        <f t="shared" si="2"/>
        <v>15.676976</v>
      </c>
      <c r="I40" s="133">
        <v>3.8</v>
      </c>
      <c r="J40" s="135">
        <f t="shared" si="10"/>
        <v>3.662124158881962</v>
      </c>
      <c r="K40" s="129">
        <f t="shared" si="6"/>
        <v>4.280842298035614</v>
      </c>
      <c r="L40" s="136"/>
      <c r="M40" s="95"/>
      <c r="O40" s="77">
        <f t="shared" si="3"/>
        <v>8.197664</v>
      </c>
      <c r="P40" s="76"/>
      <c r="Q40" s="73">
        <f t="shared" si="7"/>
        <v>-0.06912221956469744</v>
      </c>
      <c r="R40" s="73">
        <f t="shared" si="8"/>
        <v>0.04737957835302953</v>
      </c>
      <c r="S40" s="73">
        <v>0.0772</v>
      </c>
      <c r="T40" s="75">
        <v>0.0899</v>
      </c>
      <c r="U40" s="73">
        <f t="shared" si="4"/>
        <v>0.012699999999999989</v>
      </c>
      <c r="V40" s="73">
        <f t="shared" si="5"/>
        <v>0.07888154469564668</v>
      </c>
      <c r="W40" s="75">
        <v>0.0403</v>
      </c>
      <c r="X40" s="75">
        <v>0.0675</v>
      </c>
      <c r="Y40" s="75">
        <v>0.0384</v>
      </c>
    </row>
    <row r="41" spans="1:25" ht="12.75">
      <c r="A41" s="127">
        <v>1986</v>
      </c>
      <c r="B41" s="128">
        <v>0.18494578758046187</v>
      </c>
      <c r="C41" s="129">
        <f t="shared" si="0"/>
        <v>16.778523489932883</v>
      </c>
      <c r="D41" s="130">
        <f t="shared" si="1"/>
        <v>0.15401458399645573</v>
      </c>
      <c r="E41" s="131">
        <v>0.0596</v>
      </c>
      <c r="F41" s="131">
        <v>0.0338</v>
      </c>
      <c r="G41" s="127">
        <v>242.17</v>
      </c>
      <c r="H41" s="132">
        <f t="shared" si="2"/>
        <v>14.433332</v>
      </c>
      <c r="I41" s="133">
        <v>1.1</v>
      </c>
      <c r="J41" s="135">
        <f t="shared" si="10"/>
        <v>3.7024075246296633</v>
      </c>
      <c r="K41" s="129">
        <f t="shared" si="6"/>
        <v>3.8983639439971447</v>
      </c>
      <c r="L41" s="136"/>
      <c r="M41" s="95"/>
      <c r="O41" s="77">
        <f t="shared" si="3"/>
        <v>8.185346</v>
      </c>
      <c r="P41" s="76"/>
      <c r="Q41" s="73">
        <f t="shared" si="7"/>
        <v>-0.07932932984014263</v>
      </c>
      <c r="R41" s="73">
        <f t="shared" si="8"/>
        <v>-0.0015026231863126682</v>
      </c>
      <c r="S41" s="73">
        <v>0.0616</v>
      </c>
      <c r="T41" s="75">
        <v>0.0722</v>
      </c>
      <c r="U41" s="73">
        <f t="shared" si="4"/>
        <v>0.010599999999999998</v>
      </c>
      <c r="V41" s="73">
        <f t="shared" si="5"/>
        <v>0.05544144195608095</v>
      </c>
      <c r="W41" s="75">
        <v>0.0336</v>
      </c>
      <c r="X41" s="75">
        <v>0.0696</v>
      </c>
      <c r="Y41" s="75">
        <v>0.0358</v>
      </c>
    </row>
    <row r="42" spans="1:25" ht="12.75">
      <c r="A42" s="127">
        <v>1987</v>
      </c>
      <c r="B42" s="128">
        <v>0.05812721641821871</v>
      </c>
      <c r="C42" s="129">
        <f t="shared" si="0"/>
        <v>15.408320493066256</v>
      </c>
      <c r="D42" s="130">
        <f t="shared" si="1"/>
        <v>0.15765818107510188</v>
      </c>
      <c r="E42" s="131">
        <v>0.0649</v>
      </c>
      <c r="F42" s="131">
        <v>0.0371</v>
      </c>
      <c r="G42" s="127">
        <v>247.08</v>
      </c>
      <c r="H42" s="132">
        <f t="shared" si="2"/>
        <v>16.035492</v>
      </c>
      <c r="I42" s="133">
        <v>4.4</v>
      </c>
      <c r="J42" s="135">
        <f t="shared" si="10"/>
        <v>3.865313455713369</v>
      </c>
      <c r="K42" s="129">
        <f t="shared" si="6"/>
        <v>4.148561865350852</v>
      </c>
      <c r="L42" s="136"/>
      <c r="M42" s="95"/>
      <c r="O42" s="77">
        <f t="shared" si="3"/>
        <v>9.166668000000001</v>
      </c>
      <c r="P42" s="76"/>
      <c r="Q42" s="73">
        <f t="shared" si="7"/>
        <v>0.11100416729830664</v>
      </c>
      <c r="R42" s="73">
        <f t="shared" si="8"/>
        <v>0.11988766265958728</v>
      </c>
      <c r="S42" s="73">
        <v>0.0547</v>
      </c>
      <c r="T42" s="75">
        <v>0.0886</v>
      </c>
      <c r="U42" s="73">
        <f t="shared" si="4"/>
        <v>0.0339</v>
      </c>
      <c r="V42" s="73">
        <f t="shared" si="5"/>
        <v>0.09664064588015209</v>
      </c>
      <c r="W42" s="75">
        <v>0.0418</v>
      </c>
      <c r="X42" s="75">
        <v>0.0858</v>
      </c>
      <c r="Y42" s="75">
        <v>0.0399</v>
      </c>
    </row>
    <row r="43" spans="1:25" ht="12.75">
      <c r="A43" s="127">
        <v>1988</v>
      </c>
      <c r="B43" s="128">
        <v>0.16537192812044688</v>
      </c>
      <c r="C43" s="129">
        <f t="shared" si="0"/>
        <v>12.195121951219512</v>
      </c>
      <c r="D43" s="130">
        <f t="shared" si="1"/>
        <v>0.14430013945268705</v>
      </c>
      <c r="E43" s="131">
        <v>0.082</v>
      </c>
      <c r="F43" s="131">
        <v>0.0368</v>
      </c>
      <c r="G43" s="127">
        <v>277.72</v>
      </c>
      <c r="H43" s="132">
        <f t="shared" si="2"/>
        <v>22.77304</v>
      </c>
      <c r="I43" s="133">
        <v>4.4</v>
      </c>
      <c r="J43" s="135">
        <f t="shared" si="10"/>
        <v>4.035387247764757</v>
      </c>
      <c r="K43" s="129">
        <f t="shared" si="6"/>
        <v>5.643334481124265</v>
      </c>
      <c r="L43" s="136"/>
      <c r="M43" s="95"/>
      <c r="O43" s="77">
        <f t="shared" si="3"/>
        <v>10.220096000000002</v>
      </c>
      <c r="P43" s="76"/>
      <c r="Q43" s="73">
        <f t="shared" si="7"/>
        <v>0.42016471961072344</v>
      </c>
      <c r="R43" s="73">
        <f t="shared" si="8"/>
        <v>0.11491940146626889</v>
      </c>
      <c r="S43" s="73">
        <v>0.0635</v>
      </c>
      <c r="T43" s="75">
        <v>0.0914</v>
      </c>
      <c r="U43" s="73">
        <f t="shared" si="4"/>
        <v>0.027899999999999994</v>
      </c>
      <c r="V43" s="73">
        <f t="shared" si="5"/>
        <v>0.09755199481003676</v>
      </c>
      <c r="W43" s="75">
        <v>0.0412</v>
      </c>
      <c r="X43" s="75">
        <v>0.0767</v>
      </c>
      <c r="Y43" s="75">
        <v>0.0377</v>
      </c>
    </row>
    <row r="44" spans="1:25" ht="12.75">
      <c r="A44" s="127">
        <v>1989</v>
      </c>
      <c r="B44" s="128">
        <v>0.31475183638196724</v>
      </c>
      <c r="C44" s="129">
        <f t="shared" si="0"/>
        <v>14.705882352941174</v>
      </c>
      <c r="D44" s="130">
        <f t="shared" si="1"/>
        <v>0.08621377322840296</v>
      </c>
      <c r="E44" s="131">
        <v>0.068</v>
      </c>
      <c r="F44" s="131">
        <v>0.0332</v>
      </c>
      <c r="G44" s="127">
        <v>353.4</v>
      </c>
      <c r="H44" s="132">
        <f t="shared" si="2"/>
        <v>24.031200000000002</v>
      </c>
      <c r="I44" s="133">
        <v>4.6</v>
      </c>
      <c r="J44" s="135">
        <f t="shared" si="10"/>
        <v>4.221015061161936</v>
      </c>
      <c r="K44" s="129">
        <f t="shared" si="6"/>
        <v>5.693227731195262</v>
      </c>
      <c r="L44" s="78" t="s">
        <v>171</v>
      </c>
      <c r="M44" s="95"/>
      <c r="O44" s="77">
        <f t="shared" si="3"/>
        <v>11.73288</v>
      </c>
      <c r="P44" s="76"/>
      <c r="Q44" s="73">
        <f t="shared" si="7"/>
        <v>0.055247784222045127</v>
      </c>
      <c r="R44" s="73">
        <f t="shared" si="8"/>
        <v>0.14802052740013383</v>
      </c>
      <c r="S44" s="73">
        <v>0.0837</v>
      </c>
      <c r="T44" s="75">
        <v>0.0793</v>
      </c>
      <c r="U44" s="73">
        <f t="shared" si="4"/>
        <v>-0.004400000000000001</v>
      </c>
      <c r="V44" s="73">
        <f t="shared" si="5"/>
        <v>0.09584912846250603</v>
      </c>
      <c r="W44" s="75">
        <v>0.0385</v>
      </c>
      <c r="X44" s="75">
        <v>0.0746</v>
      </c>
      <c r="Y44" s="75">
        <v>0.0351</v>
      </c>
    </row>
    <row r="45" spans="1:25" ht="12.75">
      <c r="A45" s="127">
        <v>1990</v>
      </c>
      <c r="B45" s="128">
        <v>-0.03064451612903212</v>
      </c>
      <c r="C45" s="129">
        <f t="shared" si="0"/>
        <v>15.197568389057752</v>
      </c>
      <c r="D45" s="130">
        <f t="shared" si="1"/>
        <v>0.16435784539348797</v>
      </c>
      <c r="E45" s="131">
        <v>0.0658</v>
      </c>
      <c r="F45" s="131">
        <v>0.0374</v>
      </c>
      <c r="G45" s="127">
        <v>330.22</v>
      </c>
      <c r="H45" s="132">
        <f t="shared" si="2"/>
        <v>21.728476</v>
      </c>
      <c r="I45" s="133">
        <v>6.1</v>
      </c>
      <c r="J45" s="135">
        <f t="shared" si="10"/>
        <v>4.478496979892814</v>
      </c>
      <c r="K45" s="129">
        <f t="shared" si="6"/>
        <v>4.851733985208591</v>
      </c>
      <c r="L45" s="137">
        <f>((K45/K35)^(0.1))-1</f>
        <v>-0.006505732683535159</v>
      </c>
      <c r="M45" s="95"/>
      <c r="O45" s="77">
        <f t="shared" si="3"/>
        <v>12.350228000000001</v>
      </c>
      <c r="P45" s="74">
        <f>((O45/O35)^(0.1))-1</f>
        <v>0.06736382692009713</v>
      </c>
      <c r="Q45" s="73">
        <f t="shared" si="7"/>
        <v>-0.09582226438962682</v>
      </c>
      <c r="R45" s="73">
        <f t="shared" si="8"/>
        <v>0.052616919290063624</v>
      </c>
      <c r="S45" s="73">
        <v>0.0781</v>
      </c>
      <c r="T45" s="75">
        <v>0.0807</v>
      </c>
      <c r="U45" s="73">
        <f t="shared" si="4"/>
        <v>0.002599999999999991</v>
      </c>
      <c r="V45" s="73">
        <f t="shared" si="5"/>
        <v>0.07386593245216928</v>
      </c>
      <c r="W45" s="75">
        <v>0.0392</v>
      </c>
      <c r="X45" s="75">
        <v>0.0719</v>
      </c>
      <c r="Y45" s="75">
        <v>0.0389</v>
      </c>
    </row>
    <row r="46" spans="1:25" ht="12.75">
      <c r="A46" s="127">
        <v>1991</v>
      </c>
      <c r="B46" s="128">
        <v>0.3023484313487976</v>
      </c>
      <c r="C46" s="129">
        <f t="shared" si="0"/>
        <v>21.83406113537118</v>
      </c>
      <c r="D46" s="130">
        <f t="shared" si="1"/>
        <v>0.15264988905745747</v>
      </c>
      <c r="E46" s="131">
        <v>0.0458</v>
      </c>
      <c r="F46" s="131">
        <v>0.0311</v>
      </c>
      <c r="G46" s="127">
        <v>417.09</v>
      </c>
      <c r="H46" s="132">
        <f t="shared" si="2"/>
        <v>19.102722</v>
      </c>
      <c r="I46" s="133">
        <v>3.1</v>
      </c>
      <c r="J46" s="135">
        <f t="shared" si="10"/>
        <v>4.617330386269491</v>
      </c>
      <c r="K46" s="129">
        <f t="shared" si="6"/>
        <v>4.137178932832178</v>
      </c>
      <c r="L46" s="136"/>
      <c r="M46" s="95"/>
      <c r="O46" s="77">
        <f t="shared" si="3"/>
        <v>12.971499</v>
      </c>
      <c r="P46" s="76"/>
      <c r="Q46" s="73">
        <f t="shared" si="7"/>
        <v>-0.12084391008370765</v>
      </c>
      <c r="R46" s="73">
        <f t="shared" si="8"/>
        <v>0.05030441543265418</v>
      </c>
      <c r="S46" s="73">
        <v>0.07</v>
      </c>
      <c r="T46" s="75">
        <v>0.067</v>
      </c>
      <c r="U46" s="73">
        <f t="shared" si="4"/>
        <v>-0.0030000000000000027</v>
      </c>
      <c r="V46" s="73">
        <f t="shared" si="5"/>
        <v>0.06337915832904192</v>
      </c>
      <c r="W46" s="75">
        <v>0.0327</v>
      </c>
      <c r="X46" s="75">
        <v>0.0781</v>
      </c>
      <c r="Y46" s="75">
        <v>0.0348</v>
      </c>
    </row>
    <row r="47" spans="1:25" ht="12.75">
      <c r="A47" s="127">
        <v>1992</v>
      </c>
      <c r="B47" s="128">
        <v>0.07493727972380064</v>
      </c>
      <c r="C47" s="129">
        <f t="shared" si="0"/>
        <v>24.03846153846154</v>
      </c>
      <c r="D47" s="130">
        <f t="shared" si="1"/>
        <v>0.20072020729529072</v>
      </c>
      <c r="E47" s="131">
        <v>0.0416</v>
      </c>
      <c r="F47" s="131">
        <v>0.029</v>
      </c>
      <c r="G47" s="127">
        <v>435.71</v>
      </c>
      <c r="H47" s="132">
        <f t="shared" si="2"/>
        <v>18.125535999999997</v>
      </c>
      <c r="I47" s="133">
        <v>2.9</v>
      </c>
      <c r="J47" s="135">
        <f t="shared" si="10"/>
        <v>4.751232967471306</v>
      </c>
      <c r="K47" s="129">
        <f t="shared" si="6"/>
        <v>3.814912071054841</v>
      </c>
      <c r="L47" s="136"/>
      <c r="M47" s="95"/>
      <c r="O47" s="77">
        <f t="shared" si="3"/>
        <v>12.63559</v>
      </c>
      <c r="P47" s="76"/>
      <c r="Q47" s="73">
        <f t="shared" si="7"/>
        <v>-0.05115428052609483</v>
      </c>
      <c r="R47" s="73">
        <f t="shared" si="8"/>
        <v>-0.025895927679599695</v>
      </c>
      <c r="S47" s="73">
        <v>0.053</v>
      </c>
      <c r="T47" s="75">
        <v>0.0668</v>
      </c>
      <c r="U47" s="73">
        <f t="shared" si="4"/>
        <v>0.0138</v>
      </c>
      <c r="V47" s="73">
        <f t="shared" si="5"/>
        <v>0.046735210818317934</v>
      </c>
      <c r="W47" s="75">
        <v>0.0283</v>
      </c>
      <c r="X47" s="75">
        <v>0.0983</v>
      </c>
      <c r="Y47" s="75">
        <v>0.0355</v>
      </c>
    </row>
    <row r="48" spans="1:33" ht="12.75">
      <c r="A48" s="127">
        <v>1993</v>
      </c>
      <c r="B48" s="128">
        <v>0.0996705147919488</v>
      </c>
      <c r="C48" s="129">
        <f t="shared" si="0"/>
        <v>23.52941176470588</v>
      </c>
      <c r="D48" s="130">
        <f t="shared" si="1"/>
        <v>0.23839823748633115</v>
      </c>
      <c r="E48" s="131">
        <v>0.0425</v>
      </c>
      <c r="F48" s="131">
        <v>0.0272</v>
      </c>
      <c r="G48" s="127">
        <v>466.45</v>
      </c>
      <c r="H48" s="132">
        <f t="shared" si="2"/>
        <v>19.824125000000002</v>
      </c>
      <c r="I48" s="133">
        <v>2.7</v>
      </c>
      <c r="J48" s="135">
        <f t="shared" si="10"/>
        <v>4.87951625759303</v>
      </c>
      <c r="K48" s="129">
        <f t="shared" si="6"/>
        <v>4.062723424509882</v>
      </c>
      <c r="L48" s="136"/>
      <c r="M48" s="95"/>
      <c r="O48" s="77">
        <f t="shared" si="3"/>
        <v>12.687439999999999</v>
      </c>
      <c r="P48" s="76"/>
      <c r="Q48" s="73">
        <f t="shared" si="7"/>
        <v>0.09371248386806363</v>
      </c>
      <c r="R48" s="73">
        <f t="shared" si="8"/>
        <v>0.004103488638045327</v>
      </c>
      <c r="S48" s="73">
        <v>0.035</v>
      </c>
      <c r="T48" s="75">
        <v>0.0579</v>
      </c>
      <c r="U48" s="73">
        <f t="shared" si="4"/>
        <v>0.022899999999999997</v>
      </c>
      <c r="V48" s="73">
        <f t="shared" si="5"/>
        <v>0.04730328296131438</v>
      </c>
      <c r="W48" s="75">
        <v>0.0274</v>
      </c>
      <c r="X48" s="75">
        <v>0.08</v>
      </c>
      <c r="Y48" s="75">
        <v>0.0317</v>
      </c>
      <c r="AF48" s="62"/>
      <c r="AG48" s="62"/>
    </row>
    <row r="49" spans="1:33" ht="12.75">
      <c r="A49" s="127">
        <v>1994</v>
      </c>
      <c r="B49" s="128">
        <v>0.013259206774573897</v>
      </c>
      <c r="C49" s="129">
        <f t="shared" si="0"/>
        <v>16.977928692699493</v>
      </c>
      <c r="D49" s="130">
        <f t="shared" si="1"/>
        <v>0.28289451610469407</v>
      </c>
      <c r="E49" s="131">
        <v>0.0589</v>
      </c>
      <c r="F49" s="131">
        <v>0.0291</v>
      </c>
      <c r="G49" s="127">
        <v>459.27</v>
      </c>
      <c r="H49" s="132">
        <f t="shared" si="2"/>
        <v>27.051002999999998</v>
      </c>
      <c r="I49" s="133">
        <v>2.7</v>
      </c>
      <c r="J49" s="135">
        <f t="shared" si="10"/>
        <v>5.011263196548041</v>
      </c>
      <c r="K49" s="129">
        <f t="shared" si="6"/>
        <v>5.398040761186483</v>
      </c>
      <c r="L49" s="136"/>
      <c r="M49" s="95"/>
      <c r="O49" s="77">
        <f t="shared" si="3"/>
        <v>13.364756999999999</v>
      </c>
      <c r="P49" s="76"/>
      <c r="Q49" s="73">
        <f t="shared" si="7"/>
        <v>0.36454965855996146</v>
      </c>
      <c r="R49" s="73">
        <f t="shared" si="8"/>
        <v>0.05338484359334905</v>
      </c>
      <c r="S49" s="73">
        <v>0.05</v>
      </c>
      <c r="T49" s="75">
        <v>0.0782</v>
      </c>
      <c r="U49" s="73">
        <f t="shared" si="4"/>
        <v>0.028200000000000003</v>
      </c>
      <c r="V49" s="73">
        <f t="shared" si="5"/>
        <v>0.07227411733539923</v>
      </c>
      <c r="W49" s="75">
        <v>0.0306</v>
      </c>
      <c r="X49" s="75">
        <v>0.0717</v>
      </c>
      <c r="Y49" s="75">
        <v>0.0355</v>
      </c>
      <c r="AF49" s="62"/>
      <c r="AG49" s="62"/>
    </row>
    <row r="50" spans="1:33" ht="12.75">
      <c r="A50" s="127">
        <v>1995</v>
      </c>
      <c r="B50" s="128">
        <v>0.3719519890260631</v>
      </c>
      <c r="C50" s="129">
        <f t="shared" si="0"/>
        <v>17.421602787456447</v>
      </c>
      <c r="D50" s="130">
        <f t="shared" si="1"/>
        <v>0.1816832188513371</v>
      </c>
      <c r="E50" s="131">
        <v>0.0574</v>
      </c>
      <c r="F50" s="131">
        <v>0.023</v>
      </c>
      <c r="G50" s="127">
        <v>615.93</v>
      </c>
      <c r="H50" s="132">
        <f t="shared" si="2"/>
        <v>35.354381999999994</v>
      </c>
      <c r="I50" s="133">
        <v>2.5</v>
      </c>
      <c r="J50" s="135">
        <f t="shared" si="10"/>
        <v>5.136544776461742</v>
      </c>
      <c r="K50" s="129">
        <f t="shared" si="6"/>
        <v>6.88291128347829</v>
      </c>
      <c r="L50" s="136"/>
      <c r="M50" s="95"/>
      <c r="O50" s="77">
        <f t="shared" si="3"/>
        <v>14.166389999999998</v>
      </c>
      <c r="P50" s="76"/>
      <c r="Q50" s="73">
        <f t="shared" si="7"/>
        <v>0.3069527218639545</v>
      </c>
      <c r="R50" s="73">
        <f t="shared" si="8"/>
        <v>0.05998111301238018</v>
      </c>
      <c r="S50" s="73">
        <v>0.035</v>
      </c>
      <c r="T50" s="75">
        <v>0.0557</v>
      </c>
      <c r="U50" s="73">
        <f t="shared" si="4"/>
        <v>0.020699999999999996</v>
      </c>
      <c r="V50" s="73">
        <f t="shared" si="5"/>
        <v>0.05652134526988262</v>
      </c>
      <c r="W50" s="75">
        <v>0.0244</v>
      </c>
      <c r="X50" s="75">
        <v>0.065</v>
      </c>
      <c r="Y50" s="75">
        <v>0.0329</v>
      </c>
      <c r="AF50" s="62"/>
      <c r="AG50" s="62"/>
    </row>
    <row r="51" spans="1:33" ht="12.75">
      <c r="A51" s="127">
        <v>1996</v>
      </c>
      <c r="B51" s="128">
        <v>0.23817458802136615</v>
      </c>
      <c r="C51" s="129">
        <f t="shared" si="0"/>
        <v>20.703933747412005</v>
      </c>
      <c r="D51" s="130">
        <f t="shared" si="1"/>
        <v>0.10405165094639224</v>
      </c>
      <c r="E51" s="131">
        <v>0.0483</v>
      </c>
      <c r="F51" s="131">
        <v>0.0201</v>
      </c>
      <c r="G51" s="127">
        <v>740.74</v>
      </c>
      <c r="H51" s="132">
        <f t="shared" si="2"/>
        <v>35.777742</v>
      </c>
      <c r="I51" s="133">
        <v>3.3</v>
      </c>
      <c r="J51" s="135">
        <f t="shared" si="10"/>
        <v>5.306050754084979</v>
      </c>
      <c r="K51" s="129">
        <f t="shared" si="6"/>
        <v>6.742819407156203</v>
      </c>
      <c r="L51" s="136"/>
      <c r="M51" s="95"/>
      <c r="O51" s="77">
        <f t="shared" si="3"/>
        <v>14.888874</v>
      </c>
      <c r="P51" s="76"/>
      <c r="Q51" s="73">
        <f t="shared" si="7"/>
        <v>0.011974753228609858</v>
      </c>
      <c r="R51" s="73">
        <f t="shared" si="8"/>
        <v>0.05099986658562994</v>
      </c>
      <c r="S51" s="73">
        <v>0.05</v>
      </c>
      <c r="T51" s="75">
        <v>0.0641</v>
      </c>
      <c r="U51" s="73">
        <f t="shared" si="4"/>
        <v>0.014100000000000001</v>
      </c>
      <c r="V51" s="73">
        <f t="shared" si="5"/>
        <v>0.06133913326644566</v>
      </c>
      <c r="W51" s="75">
        <v>0.0211</v>
      </c>
      <c r="X51" s="75">
        <v>0.0792</v>
      </c>
      <c r="Y51" s="75">
        <v>0.032</v>
      </c>
      <c r="AF51" s="62"/>
      <c r="AG51" s="62"/>
    </row>
    <row r="52" spans="1:33" s="64" customFormat="1" ht="12.75">
      <c r="A52" s="127">
        <v>1997</v>
      </c>
      <c r="B52" s="128">
        <v>0.31857597560649414</v>
      </c>
      <c r="C52" s="129">
        <f t="shared" si="0"/>
        <v>24.53</v>
      </c>
      <c r="D52" s="130">
        <f t="shared" si="1"/>
        <v>-0.005938061930036209</v>
      </c>
      <c r="E52" s="128">
        <f>1/24.53</f>
        <v>0.040766408479412965</v>
      </c>
      <c r="F52" s="131">
        <f>15.522/G52</f>
        <v>0.015994971301381864</v>
      </c>
      <c r="G52" s="127">
        <v>970.43</v>
      </c>
      <c r="H52" s="132">
        <f t="shared" si="2"/>
        <v>39.56094578067672</v>
      </c>
      <c r="I52" s="133">
        <v>1.7</v>
      </c>
      <c r="J52" s="135">
        <f t="shared" si="10"/>
        <v>5.396253616904423</v>
      </c>
      <c r="K52" s="129">
        <f t="shared" si="6"/>
        <v>7.33118726235313</v>
      </c>
      <c r="L52" s="136"/>
      <c r="M52" s="138"/>
      <c r="N52" s="79"/>
      <c r="O52" s="77">
        <f t="shared" si="3"/>
        <v>15.522000000000002</v>
      </c>
      <c r="P52" s="76"/>
      <c r="Q52" s="73">
        <f t="shared" si="7"/>
        <v>0.10574182631974693</v>
      </c>
      <c r="R52" s="73">
        <f t="shared" si="8"/>
        <v>0.04252343058313235</v>
      </c>
      <c r="S52" s="73">
        <v>0.0535</v>
      </c>
      <c r="T52" s="75">
        <v>0.0574</v>
      </c>
      <c r="U52" s="73">
        <f t="shared" si="4"/>
        <v>0.0039000000000000007</v>
      </c>
      <c r="V52" s="73">
        <f t="shared" si="5"/>
        <v>0.05448680459190361</v>
      </c>
      <c r="W52" s="75">
        <v>0.0167</v>
      </c>
      <c r="X52" s="75">
        <v>0.08</v>
      </c>
      <c r="Y52" s="75">
        <v>0.0273</v>
      </c>
      <c r="AF52" s="79"/>
      <c r="AG52" s="79"/>
    </row>
    <row r="53" spans="1:33" s="64" customFormat="1" ht="12.75">
      <c r="A53" s="127">
        <v>1998</v>
      </c>
      <c r="B53" s="128">
        <v>0.28337953278443584</v>
      </c>
      <c r="C53" s="129">
        <f t="shared" si="0"/>
        <v>32.15</v>
      </c>
      <c r="D53" s="130">
        <f t="shared" si="1"/>
        <v>-0.005824164918807995</v>
      </c>
      <c r="E53" s="128">
        <f>1/32.15</f>
        <v>0.03110419906687403</v>
      </c>
      <c r="F53" s="128">
        <f>16.2/G53</f>
        <v>0.013178981964319126</v>
      </c>
      <c r="G53" s="127">
        <v>1229.23</v>
      </c>
      <c r="H53" s="132">
        <f t="shared" si="2"/>
        <v>38.23421461897357</v>
      </c>
      <c r="I53" s="133">
        <v>1.6</v>
      </c>
      <c r="J53" s="135">
        <f t="shared" si="10"/>
        <v>5.482593674774894</v>
      </c>
      <c r="K53" s="129">
        <f t="shared" si="6"/>
        <v>6.973745801168349</v>
      </c>
      <c r="L53" s="136"/>
      <c r="M53" s="138"/>
      <c r="N53" s="79"/>
      <c r="O53" s="77">
        <f t="shared" si="3"/>
        <v>16.2</v>
      </c>
      <c r="P53" s="76"/>
      <c r="Q53" s="73">
        <f t="shared" si="7"/>
        <v>-0.03353638634067202</v>
      </c>
      <c r="R53" s="73">
        <f t="shared" si="8"/>
        <v>0.04367993815229987</v>
      </c>
      <c r="S53" s="75">
        <v>0.0433</v>
      </c>
      <c r="T53" s="75">
        <v>0.0465</v>
      </c>
      <c r="U53" s="73">
        <f t="shared" si="4"/>
        <v>0.0032000000000000015</v>
      </c>
      <c r="V53" s="73">
        <f t="shared" si="5"/>
        <v>0.04602357700028335</v>
      </c>
      <c r="W53" s="75">
        <v>0.0138</v>
      </c>
      <c r="X53" s="75">
        <v>0.072</v>
      </c>
      <c r="Y53" s="75">
        <v>0.0226</v>
      </c>
      <c r="AF53" s="79"/>
      <c r="AG53" s="79"/>
    </row>
    <row r="54" spans="1:33" s="64" customFormat="1" ht="12.75">
      <c r="A54" s="127">
        <v>1999</v>
      </c>
      <c r="B54" s="128">
        <v>0.20885350992084475</v>
      </c>
      <c r="C54" s="129">
        <f t="shared" si="0"/>
        <v>32.53</v>
      </c>
      <c r="D54" s="129"/>
      <c r="E54" s="131">
        <f>1/32.53</f>
        <v>0.03074085459575776</v>
      </c>
      <c r="F54" s="131">
        <f>16.709/1469</f>
        <v>0.011374404356705241</v>
      </c>
      <c r="G54" s="127">
        <v>1469.25</v>
      </c>
      <c r="H54" s="132">
        <f t="shared" si="2"/>
        <v>45.16600061481709</v>
      </c>
      <c r="I54" s="133">
        <v>2.7</v>
      </c>
      <c r="J54" s="135">
        <f t="shared" si="10"/>
        <v>5.630623703993816</v>
      </c>
      <c r="K54" s="129">
        <f t="shared" si="6"/>
        <v>8.021491576995409</v>
      </c>
      <c r="L54" s="78" t="s">
        <v>171</v>
      </c>
      <c r="M54" s="138"/>
      <c r="N54" s="79"/>
      <c r="O54" s="77">
        <f t="shared" si="3"/>
        <v>16.711843601089175</v>
      </c>
      <c r="P54" s="76"/>
      <c r="Q54" s="73">
        <f t="shared" si="7"/>
        <v>0.18129798310028966</v>
      </c>
      <c r="R54" s="73">
        <f t="shared" si="8"/>
        <v>0.03159528401785039</v>
      </c>
      <c r="S54" s="75">
        <v>0.0537</v>
      </c>
      <c r="T54" s="75">
        <v>0.0644</v>
      </c>
      <c r="U54" s="73">
        <f t="shared" si="4"/>
        <v>0.010700000000000001</v>
      </c>
      <c r="V54" s="73">
        <f t="shared" si="5"/>
        <v>0.05746529349590983</v>
      </c>
      <c r="W54" s="75">
        <v>0.012</v>
      </c>
      <c r="X54" s="75">
        <v>0.125</v>
      </c>
      <c r="Y54" s="75">
        <v>0.0205</v>
      </c>
      <c r="AF54" s="79"/>
      <c r="AG54" s="79"/>
    </row>
    <row r="55" spans="1:33" s="64" customFormat="1" ht="12.75">
      <c r="A55" s="127">
        <v>2000</v>
      </c>
      <c r="B55" s="128">
        <v>-0.09031818955249278</v>
      </c>
      <c r="C55" s="129">
        <f t="shared" si="0"/>
        <v>25.39</v>
      </c>
      <c r="D55" s="129"/>
      <c r="E55" s="131">
        <f>1/25.39</f>
        <v>0.03938558487593541</v>
      </c>
      <c r="F55" s="131">
        <f>16.265/1320</f>
        <v>0.012321969696969698</v>
      </c>
      <c r="G55" s="127">
        <v>1320.28</v>
      </c>
      <c r="H55" s="132">
        <f t="shared" si="2"/>
        <v>52</v>
      </c>
      <c r="I55" s="133">
        <v>3.4</v>
      </c>
      <c r="J55" s="135">
        <f t="shared" si="10"/>
        <v>5.822064909929606</v>
      </c>
      <c r="K55" s="129">
        <f t="shared" si="6"/>
        <v>8.931539033739273</v>
      </c>
      <c r="L55" s="137">
        <f>((K55/K45)^(0.1))-1</f>
        <v>0.06292575915067755</v>
      </c>
      <c r="M55" s="138"/>
      <c r="N55" s="79"/>
      <c r="O55" s="77">
        <f t="shared" si="3"/>
        <v>16.26845015151515</v>
      </c>
      <c r="P55" s="74">
        <f>((O55/O45)^(0.1))-1</f>
        <v>0.027938472327298625</v>
      </c>
      <c r="Q55" s="73">
        <f t="shared" si="7"/>
        <v>0.15130849072656138</v>
      </c>
      <c r="R55" s="73">
        <f t="shared" si="8"/>
        <v>-0.026531689749964338</v>
      </c>
      <c r="S55" s="75">
        <v>0.0573</v>
      </c>
      <c r="T55" s="75">
        <v>0.0511</v>
      </c>
      <c r="U55" s="73">
        <f t="shared" si="4"/>
        <v>-0.006199999999999997</v>
      </c>
      <c r="V55" s="73">
        <f t="shared" si="5"/>
        <v>0.03707137944986414</v>
      </c>
      <c r="W55" s="75">
        <v>0.0165</v>
      </c>
      <c r="X55" s="75">
        <v>0.12</v>
      </c>
      <c r="Y55" s="75">
        <v>0.0287</v>
      </c>
      <c r="AF55" s="79"/>
      <c r="AG55" s="79"/>
    </row>
    <row r="56" spans="1:33" s="64" customFormat="1" ht="12.75">
      <c r="A56" s="139">
        <v>2001</v>
      </c>
      <c r="B56" s="140">
        <v>-0.11849759142000185</v>
      </c>
      <c r="C56" s="129">
        <f t="shared" si="0"/>
        <v>25.95726882206647</v>
      </c>
      <c r="D56" s="141"/>
      <c r="E56" s="142">
        <f>44.23/1148.09</f>
        <v>0.03852485432326734</v>
      </c>
      <c r="F56" s="142">
        <f>15.741/1148.09</f>
        <v>0.013710597601233353</v>
      </c>
      <c r="G56" s="139">
        <v>1148.09</v>
      </c>
      <c r="H56" s="143">
        <f t="shared" si="2"/>
        <v>44.23</v>
      </c>
      <c r="I56" s="133">
        <v>1.6</v>
      </c>
      <c r="J56" s="135">
        <f t="shared" si="10"/>
        <v>5.915217948488479</v>
      </c>
      <c r="K56" s="129">
        <f t="shared" si="6"/>
        <v>7.477323808719868</v>
      </c>
      <c r="L56" s="136"/>
      <c r="M56" s="138"/>
      <c r="N56" s="79"/>
      <c r="O56" s="83">
        <f t="shared" si="3"/>
        <v>15.741</v>
      </c>
      <c r="P56" s="82"/>
      <c r="Q56" s="84">
        <f t="shared" si="7"/>
        <v>-0.149423076923077</v>
      </c>
      <c r="R56" s="84">
        <f t="shared" si="8"/>
        <v>-0.03242165950676179</v>
      </c>
      <c r="S56" s="81">
        <v>0.018</v>
      </c>
      <c r="T56" s="81">
        <v>0.0505</v>
      </c>
      <c r="U56" s="80">
        <f t="shared" si="4"/>
        <v>0.0325</v>
      </c>
      <c r="V56" s="84">
        <f t="shared" si="5"/>
        <v>0.03563970549287313</v>
      </c>
      <c r="W56" s="81">
        <v>0.0173</v>
      </c>
      <c r="X56" s="81">
        <v>0.103</v>
      </c>
      <c r="Y56" s="81">
        <v>0.0362</v>
      </c>
      <c r="AF56" s="79"/>
      <c r="AG56" s="79"/>
    </row>
    <row r="57" spans="1:34" s="72" customFormat="1" ht="12.75">
      <c r="A57" s="127">
        <v>2002</v>
      </c>
      <c r="B57" s="128">
        <v>-0.21976500100166352</v>
      </c>
      <c r="C57" s="129">
        <f t="shared" si="0"/>
        <v>18.624470787468248</v>
      </c>
      <c r="D57" s="129"/>
      <c r="E57" s="131">
        <f>H57/G57</f>
        <v>0.05369280080016367</v>
      </c>
      <c r="F57" s="131">
        <f>O57/G57</f>
        <v>0.018276465640699232</v>
      </c>
      <c r="G57" s="127">
        <v>879.82</v>
      </c>
      <c r="H57" s="127">
        <v>47.24</v>
      </c>
      <c r="I57" s="133">
        <v>2.4</v>
      </c>
      <c r="J57" s="135">
        <f t="shared" si="10"/>
        <v>6.057183179252203</v>
      </c>
      <c r="K57" s="129">
        <f t="shared" si="6"/>
        <v>7.799004686173628</v>
      </c>
      <c r="L57" s="78"/>
      <c r="M57" s="144"/>
      <c r="N57" s="86"/>
      <c r="O57" s="87">
        <v>16.08</v>
      </c>
      <c r="Q57" s="73">
        <f t="shared" si="7"/>
        <v>0.06805335744969487</v>
      </c>
      <c r="R57" s="73">
        <f t="shared" si="8"/>
        <v>0.021536115875738338</v>
      </c>
      <c r="S57" s="75">
        <v>0.012</v>
      </c>
      <c r="T57" s="75">
        <v>0.0381</v>
      </c>
      <c r="U57" s="85">
        <f t="shared" si="4"/>
        <v>0.0261</v>
      </c>
      <c r="V57" s="73">
        <f t="shared" si="5"/>
        <v>0.035686949239855444</v>
      </c>
      <c r="W57" s="75">
        <v>0.0229</v>
      </c>
      <c r="X57" s="75">
        <v>0.08</v>
      </c>
      <c r="Y57" s="75">
        <v>0.041</v>
      </c>
      <c r="AE57" s="88"/>
      <c r="AF57" s="86"/>
      <c r="AG57" s="86"/>
      <c r="AH57" s="87"/>
    </row>
    <row r="58" spans="1:33" s="90" customFormat="1" ht="12.75">
      <c r="A58" s="127">
        <v>2003</v>
      </c>
      <c r="B58" s="128">
        <v>0.28411493259985</v>
      </c>
      <c r="C58" s="129">
        <f t="shared" si="0"/>
        <v>20.533887349953833</v>
      </c>
      <c r="D58" s="129"/>
      <c r="E58" s="131">
        <v>0.0487</v>
      </c>
      <c r="F58" s="131">
        <v>0.0161</v>
      </c>
      <c r="G58" s="127">
        <v>1111.91</v>
      </c>
      <c r="H58" s="127">
        <v>54.15</v>
      </c>
      <c r="I58" s="220">
        <v>1.9</v>
      </c>
      <c r="J58" s="135">
        <f t="shared" si="10"/>
        <v>6.172269659657994</v>
      </c>
      <c r="K58" s="129">
        <f t="shared" si="6"/>
        <v>8.773109890827493</v>
      </c>
      <c r="L58" s="137"/>
      <c r="M58" s="144"/>
      <c r="N58" s="86"/>
      <c r="O58" s="87">
        <v>17.88</v>
      </c>
      <c r="P58" s="74">
        <f>((O58/O55)^(0.333))-1</f>
        <v>0.031953442305989066</v>
      </c>
      <c r="Q58" s="73">
        <f t="shared" si="7"/>
        <v>0.14627434377646065</v>
      </c>
      <c r="R58" s="73">
        <f t="shared" si="8"/>
        <v>0.11194029850746268</v>
      </c>
      <c r="S58" s="75">
        <v>0.01</v>
      </c>
      <c r="T58" s="75">
        <v>0.0425</v>
      </c>
      <c r="U58" s="85">
        <f t="shared" si="4"/>
        <v>0.0325</v>
      </c>
      <c r="V58" s="73">
        <f t="shared" si="5"/>
        <v>0.05348301224319908</v>
      </c>
      <c r="W58" s="89">
        <v>0.0212</v>
      </c>
      <c r="X58" s="89">
        <v>0.11</v>
      </c>
      <c r="Y58" s="89">
        <v>0.0369</v>
      </c>
      <c r="AF58" s="86"/>
      <c r="AG58" s="86"/>
    </row>
    <row r="59" spans="1:33" s="90" customFormat="1" ht="12.75">
      <c r="A59" s="127">
        <v>2004</v>
      </c>
      <c r="B59" s="211"/>
      <c r="C59" s="212"/>
      <c r="D59" s="212"/>
      <c r="E59" s="213"/>
      <c r="F59" s="213"/>
      <c r="G59" s="144"/>
      <c r="H59" s="218">
        <v>67.01</v>
      </c>
      <c r="I59" s="221">
        <v>3.26</v>
      </c>
      <c r="J59" s="135">
        <f t="shared" si="10"/>
        <v>6.373485650562844</v>
      </c>
      <c r="K59" s="129">
        <f t="shared" si="6"/>
        <v>10.513870066387039</v>
      </c>
      <c r="L59" s="137"/>
      <c r="M59" s="144"/>
      <c r="N59" s="86"/>
      <c r="O59" s="86"/>
      <c r="P59" s="214"/>
      <c r="Q59" s="215"/>
      <c r="R59" s="215"/>
      <c r="S59" s="216"/>
      <c r="T59" s="216"/>
      <c r="U59" s="217"/>
      <c r="V59" s="215"/>
      <c r="W59" s="89"/>
      <c r="X59" s="89"/>
      <c r="Y59" s="89"/>
      <c r="AF59" s="86"/>
      <c r="AG59" s="86"/>
    </row>
    <row r="60" spans="1:33" s="90" customFormat="1" ht="12.75">
      <c r="A60" s="127">
        <v>2005</v>
      </c>
      <c r="B60" s="211"/>
      <c r="C60" s="212"/>
      <c r="D60" s="212"/>
      <c r="E60" s="213"/>
      <c r="F60" s="213"/>
      <c r="G60" s="144"/>
      <c r="H60" s="219">
        <v>68.32</v>
      </c>
      <c r="I60" s="221">
        <v>3.52</v>
      </c>
      <c r="J60" s="135">
        <f t="shared" si="10"/>
        <v>6.597832345462655</v>
      </c>
      <c r="K60" s="129">
        <f t="shared" si="6"/>
        <v>10.354916042536882</v>
      </c>
      <c r="L60" s="137"/>
      <c r="M60" s="144"/>
      <c r="N60" s="86"/>
      <c r="O60" s="86"/>
      <c r="P60" s="214"/>
      <c r="Q60" s="215"/>
      <c r="R60" s="215"/>
      <c r="S60" s="216"/>
      <c r="T60" s="216"/>
      <c r="U60" s="217"/>
      <c r="V60" s="215"/>
      <c r="W60" s="89"/>
      <c r="X60" s="89"/>
      <c r="Y60" s="89"/>
      <c r="AF60" s="86"/>
      <c r="AG60" s="86"/>
    </row>
    <row r="61" spans="1:15" ht="12.75">
      <c r="A61" s="91" t="s">
        <v>172</v>
      </c>
      <c r="B61" s="114" t="e">
        <f>GEOMEAN(B39:B58)</f>
        <v>#NUM!</v>
      </c>
      <c r="C61" s="145">
        <f>AVERAGE(C15:C58)</f>
        <v>16.79122344378542</v>
      </c>
      <c r="D61" s="145"/>
      <c r="E61" s="114"/>
      <c r="F61" s="114"/>
      <c r="G61" s="114"/>
      <c r="H61" s="146"/>
      <c r="I61" s="146"/>
      <c r="J61" s="114"/>
      <c r="K61" s="224" t="s">
        <v>173</v>
      </c>
      <c r="L61" s="225">
        <f>((K60/K15)^(1/45))-1</f>
        <v>0.027141079806854096</v>
      </c>
      <c r="M61" s="95"/>
      <c r="N61" s="93"/>
      <c r="O61" s="63">
        <f>((O58/O15)^(1/43))-1</f>
        <v>0.05248939123657248</v>
      </c>
    </row>
    <row r="62" spans="1:10" ht="12.75">
      <c r="A62" s="114"/>
      <c r="B62" s="114"/>
      <c r="C62" s="145"/>
      <c r="D62" s="145"/>
      <c r="E62" s="114"/>
      <c r="F62" s="114"/>
      <c r="G62" s="114"/>
      <c r="H62" s="114"/>
      <c r="I62" s="114"/>
      <c r="J62" s="114"/>
    </row>
    <row r="63" spans="1:33" ht="15.75">
      <c r="A63" s="95"/>
      <c r="B63" s="95"/>
      <c r="C63" s="222"/>
      <c r="D63" s="222"/>
      <c r="E63" s="95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5"/>
      <c r="R63" s="95"/>
      <c r="S63" s="95"/>
      <c r="T63" s="95"/>
      <c r="U63" s="62"/>
      <c r="V63" s="97"/>
      <c r="W63" s="79"/>
      <c r="X63" s="98"/>
      <c r="Y63" s="98"/>
      <c r="Z63" s="62"/>
      <c r="AA63" s="62"/>
      <c r="AB63" s="62"/>
      <c r="AC63" s="62"/>
      <c r="AD63" s="62"/>
      <c r="AE63" s="62"/>
      <c r="AF63" s="62"/>
      <c r="AG63" s="62"/>
    </row>
    <row r="64" spans="1:33" ht="15.75">
      <c r="A64" s="95"/>
      <c r="B64" s="95"/>
      <c r="C64" s="223"/>
      <c r="D64" s="223"/>
      <c r="E64" s="223"/>
      <c r="F64" s="95"/>
      <c r="G64" s="96"/>
      <c r="H64" s="96"/>
      <c r="I64" s="96"/>
      <c r="J64" s="96"/>
      <c r="K64" s="96"/>
      <c r="L64" s="96"/>
      <c r="M64" s="99"/>
      <c r="N64" s="99"/>
      <c r="O64" s="99"/>
      <c r="P64" s="96"/>
      <c r="Q64" s="95"/>
      <c r="R64" s="95"/>
      <c r="S64" s="95"/>
      <c r="T64" s="95"/>
      <c r="U64" s="62"/>
      <c r="V64" s="97"/>
      <c r="W64" s="79"/>
      <c r="X64" s="98"/>
      <c r="Y64" s="98"/>
      <c r="Z64" s="62"/>
      <c r="AA64" s="62"/>
      <c r="AB64" s="62"/>
      <c r="AC64" s="62"/>
      <c r="AD64" s="62"/>
      <c r="AE64" s="62"/>
      <c r="AF64" s="62"/>
      <c r="AG64" s="62"/>
    </row>
    <row r="65" spans="1:33" ht="15.75">
      <c r="A65" s="62"/>
      <c r="B65" s="62"/>
      <c r="C65" s="100"/>
      <c r="D65" s="100"/>
      <c r="E65" s="100"/>
      <c r="F65" s="95"/>
      <c r="G65" s="96"/>
      <c r="H65" s="96"/>
      <c r="I65" s="96"/>
      <c r="J65" s="96"/>
      <c r="K65" s="96"/>
      <c r="L65" s="96"/>
      <c r="M65" s="99"/>
      <c r="N65" s="99"/>
      <c r="O65" s="99"/>
      <c r="P65" s="96"/>
      <c r="Q65" s="95"/>
      <c r="R65" s="95"/>
      <c r="S65" s="95"/>
      <c r="T65" s="95"/>
      <c r="U65" s="62"/>
      <c r="V65" s="97"/>
      <c r="W65" s="79"/>
      <c r="X65" s="98"/>
      <c r="Y65" s="98"/>
      <c r="Z65" s="62"/>
      <c r="AA65" s="62"/>
      <c r="AB65" s="62"/>
      <c r="AC65" s="62"/>
      <c r="AD65" s="62"/>
      <c r="AE65" s="62"/>
      <c r="AF65" s="62"/>
      <c r="AG65" s="62"/>
    </row>
    <row r="66" spans="1:33" ht="15.75">
      <c r="A66" s="62"/>
      <c r="B66" s="62"/>
      <c r="C66" s="100"/>
      <c r="D66" s="100"/>
      <c r="E66" s="100"/>
      <c r="F66" s="95"/>
      <c r="G66" s="96"/>
      <c r="H66" s="96"/>
      <c r="I66" s="96"/>
      <c r="J66" s="96"/>
      <c r="K66" s="96"/>
      <c r="L66" s="96"/>
      <c r="M66" s="99"/>
      <c r="N66" s="99"/>
      <c r="O66" s="99"/>
      <c r="P66" s="96"/>
      <c r="Q66" s="95"/>
      <c r="R66" s="95"/>
      <c r="S66" s="95"/>
      <c r="T66" s="95"/>
      <c r="U66" s="62"/>
      <c r="V66" s="97"/>
      <c r="W66" s="79"/>
      <c r="X66" s="98"/>
      <c r="Y66" s="98"/>
      <c r="Z66" s="62"/>
      <c r="AA66" s="62"/>
      <c r="AB66" s="62"/>
      <c r="AC66" s="62"/>
      <c r="AD66" s="62"/>
      <c r="AE66" s="62"/>
      <c r="AF66" s="62"/>
      <c r="AG66" s="62"/>
    </row>
    <row r="67" spans="1:33" ht="15.75">
      <c r="A67" s="62"/>
      <c r="B67" s="62"/>
      <c r="C67" s="94"/>
      <c r="D67" s="94"/>
      <c r="E67" s="62"/>
      <c r="F67" s="95"/>
      <c r="G67" s="96"/>
      <c r="H67" s="99"/>
      <c r="I67" s="99"/>
      <c r="J67" s="99"/>
      <c r="K67" s="99"/>
      <c r="L67" s="99"/>
      <c r="M67" s="101"/>
      <c r="N67" s="101"/>
      <c r="O67" s="101"/>
      <c r="P67" s="96"/>
      <c r="Q67" s="95"/>
      <c r="R67" s="95"/>
      <c r="S67" s="95"/>
      <c r="T67" s="95"/>
      <c r="U67" s="62"/>
      <c r="V67" s="97"/>
      <c r="W67" s="79"/>
      <c r="X67" s="98"/>
      <c r="Y67" s="98"/>
      <c r="Z67" s="62"/>
      <c r="AA67" s="62"/>
      <c r="AB67" s="62"/>
      <c r="AC67" s="62"/>
      <c r="AD67" s="62"/>
      <c r="AE67" s="62"/>
      <c r="AF67" s="62"/>
      <c r="AG67" s="62"/>
    </row>
    <row r="68" spans="1:33" ht="15.75">
      <c r="A68" s="62"/>
      <c r="B68" s="62"/>
      <c r="C68" s="94"/>
      <c r="D68" s="94"/>
      <c r="E68" s="62"/>
      <c r="F68" s="95"/>
      <c r="G68" s="96"/>
      <c r="H68" s="99"/>
      <c r="I68" s="99"/>
      <c r="J68" s="99"/>
      <c r="K68" s="99"/>
      <c r="L68" s="99"/>
      <c r="M68" s="101"/>
      <c r="N68" s="101"/>
      <c r="O68" s="101"/>
      <c r="P68" s="96"/>
      <c r="Q68" s="95"/>
      <c r="R68" s="95"/>
      <c r="S68" s="95"/>
      <c r="T68" s="95"/>
      <c r="U68" s="62"/>
      <c r="V68" s="97"/>
      <c r="W68" s="79"/>
      <c r="X68" s="98"/>
      <c r="Y68" s="98"/>
      <c r="Z68" s="62"/>
      <c r="AA68" s="62"/>
      <c r="AB68" s="62"/>
      <c r="AC68" s="62"/>
      <c r="AD68" s="62"/>
      <c r="AE68" s="62"/>
      <c r="AF68" s="62"/>
      <c r="AG68" s="62"/>
    </row>
    <row r="69" spans="1:33" ht="15.75">
      <c r="A69" s="62"/>
      <c r="B69" s="62"/>
      <c r="C69" s="94"/>
      <c r="D69" s="94"/>
      <c r="E69" s="62"/>
      <c r="F69" s="95"/>
      <c r="G69" s="96"/>
      <c r="H69" s="99"/>
      <c r="I69" s="99"/>
      <c r="J69" s="99"/>
      <c r="K69" s="99"/>
      <c r="L69" s="99"/>
      <c r="M69" s="101"/>
      <c r="N69" s="101"/>
      <c r="O69" s="101"/>
      <c r="P69" s="96"/>
      <c r="Q69" s="95"/>
      <c r="R69" s="95"/>
      <c r="S69" s="95"/>
      <c r="T69" s="95"/>
      <c r="U69" s="62"/>
      <c r="V69" s="97"/>
      <c r="W69" s="79"/>
      <c r="X69" s="98"/>
      <c r="Y69" s="98"/>
      <c r="Z69" s="62"/>
      <c r="AA69" s="62"/>
      <c r="AB69" s="62"/>
      <c r="AC69" s="62"/>
      <c r="AD69" s="62"/>
      <c r="AE69" s="62"/>
      <c r="AF69" s="62"/>
      <c r="AG69" s="62"/>
    </row>
    <row r="70" spans="1:33" ht="15.75">
      <c r="A70" s="62"/>
      <c r="B70" s="62"/>
      <c r="C70" s="94"/>
      <c r="D70" s="94"/>
      <c r="E70" s="62"/>
      <c r="F70" s="95"/>
      <c r="G70" s="96"/>
      <c r="H70" s="99"/>
      <c r="I70" s="99"/>
      <c r="J70" s="99"/>
      <c r="K70" s="99"/>
      <c r="L70" s="99"/>
      <c r="M70" s="101"/>
      <c r="N70" s="101"/>
      <c r="O70" s="101"/>
      <c r="P70" s="96"/>
      <c r="Q70" s="95"/>
      <c r="R70" s="95"/>
      <c r="S70" s="95"/>
      <c r="T70" s="95"/>
      <c r="U70" s="62"/>
      <c r="V70" s="97"/>
      <c r="W70" s="79"/>
      <c r="X70" s="98"/>
      <c r="Y70" s="98"/>
      <c r="Z70" s="62"/>
      <c r="AA70" s="62"/>
      <c r="AB70" s="62"/>
      <c r="AC70" s="62"/>
      <c r="AD70" s="62"/>
      <c r="AE70" s="62"/>
      <c r="AF70" s="62"/>
      <c r="AG70" s="62"/>
    </row>
    <row r="71" spans="1:33" ht="15.75">
      <c r="A71" s="62"/>
      <c r="B71" s="62"/>
      <c r="C71" s="94"/>
      <c r="D71" s="94"/>
      <c r="E71" s="62"/>
      <c r="F71" s="95"/>
      <c r="G71" s="96"/>
      <c r="H71" s="99"/>
      <c r="I71" s="99"/>
      <c r="J71" s="99"/>
      <c r="K71" s="99"/>
      <c r="L71" s="99"/>
      <c r="M71" s="101"/>
      <c r="N71" s="101"/>
      <c r="O71" s="101"/>
      <c r="P71" s="96"/>
      <c r="Q71" s="95"/>
      <c r="R71" s="95"/>
      <c r="S71" s="95"/>
      <c r="T71" s="95"/>
      <c r="U71" s="62"/>
      <c r="V71" s="97"/>
      <c r="W71" s="79"/>
      <c r="X71" s="98"/>
      <c r="Y71" s="98"/>
      <c r="Z71" s="62"/>
      <c r="AA71" s="62"/>
      <c r="AB71" s="62"/>
      <c r="AC71" s="62"/>
      <c r="AD71" s="62"/>
      <c r="AE71" s="62"/>
      <c r="AF71" s="62"/>
      <c r="AG71" s="62"/>
    </row>
    <row r="72" spans="1:33" ht="15.75">
      <c r="A72" s="62"/>
      <c r="B72" s="62"/>
      <c r="C72" s="94"/>
      <c r="D72" s="94"/>
      <c r="E72" s="62"/>
      <c r="F72" s="95"/>
      <c r="G72" s="96"/>
      <c r="H72" s="99"/>
      <c r="I72" s="99"/>
      <c r="J72" s="99"/>
      <c r="K72" s="99"/>
      <c r="L72" s="99"/>
      <c r="M72" s="101"/>
      <c r="N72" s="101"/>
      <c r="O72" s="101"/>
      <c r="P72" s="96"/>
      <c r="Q72" s="95"/>
      <c r="R72" s="95"/>
      <c r="S72" s="95"/>
      <c r="T72" s="95"/>
      <c r="U72" s="62"/>
      <c r="V72" s="97"/>
      <c r="W72" s="79"/>
      <c r="X72" s="98"/>
      <c r="Y72" s="98"/>
      <c r="Z72" s="62"/>
      <c r="AA72" s="62"/>
      <c r="AB72" s="62"/>
      <c r="AC72" s="62"/>
      <c r="AD72" s="62"/>
      <c r="AE72" s="62"/>
      <c r="AF72" s="62"/>
      <c r="AG72" s="62"/>
    </row>
    <row r="73" spans="1:33" ht="15.75">
      <c r="A73" s="62"/>
      <c r="B73" s="62"/>
      <c r="C73" s="94"/>
      <c r="D73" s="94"/>
      <c r="E73" s="62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5"/>
      <c r="R73" s="95"/>
      <c r="S73" s="95"/>
      <c r="T73" s="95"/>
      <c r="U73" s="62"/>
      <c r="V73" s="97"/>
      <c r="W73" s="79"/>
      <c r="X73" s="98"/>
      <c r="Y73" s="98"/>
      <c r="Z73" s="62"/>
      <c r="AA73" s="62"/>
      <c r="AB73" s="62"/>
      <c r="AC73" s="62"/>
      <c r="AD73" s="62"/>
      <c r="AE73" s="62"/>
      <c r="AF73" s="62"/>
      <c r="AG73" s="62"/>
    </row>
    <row r="74" spans="1:33" ht="15.75">
      <c r="A74" s="62"/>
      <c r="B74" s="62"/>
      <c r="C74" s="94"/>
      <c r="D74" s="94"/>
      <c r="E74" s="62"/>
      <c r="F74" s="95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5"/>
      <c r="R74" s="95"/>
      <c r="S74" s="95"/>
      <c r="T74" s="95"/>
      <c r="U74" s="62"/>
      <c r="V74" s="97"/>
      <c r="W74" s="79"/>
      <c r="X74" s="98"/>
      <c r="Y74" s="98"/>
      <c r="Z74" s="62"/>
      <c r="AA74" s="62"/>
      <c r="AB74" s="62"/>
      <c r="AC74" s="62"/>
      <c r="AD74" s="62"/>
      <c r="AE74" s="62"/>
      <c r="AF74" s="62"/>
      <c r="AG74" s="62"/>
    </row>
    <row r="75" spans="1:33" ht="12.75">
      <c r="A75" s="62"/>
      <c r="B75" s="62"/>
      <c r="C75" s="94"/>
      <c r="D75" s="94"/>
      <c r="E75" s="62"/>
      <c r="F75" s="62"/>
      <c r="G75" s="62"/>
      <c r="H75" s="62"/>
      <c r="I75" s="62"/>
      <c r="J75" s="62"/>
      <c r="K75" s="62"/>
      <c r="O75" s="62"/>
      <c r="P75" s="62"/>
      <c r="Q75" s="62"/>
      <c r="R75" s="62"/>
      <c r="S75" s="62"/>
      <c r="T75" s="62"/>
      <c r="U75" s="62"/>
      <c r="V75" s="97"/>
      <c r="W75" s="79"/>
      <c r="X75" s="98"/>
      <c r="Y75" s="98"/>
      <c r="Z75" s="62"/>
      <c r="AA75" s="62"/>
      <c r="AB75" s="62"/>
      <c r="AC75" s="62"/>
      <c r="AD75" s="62"/>
      <c r="AE75" s="62"/>
      <c r="AF75" s="62"/>
      <c r="AG75" s="62"/>
    </row>
    <row r="76" spans="1:33" ht="12.75">
      <c r="A76" s="62"/>
      <c r="B76" s="62"/>
      <c r="C76" s="94"/>
      <c r="D76" s="94"/>
      <c r="E76" s="62"/>
      <c r="F76" s="62"/>
      <c r="G76" s="62"/>
      <c r="H76" s="62"/>
      <c r="I76" s="62"/>
      <c r="J76" s="62"/>
      <c r="K76" s="62"/>
      <c r="O76" s="62"/>
      <c r="P76" s="62"/>
      <c r="Q76" s="62"/>
      <c r="R76" s="62"/>
      <c r="S76" s="62"/>
      <c r="T76" s="62"/>
      <c r="U76" s="62"/>
      <c r="V76" s="97"/>
      <c r="W76" s="79"/>
      <c r="X76" s="98"/>
      <c r="Y76" s="98"/>
      <c r="Z76" s="62"/>
      <c r="AA76" s="62"/>
      <c r="AB76" s="62"/>
      <c r="AC76" s="62"/>
      <c r="AD76" s="62"/>
      <c r="AE76" s="62"/>
      <c r="AF76" s="62"/>
      <c r="AG76" s="62"/>
    </row>
    <row r="77" spans="2:4" ht="12.75">
      <c r="B77" s="61" t="s">
        <v>174</v>
      </c>
      <c r="C77" s="92" t="e">
        <f>AVERAGE(C70:C76)</f>
        <v>#DIV/0!</v>
      </c>
      <c r="D77" s="92" t="e">
        <f>AVERAGE(D70:D76)</f>
        <v>#DIV/0!</v>
      </c>
    </row>
    <row r="78" spans="3:4" ht="12.75">
      <c r="C78" s="92"/>
      <c r="D78" s="92"/>
    </row>
    <row r="79" spans="3:4" ht="12.75">
      <c r="C79" s="92">
        <v>10.172939979654121</v>
      </c>
      <c r="D79" s="92">
        <v>0.16399154599380306</v>
      </c>
    </row>
    <row r="80" spans="3:4" ht="12.75">
      <c r="C80" s="92">
        <v>11.025358324145534</v>
      </c>
      <c r="D80" s="92">
        <v>0.08070656536216814</v>
      </c>
    </row>
    <row r="81" spans="3:4" ht="12.75">
      <c r="C81" s="92">
        <v>11.695906432748536</v>
      </c>
      <c r="D81" s="92">
        <v>0.13882571111790143</v>
      </c>
    </row>
    <row r="82" spans="3:4" ht="12.75">
      <c r="C82" s="92">
        <v>12.195121951219512</v>
      </c>
      <c r="D82" s="92">
        <v>0.14430013945268705</v>
      </c>
    </row>
    <row r="83" spans="3:4" ht="12.75">
      <c r="C83" s="92">
        <v>12.254901960784313</v>
      </c>
      <c r="D83" s="92">
        <v>0.04486814801323602</v>
      </c>
    </row>
    <row r="84" spans="3:4" ht="12.75">
      <c r="C84" s="92">
        <v>12.406947890818858</v>
      </c>
      <c r="D84" s="92">
        <v>0.1527391963372584</v>
      </c>
    </row>
    <row r="85" spans="3:4" ht="12.75">
      <c r="C85" s="92">
        <v>13.477088948787062</v>
      </c>
      <c r="D85" s="92">
        <v>0.13241484856115227</v>
      </c>
    </row>
    <row r="86" spans="3:4" ht="12.75">
      <c r="C86" s="92">
        <v>14.705882352941174</v>
      </c>
      <c r="D86" s="92">
        <v>0.08621377322840296</v>
      </c>
    </row>
    <row r="87" spans="3:4" ht="12.75">
      <c r="C87" s="92">
        <v>14.836795252225519</v>
      </c>
      <c r="D87" s="92">
        <v>0.08288882101924266</v>
      </c>
    </row>
    <row r="88" spans="3:4" ht="12.75">
      <c r="C88" s="92">
        <f>AVERAGE(C79:C87)</f>
        <v>12.53010478814718</v>
      </c>
      <c r="D88" s="92">
        <f>AVERAGE(D79:D87)</f>
        <v>0.11410541656509467</v>
      </c>
    </row>
    <row r="89" spans="3:4" ht="12.75">
      <c r="C89" s="92"/>
      <c r="D89" s="92"/>
    </row>
    <row r="90" spans="3:4" ht="12.75">
      <c r="C90" s="92">
        <v>15.08295625942685</v>
      </c>
      <c r="D90" s="92">
        <v>-0.02260778201853042</v>
      </c>
    </row>
    <row r="91" spans="3:4" ht="12.75">
      <c r="C91" s="92">
        <v>15.197568389057752</v>
      </c>
      <c r="D91" s="92">
        <v>0.16435784539348797</v>
      </c>
    </row>
    <row r="92" spans="3:4" ht="12.75">
      <c r="C92" s="92">
        <v>15.408320493066256</v>
      </c>
      <c r="D92" s="92">
        <v>0.15765818107510188</v>
      </c>
    </row>
    <row r="93" spans="3:4" ht="12.75">
      <c r="C93" s="92">
        <v>16.722408026755854</v>
      </c>
      <c r="D93" s="92">
        <v>0.03364293010457953</v>
      </c>
    </row>
    <row r="94" spans="3:4" ht="12.75">
      <c r="C94" s="92">
        <v>16.778523489932883</v>
      </c>
      <c r="D94" s="92">
        <v>0.15401458399645573</v>
      </c>
    </row>
    <row r="95" spans="3:4" ht="12.75">
      <c r="C95" s="92">
        <v>16.977928692699493</v>
      </c>
      <c r="D95" s="92">
        <v>0.28289451610469407</v>
      </c>
    </row>
    <row r="96" spans="3:4" ht="12.75">
      <c r="C96" s="92">
        <v>17.21170395869191</v>
      </c>
      <c r="D96" s="92">
        <v>0.12326981578680485</v>
      </c>
    </row>
    <row r="97" spans="3:4" ht="12.75">
      <c r="C97" s="92">
        <v>17.421602787456447</v>
      </c>
      <c r="D97" s="92">
        <v>0.1816832188513371</v>
      </c>
    </row>
    <row r="98" spans="3:4" ht="12.75">
      <c r="C98" s="92">
        <v>17.452006980802793</v>
      </c>
      <c r="D98" s="92">
        <v>0.03255000677148412</v>
      </c>
    </row>
    <row r="99" spans="3:4" ht="12.75">
      <c r="C99" s="92">
        <v>17.6678445229682</v>
      </c>
      <c r="D99" s="92">
        <v>0.07391103842188174</v>
      </c>
    </row>
    <row r="100" spans="3:4" ht="12.75">
      <c r="C100" s="92">
        <v>17.793594306049823</v>
      </c>
      <c r="D100" s="92">
        <v>0.04960140195566187</v>
      </c>
    </row>
    <row r="101" spans="3:4" ht="12.75">
      <c r="C101" s="92">
        <v>18.148820326678763</v>
      </c>
      <c r="D101" s="92">
        <v>0.020085822483837834</v>
      </c>
    </row>
    <row r="102" spans="3:4" ht="12.75">
      <c r="C102" s="92">
        <v>18.148820326678766</v>
      </c>
      <c r="D102" s="92">
        <v>0.10077142619867052</v>
      </c>
    </row>
    <row r="103" spans="3:4" ht="12.75">
      <c r="C103" s="92">
        <v>18.315018315018314</v>
      </c>
      <c r="D103" s="92">
        <v>0.05047835419960167</v>
      </c>
    </row>
    <row r="104" spans="3:4" ht="12.75">
      <c r="C104" s="92">
        <v>18.726591760299623</v>
      </c>
      <c r="D104" s="92">
        <v>0.1312589101734578</v>
      </c>
    </row>
    <row r="105" spans="3:4" ht="12.75">
      <c r="C105" s="92">
        <v>19.120458891013385</v>
      </c>
      <c r="D105" s="92">
        <v>0.0003961346554284262</v>
      </c>
    </row>
    <row r="106" spans="2:4" ht="12.75">
      <c r="B106" s="61" t="s">
        <v>174</v>
      </c>
      <c r="C106" s="92">
        <f>AVERAGE(C90:C105)</f>
        <v>17.26088547041232</v>
      </c>
      <c r="D106" s="92">
        <f>AVERAGE(D90:D105)</f>
        <v>0.09587290025962217</v>
      </c>
    </row>
    <row r="107" spans="3:4" ht="12.75">
      <c r="C107" s="92"/>
      <c r="D107" s="92"/>
    </row>
    <row r="108" spans="3:4" ht="12.75">
      <c r="C108" s="92">
        <v>20.703933747412005</v>
      </c>
      <c r="D108" s="92">
        <v>0.10405165094639224</v>
      </c>
    </row>
    <row r="109" spans="3:4" ht="12.75">
      <c r="C109" s="92">
        <v>21.231422505307854</v>
      </c>
      <c r="D109" s="92">
        <v>0.05663728304473348</v>
      </c>
    </row>
    <row r="110" spans="3:4" ht="12.75">
      <c r="C110" s="92">
        <v>21.83406113537118</v>
      </c>
      <c r="D110" s="92">
        <v>0.15264988905745747</v>
      </c>
    </row>
    <row r="111" spans="3:4" ht="12.75">
      <c r="C111" s="92">
        <v>23.52941176470588</v>
      </c>
      <c r="D111" s="92">
        <v>0.23839823748633115</v>
      </c>
    </row>
    <row r="112" spans="3:4" ht="12.75">
      <c r="C112" s="92">
        <v>24.03846153846154</v>
      </c>
      <c r="D112" s="92">
        <v>0.20072020729529072</v>
      </c>
    </row>
    <row r="113" spans="3:4" ht="12.75">
      <c r="C113" s="92">
        <v>24.53</v>
      </c>
      <c r="D113" s="92">
        <v>-0.005938061930036209</v>
      </c>
    </row>
    <row r="114" spans="3:4" ht="12.75">
      <c r="C114" s="92">
        <v>32.15</v>
      </c>
      <c r="D114" s="92">
        <v>-0.005824164918807995</v>
      </c>
    </row>
    <row r="115" spans="2:4" ht="12.75">
      <c r="B115" s="61" t="s">
        <v>174</v>
      </c>
      <c r="C115" s="92">
        <f>AVERAGE(C108:C114)</f>
        <v>24.00247009875121</v>
      </c>
      <c r="D115" s="92">
        <f>AVERAGE(D108:D114)</f>
        <v>0.10581357728305155</v>
      </c>
    </row>
    <row r="116" spans="3:4" ht="12.75">
      <c r="C116" s="92"/>
      <c r="D116" s="92"/>
    </row>
    <row r="117" spans="3:4" ht="12.75">
      <c r="C117" s="92"/>
      <c r="D117" s="92"/>
    </row>
    <row r="118" spans="3:4" ht="12.75">
      <c r="C118" s="92"/>
      <c r="D118" s="92"/>
    </row>
    <row r="119" spans="3:4" ht="12.75">
      <c r="C119" s="92"/>
      <c r="D119" s="92"/>
    </row>
    <row r="120" spans="3:4" ht="12.75">
      <c r="C120" s="92"/>
      <c r="D120" s="92"/>
    </row>
    <row r="121" spans="3:4" ht="12.75">
      <c r="C121" s="92"/>
      <c r="D121" s="92"/>
    </row>
    <row r="122" spans="3:4" ht="12.75">
      <c r="C122" s="92"/>
      <c r="D122" s="92"/>
    </row>
    <row r="123" spans="3:4" ht="12.75">
      <c r="C123" s="92"/>
      <c r="D123" s="92"/>
    </row>
    <row r="124" spans="3:4" ht="12.75">
      <c r="C124" s="92"/>
      <c r="D124" s="92"/>
    </row>
    <row r="125" spans="3:4" ht="12.75">
      <c r="C125" s="92"/>
      <c r="D125" s="92"/>
    </row>
    <row r="126" spans="3:4" ht="12.75">
      <c r="C126" s="92"/>
      <c r="D126" s="92"/>
    </row>
    <row r="127" spans="3:4" ht="12.75">
      <c r="C127" s="92"/>
      <c r="D127" s="92"/>
    </row>
    <row r="128" spans="3:4" ht="12.75">
      <c r="C128" s="92"/>
      <c r="D128" s="92"/>
    </row>
    <row r="129" spans="3:4" ht="12.75">
      <c r="C129" s="92"/>
      <c r="D129" s="92"/>
    </row>
    <row r="130" spans="3:4" ht="12.75">
      <c r="C130" s="92"/>
      <c r="D130" s="92"/>
    </row>
    <row r="131" spans="3:4" ht="12.75">
      <c r="C131" s="92"/>
      <c r="D131" s="92"/>
    </row>
    <row r="132" spans="3:4" ht="12.75">
      <c r="C132" s="92"/>
      <c r="D132" s="92"/>
    </row>
    <row r="133" spans="3:4" ht="12.75">
      <c r="C133" s="92"/>
      <c r="D133" s="92"/>
    </row>
    <row r="134" spans="3:4" ht="12.75">
      <c r="C134" s="92"/>
      <c r="D134" s="92"/>
    </row>
    <row r="135" spans="3:4" ht="12.75">
      <c r="C135" s="92"/>
      <c r="D135" s="92"/>
    </row>
    <row r="136" spans="3:4" ht="12.75">
      <c r="C136" s="92"/>
      <c r="D136" s="92"/>
    </row>
    <row r="137" spans="3:4" ht="12.75">
      <c r="C137" s="92"/>
      <c r="D137" s="92"/>
    </row>
    <row r="138" spans="3:4" ht="12.75">
      <c r="C138" s="92"/>
      <c r="D138" s="92"/>
    </row>
    <row r="139" spans="3:4" ht="12.75">
      <c r="C139" s="92"/>
      <c r="D139" s="92"/>
    </row>
    <row r="140" spans="3:4" ht="12.75">
      <c r="C140" s="92"/>
      <c r="D140" s="92"/>
    </row>
    <row r="141" spans="3:4" ht="12.75">
      <c r="C141" s="92"/>
      <c r="D141" s="92"/>
    </row>
    <row r="142" spans="3:4" ht="12.75">
      <c r="C142" s="92"/>
      <c r="D142" s="92"/>
    </row>
    <row r="143" spans="3:4" ht="12.75">
      <c r="C143" s="92"/>
      <c r="D143" s="92"/>
    </row>
    <row r="144" spans="3:4" ht="12.75">
      <c r="C144" s="92"/>
      <c r="D144" s="92"/>
    </row>
    <row r="145" spans="3:4" ht="12.75">
      <c r="C145" s="92"/>
      <c r="D145" s="92"/>
    </row>
    <row r="146" spans="3:4" ht="12.75">
      <c r="C146" s="92"/>
      <c r="D146" s="92"/>
    </row>
    <row r="147" spans="3:4" ht="12.75">
      <c r="C147" s="92"/>
      <c r="D147" s="92"/>
    </row>
    <row r="148" spans="3:4" ht="12.75">
      <c r="C148" s="92"/>
      <c r="D148" s="92"/>
    </row>
    <row r="149" spans="3:4" ht="12.75">
      <c r="C149" s="92"/>
      <c r="D149" s="92"/>
    </row>
    <row r="150" spans="3:4" ht="12.75">
      <c r="C150" s="92"/>
      <c r="D150" s="92"/>
    </row>
    <row r="151" spans="3:4" ht="12.75">
      <c r="C151" s="92"/>
      <c r="D151" s="92"/>
    </row>
    <row r="152" spans="3:4" ht="12.75">
      <c r="C152" s="92"/>
      <c r="D152" s="92"/>
    </row>
    <row r="153" spans="3:4" ht="12.75">
      <c r="C153" s="92"/>
      <c r="D153" s="92"/>
    </row>
    <row r="154" spans="3:4" ht="12.75">
      <c r="C154" s="92"/>
      <c r="D154" s="92"/>
    </row>
    <row r="155" spans="3:4" ht="12.75">
      <c r="C155" s="92"/>
      <c r="D155" s="92"/>
    </row>
    <row r="156" spans="3:4" ht="12.75">
      <c r="C156" s="92"/>
      <c r="D156" s="92"/>
    </row>
    <row r="157" spans="3:4" ht="12.75">
      <c r="C157" s="92"/>
      <c r="D157" s="92"/>
    </row>
    <row r="158" spans="3:4" ht="12.75">
      <c r="C158" s="92"/>
      <c r="D158" s="92"/>
    </row>
    <row r="159" spans="3:4" ht="12.75">
      <c r="C159" s="92"/>
      <c r="D159" s="92"/>
    </row>
    <row r="160" spans="3:4" ht="12.75">
      <c r="C160" s="92"/>
      <c r="D160" s="92"/>
    </row>
    <row r="161" spans="3:4" ht="12.75">
      <c r="C161" s="92"/>
      <c r="D161" s="92"/>
    </row>
    <row r="162" spans="3:4" ht="12.75">
      <c r="C162" s="92"/>
      <c r="D162" s="92"/>
    </row>
    <row r="163" spans="3:4" ht="12.75">
      <c r="C163" s="92"/>
      <c r="D163" s="92"/>
    </row>
    <row r="164" spans="3:4" ht="12.75">
      <c r="C164" s="92"/>
      <c r="D164" s="92"/>
    </row>
    <row r="165" spans="3:4" ht="12.75">
      <c r="C165" s="92"/>
      <c r="D165" s="92"/>
    </row>
    <row r="166" spans="3:4" ht="12.75">
      <c r="C166" s="92"/>
      <c r="D166" s="92"/>
    </row>
    <row r="167" spans="3:4" ht="12.75">
      <c r="C167" s="92"/>
      <c r="D167" s="92"/>
    </row>
    <row r="168" spans="3:4" ht="12.75">
      <c r="C168" s="92"/>
      <c r="D168" s="92"/>
    </row>
    <row r="169" spans="3:4" ht="12.75">
      <c r="C169" s="92"/>
      <c r="D169" s="92"/>
    </row>
    <row r="170" spans="3:4" ht="12.75">
      <c r="C170" s="92"/>
      <c r="D170" s="92"/>
    </row>
    <row r="171" spans="3:4" ht="12.75">
      <c r="C171" s="92"/>
      <c r="D171" s="92"/>
    </row>
    <row r="172" spans="3:4" ht="12.75">
      <c r="C172" s="92"/>
      <c r="D172" s="92"/>
    </row>
    <row r="173" spans="3:4" ht="12.75">
      <c r="C173" s="92"/>
      <c r="D173" s="92"/>
    </row>
    <row r="174" spans="3:4" ht="12.75">
      <c r="C174" s="92"/>
      <c r="D174" s="92"/>
    </row>
    <row r="175" spans="3:4" ht="12.75">
      <c r="C175" s="92"/>
      <c r="D175" s="92"/>
    </row>
    <row r="176" spans="3:4" ht="12.75">
      <c r="C176" s="92"/>
      <c r="D176" s="92"/>
    </row>
    <row r="177" spans="3:4" ht="12.75">
      <c r="C177" s="92"/>
      <c r="D177" s="92"/>
    </row>
    <row r="178" spans="3:4" ht="12.75">
      <c r="C178" s="92"/>
      <c r="D178" s="92"/>
    </row>
    <row r="179" spans="3:4" ht="12.75">
      <c r="C179" s="92"/>
      <c r="D179" s="92"/>
    </row>
    <row r="180" spans="3:4" ht="12.75">
      <c r="C180" s="92"/>
      <c r="D180" s="92"/>
    </row>
    <row r="181" spans="3:4" ht="12.75">
      <c r="C181" s="92"/>
      <c r="D181" s="92"/>
    </row>
    <row r="182" spans="3:4" ht="12.75">
      <c r="C182" s="92"/>
      <c r="D182" s="92"/>
    </row>
    <row r="183" spans="3:4" ht="12.75">
      <c r="C183" s="92"/>
      <c r="D183" s="92"/>
    </row>
    <row r="184" spans="3:4" ht="12.75">
      <c r="C184" s="92"/>
      <c r="D184" s="92"/>
    </row>
    <row r="185" spans="3:4" ht="12.75">
      <c r="C185" s="92"/>
      <c r="D185" s="92"/>
    </row>
    <row r="186" spans="3:4" ht="12.75">
      <c r="C186" s="92"/>
      <c r="D186" s="92"/>
    </row>
    <row r="187" spans="3:4" ht="12.75">
      <c r="C187" s="92"/>
      <c r="D187" s="92"/>
    </row>
    <row r="188" spans="3:4" ht="12.75">
      <c r="C188" s="92"/>
      <c r="D188" s="92"/>
    </row>
    <row r="189" spans="3:4" ht="12.75">
      <c r="C189" s="92"/>
      <c r="D189" s="92"/>
    </row>
    <row r="190" spans="3:4" ht="12.75">
      <c r="C190" s="92"/>
      <c r="D190" s="92"/>
    </row>
    <row r="191" spans="3:4" ht="12.75">
      <c r="C191" s="92"/>
      <c r="D191" s="92"/>
    </row>
    <row r="192" spans="3:4" ht="12.75">
      <c r="C192" s="92"/>
      <c r="D192" s="92"/>
    </row>
    <row r="193" spans="3:4" ht="12.75">
      <c r="C193" s="92"/>
      <c r="D193" s="92"/>
    </row>
    <row r="194" spans="3:4" ht="12.75">
      <c r="C194" s="92"/>
      <c r="D194" s="92"/>
    </row>
    <row r="195" spans="3:4" ht="12.75">
      <c r="C195" s="92"/>
      <c r="D195" s="92"/>
    </row>
    <row r="196" spans="3:4" ht="12.75">
      <c r="C196" s="92"/>
      <c r="D196" s="92"/>
    </row>
    <row r="197" spans="3:4" ht="12.75">
      <c r="C197" s="92"/>
      <c r="D197" s="92"/>
    </row>
    <row r="198" spans="3:4" ht="12.75">
      <c r="C198" s="92"/>
      <c r="D198" s="92"/>
    </row>
    <row r="199" spans="3:4" ht="12.75">
      <c r="C199" s="92"/>
      <c r="D199" s="92"/>
    </row>
    <row r="200" spans="3:4" ht="12.75">
      <c r="C200" s="92"/>
      <c r="D200" s="92"/>
    </row>
    <row r="201" spans="3:4" ht="12.75">
      <c r="C201" s="92"/>
      <c r="D201" s="92"/>
    </row>
    <row r="202" spans="3:4" ht="12.75">
      <c r="C202" s="92"/>
      <c r="D202" s="92"/>
    </row>
    <row r="203" spans="3:4" ht="12.75">
      <c r="C203" s="92"/>
      <c r="D203" s="92"/>
    </row>
    <row r="204" spans="3:4" ht="12.75">
      <c r="C204" s="92"/>
      <c r="D204" s="92"/>
    </row>
    <row r="205" spans="3:4" ht="12.75">
      <c r="C205" s="92"/>
      <c r="D205" s="92"/>
    </row>
    <row r="206" spans="3:4" ht="12.75">
      <c r="C206" s="92"/>
      <c r="D206" s="92"/>
    </row>
    <row r="207" spans="3:4" ht="12.75">
      <c r="C207" s="92"/>
      <c r="D207" s="92"/>
    </row>
    <row r="208" spans="3:4" ht="12.75">
      <c r="C208" s="92"/>
      <c r="D208" s="92"/>
    </row>
    <row r="209" spans="3:4" ht="12.75">
      <c r="C209" s="92"/>
      <c r="D209" s="92"/>
    </row>
    <row r="210" spans="3:4" ht="12.75">
      <c r="C210" s="92"/>
      <c r="D210" s="92"/>
    </row>
    <row r="211" spans="3:4" ht="12.75">
      <c r="C211" s="92"/>
      <c r="D211" s="92"/>
    </row>
    <row r="212" spans="3:4" ht="12.75">
      <c r="C212" s="92"/>
      <c r="D212" s="92"/>
    </row>
    <row r="213" spans="3:4" ht="12.75">
      <c r="C213" s="92"/>
      <c r="D213" s="92"/>
    </row>
    <row r="214" spans="3:4" ht="12.75">
      <c r="C214" s="92"/>
      <c r="D214" s="92"/>
    </row>
    <row r="215" spans="3:4" ht="12.75">
      <c r="C215" s="92"/>
      <c r="D215" s="92"/>
    </row>
    <row r="216" spans="3:4" ht="12.75">
      <c r="C216" s="92"/>
      <c r="D216" s="92"/>
    </row>
    <row r="217" spans="3:4" ht="12.75">
      <c r="C217" s="92"/>
      <c r="D217" s="92"/>
    </row>
    <row r="218" spans="3:4" ht="12.75">
      <c r="C218" s="92"/>
      <c r="D218" s="92"/>
    </row>
    <row r="219" spans="3:4" ht="12.75">
      <c r="C219" s="92"/>
      <c r="D219" s="92"/>
    </row>
    <row r="220" spans="3:4" ht="12.75">
      <c r="C220" s="92"/>
      <c r="D220" s="92"/>
    </row>
    <row r="221" spans="3:4" ht="12.75">
      <c r="C221" s="92"/>
      <c r="D221" s="92"/>
    </row>
    <row r="222" spans="3:4" ht="12.75">
      <c r="C222" s="92"/>
      <c r="D222" s="92"/>
    </row>
    <row r="223" spans="3:4" ht="12.75">
      <c r="C223" s="92"/>
      <c r="D223" s="92"/>
    </row>
    <row r="224" spans="3:4" ht="12.75">
      <c r="C224" s="92"/>
      <c r="D224" s="92"/>
    </row>
    <row r="225" spans="3:4" ht="12.75">
      <c r="C225" s="92"/>
      <c r="D225" s="92"/>
    </row>
    <row r="226" spans="3:4" ht="12.75">
      <c r="C226" s="92"/>
      <c r="D226" s="92"/>
    </row>
    <row r="227" spans="3:4" ht="12.75">
      <c r="C227" s="92"/>
      <c r="D227" s="92"/>
    </row>
    <row r="228" spans="3:4" ht="12.75">
      <c r="C228" s="92"/>
      <c r="D228" s="92"/>
    </row>
    <row r="229" spans="3:4" ht="12.75">
      <c r="C229" s="92"/>
      <c r="D229" s="92"/>
    </row>
    <row r="230" spans="3:4" ht="12.75">
      <c r="C230" s="92"/>
      <c r="D230" s="92"/>
    </row>
    <row r="231" spans="3:4" ht="12.75">
      <c r="C231" s="92"/>
      <c r="D231" s="92"/>
    </row>
    <row r="232" spans="3:4" ht="12.75">
      <c r="C232" s="92"/>
      <c r="D232" s="92"/>
    </row>
    <row r="233" spans="3:4" ht="12.75">
      <c r="C233" s="92"/>
      <c r="D233" s="92"/>
    </row>
    <row r="234" spans="3:4" ht="12.75">
      <c r="C234" s="92"/>
      <c r="D234" s="92"/>
    </row>
    <row r="235" spans="3:4" ht="12.75">
      <c r="C235" s="92"/>
      <c r="D235" s="92"/>
    </row>
    <row r="236" spans="3:4" ht="12.75">
      <c r="C236" s="92"/>
      <c r="D236" s="92"/>
    </row>
    <row r="237" spans="3:4" ht="12.75">
      <c r="C237" s="92"/>
      <c r="D237" s="92"/>
    </row>
    <row r="238" spans="3:4" ht="12.75">
      <c r="C238" s="92"/>
      <c r="D238" s="92"/>
    </row>
    <row r="239" spans="3:4" ht="12.75">
      <c r="C239" s="92"/>
      <c r="D239" s="92"/>
    </row>
    <row r="240" spans="3:4" ht="12.75">
      <c r="C240" s="92"/>
      <c r="D240" s="92"/>
    </row>
    <row r="241" spans="3:4" ht="12.75">
      <c r="C241" s="92"/>
      <c r="D241" s="92"/>
    </row>
    <row r="242" spans="3:4" ht="12.75">
      <c r="C242" s="92"/>
      <c r="D242" s="92"/>
    </row>
    <row r="243" spans="3:4" ht="12.75">
      <c r="C243" s="92"/>
      <c r="D243" s="92"/>
    </row>
    <row r="244" spans="3:4" ht="12.75">
      <c r="C244" s="92"/>
      <c r="D244" s="92"/>
    </row>
    <row r="245" spans="3:4" ht="12.75">
      <c r="C245" s="92"/>
      <c r="D245" s="92"/>
    </row>
    <row r="246" spans="3:4" ht="12.75">
      <c r="C246" s="92"/>
      <c r="D246" s="92"/>
    </row>
    <row r="247" spans="3:4" ht="12.75">
      <c r="C247" s="92"/>
      <c r="D247" s="92"/>
    </row>
    <row r="248" spans="3:4" ht="12.75">
      <c r="C248" s="92"/>
      <c r="D248" s="92"/>
    </row>
    <row r="249" spans="3:4" ht="12.75">
      <c r="C249" s="92"/>
      <c r="D249" s="92"/>
    </row>
    <row r="250" spans="3:4" ht="12.75">
      <c r="C250" s="92"/>
      <c r="D250" s="92"/>
    </row>
    <row r="251" spans="3:4" ht="12.75">
      <c r="C251" s="92"/>
      <c r="D251" s="92"/>
    </row>
    <row r="252" spans="3:4" ht="12.75">
      <c r="C252" s="92"/>
      <c r="D252" s="92"/>
    </row>
    <row r="253" spans="3:4" ht="12.75">
      <c r="C253" s="92"/>
      <c r="D253" s="92"/>
    </row>
    <row r="254" spans="3:4" ht="12.75">
      <c r="C254" s="92"/>
      <c r="D254" s="92"/>
    </row>
    <row r="255" spans="3:4" ht="12.75">
      <c r="C255" s="92"/>
      <c r="D255" s="92"/>
    </row>
    <row r="256" spans="3:4" ht="12.75">
      <c r="C256" s="92"/>
      <c r="D256" s="92"/>
    </row>
    <row r="257" spans="3:4" ht="12.75">
      <c r="C257" s="92"/>
      <c r="D257" s="92"/>
    </row>
    <row r="258" spans="3:4" ht="12.75">
      <c r="C258" s="92"/>
      <c r="D258" s="92"/>
    </row>
    <row r="259" spans="3:4" ht="12.75">
      <c r="C259" s="92"/>
      <c r="D259" s="92"/>
    </row>
    <row r="260" spans="3:4" ht="12.75">
      <c r="C260" s="92"/>
      <c r="D260" s="92"/>
    </row>
    <row r="261" spans="3:4" ht="12.75">
      <c r="C261" s="92"/>
      <c r="D261" s="92"/>
    </row>
    <row r="262" spans="3:4" ht="12.75">
      <c r="C262" s="92"/>
      <c r="D262" s="92"/>
    </row>
    <row r="263" spans="3:4" ht="12.75">
      <c r="C263" s="92"/>
      <c r="D263" s="92"/>
    </row>
    <row r="264" spans="3:4" ht="12.75">
      <c r="C264" s="92"/>
      <c r="D264" s="92"/>
    </row>
    <row r="265" spans="3:4" ht="12.75">
      <c r="C265" s="92"/>
      <c r="D265" s="92"/>
    </row>
    <row r="266" spans="3:4" ht="12.75">
      <c r="C266" s="92"/>
      <c r="D266" s="92"/>
    </row>
    <row r="267" spans="3:4" ht="12.75">
      <c r="C267" s="92"/>
      <c r="D267" s="92"/>
    </row>
    <row r="268" spans="3:4" ht="12.75">
      <c r="C268" s="92"/>
      <c r="D268" s="92"/>
    </row>
    <row r="269" spans="3:4" ht="12.75">
      <c r="C269" s="92"/>
      <c r="D269" s="92"/>
    </row>
    <row r="270" spans="3:4" ht="12.75">
      <c r="C270" s="92"/>
      <c r="D270" s="92"/>
    </row>
    <row r="271" spans="3:4" ht="12.75">
      <c r="C271" s="92"/>
      <c r="D271" s="92"/>
    </row>
    <row r="272" spans="3:4" ht="12.75">
      <c r="C272" s="92"/>
      <c r="D272" s="92"/>
    </row>
    <row r="273" spans="3:4" ht="12.75">
      <c r="C273" s="92"/>
      <c r="D273" s="92"/>
    </row>
    <row r="274" spans="3:4" ht="12.75">
      <c r="C274" s="92"/>
      <c r="D274" s="92"/>
    </row>
    <row r="275" spans="3:4" ht="12.75">
      <c r="C275" s="92"/>
      <c r="D275" s="92"/>
    </row>
    <row r="276" spans="3:4" ht="12.75">
      <c r="C276" s="92"/>
      <c r="D276" s="92"/>
    </row>
    <row r="277" spans="3:4" ht="12.75">
      <c r="C277" s="92"/>
      <c r="D277" s="92"/>
    </row>
    <row r="278" spans="3:4" ht="12.75">
      <c r="C278" s="92"/>
      <c r="D278" s="92"/>
    </row>
    <row r="279" spans="3:4" ht="12.75">
      <c r="C279" s="92"/>
      <c r="D279" s="92"/>
    </row>
    <row r="280" spans="3:4" ht="12.75">
      <c r="C280" s="92"/>
      <c r="D280" s="92"/>
    </row>
    <row r="281" spans="3:4" ht="12.75">
      <c r="C281" s="92"/>
      <c r="D281" s="92"/>
    </row>
    <row r="282" spans="3:4" ht="12.75">
      <c r="C282" s="92"/>
      <c r="D282" s="92"/>
    </row>
    <row r="283" spans="3:4" ht="12.75">
      <c r="C283" s="92"/>
      <c r="D283" s="92"/>
    </row>
    <row r="284" spans="3:4" ht="12.75">
      <c r="C284" s="92"/>
      <c r="D284" s="92"/>
    </row>
    <row r="285" spans="3:4" ht="12.75">
      <c r="C285" s="92"/>
      <c r="D285" s="92"/>
    </row>
    <row r="286" spans="3:4" ht="12.75">
      <c r="C286" s="92"/>
      <c r="D286" s="92"/>
    </row>
    <row r="287" spans="3:4" ht="12.75">
      <c r="C287" s="92"/>
      <c r="D287" s="92"/>
    </row>
    <row r="288" spans="3:4" ht="12.75">
      <c r="C288" s="92"/>
      <c r="D288" s="92"/>
    </row>
    <row r="289" spans="3:4" ht="12.75">
      <c r="C289" s="92"/>
      <c r="D289" s="92"/>
    </row>
    <row r="290" spans="3:4" ht="12.75">
      <c r="C290" s="92"/>
      <c r="D290" s="92"/>
    </row>
    <row r="291" spans="3:4" ht="12.75">
      <c r="C291" s="92"/>
      <c r="D291" s="92"/>
    </row>
    <row r="292" spans="3:4" ht="12.75">
      <c r="C292" s="92"/>
      <c r="D292" s="92"/>
    </row>
    <row r="293" spans="3:4" ht="12.75">
      <c r="C293" s="92"/>
      <c r="D293" s="92"/>
    </row>
    <row r="294" spans="3:4" ht="12.75">
      <c r="C294" s="92"/>
      <c r="D294" s="92"/>
    </row>
    <row r="295" spans="3:4" ht="12.75">
      <c r="C295" s="92"/>
      <c r="D295" s="92"/>
    </row>
    <row r="296" spans="3:4" ht="12.75">
      <c r="C296" s="92"/>
      <c r="D296" s="92"/>
    </row>
    <row r="297" spans="3:4" ht="12.75">
      <c r="C297" s="92"/>
      <c r="D297" s="92"/>
    </row>
    <row r="298" spans="3:4" ht="12.75">
      <c r="C298" s="92"/>
      <c r="D298" s="92"/>
    </row>
    <row r="299" spans="3:4" ht="12.75">
      <c r="C299" s="92"/>
      <c r="D299" s="92"/>
    </row>
    <row r="300" spans="3:4" ht="12.75">
      <c r="C300" s="92"/>
      <c r="D300" s="92"/>
    </row>
    <row r="301" spans="3:4" ht="12.75">
      <c r="C301" s="92"/>
      <c r="D301" s="92"/>
    </row>
    <row r="302" spans="3:4" ht="12.75">
      <c r="C302" s="92"/>
      <c r="D302" s="92"/>
    </row>
    <row r="303" spans="3:4" ht="12.75">
      <c r="C303" s="92"/>
      <c r="D303" s="92"/>
    </row>
    <row r="304" spans="3:4" ht="12.75">
      <c r="C304" s="92"/>
      <c r="D304" s="92"/>
    </row>
    <row r="305" spans="3:4" ht="12.75">
      <c r="C305" s="92"/>
      <c r="D305" s="92"/>
    </row>
    <row r="306" spans="3:4" ht="12.75">
      <c r="C306" s="92"/>
      <c r="D306" s="92"/>
    </row>
    <row r="307" spans="3:4" ht="12.75">
      <c r="C307" s="92"/>
      <c r="D307" s="92"/>
    </row>
    <row r="308" spans="3:4" ht="12.75">
      <c r="C308" s="92"/>
      <c r="D308" s="92"/>
    </row>
    <row r="309" spans="3:4" ht="12.75">
      <c r="C309" s="92"/>
      <c r="D309" s="92"/>
    </row>
    <row r="310" spans="3:4" ht="12.75">
      <c r="C310" s="92"/>
      <c r="D310" s="92"/>
    </row>
    <row r="311" spans="3:4" ht="12.75">
      <c r="C311" s="92"/>
      <c r="D311" s="92"/>
    </row>
    <row r="312" spans="3:4" ht="12.75">
      <c r="C312" s="92"/>
      <c r="D312" s="92"/>
    </row>
    <row r="313" spans="3:4" ht="12.75">
      <c r="C313" s="92"/>
      <c r="D313" s="92"/>
    </row>
    <row r="314" spans="3:4" ht="12.75">
      <c r="C314" s="92"/>
      <c r="D314" s="92"/>
    </row>
    <row r="315" spans="3:4" ht="12.75">
      <c r="C315" s="92"/>
      <c r="D315" s="92"/>
    </row>
    <row r="316" spans="3:4" ht="12.75">
      <c r="C316" s="92"/>
      <c r="D316" s="92"/>
    </row>
    <row r="317" spans="3:4" ht="12.75">
      <c r="C317" s="92"/>
      <c r="D317" s="92"/>
    </row>
    <row r="318" spans="3:4" ht="12.75">
      <c r="C318" s="92"/>
      <c r="D318" s="92"/>
    </row>
    <row r="319" spans="3:4" ht="12.75">
      <c r="C319" s="92"/>
      <c r="D319" s="92"/>
    </row>
    <row r="320" spans="3:4" ht="12.75">
      <c r="C320" s="92"/>
      <c r="D320" s="92"/>
    </row>
    <row r="321" spans="3:4" ht="12.75">
      <c r="C321" s="92"/>
      <c r="D321" s="92"/>
    </row>
    <row r="322" spans="3:4" ht="12.75">
      <c r="C322" s="92"/>
      <c r="D322" s="92"/>
    </row>
    <row r="323" spans="3:4" ht="12.75">
      <c r="C323" s="92"/>
      <c r="D323" s="92"/>
    </row>
    <row r="324" spans="3:4" ht="12.75">
      <c r="C324" s="92"/>
      <c r="D324" s="92"/>
    </row>
    <row r="325" spans="3:4" ht="12.75">
      <c r="C325" s="92"/>
      <c r="D325" s="92"/>
    </row>
    <row r="326" spans="3:4" ht="12.75">
      <c r="C326" s="92"/>
      <c r="D326" s="92"/>
    </row>
    <row r="327" spans="3:4" ht="12.75">
      <c r="C327" s="92"/>
      <c r="D327" s="92"/>
    </row>
    <row r="328" spans="3:4" ht="12.75">
      <c r="C328" s="92"/>
      <c r="D328" s="92"/>
    </row>
    <row r="329" spans="3:4" ht="12.75">
      <c r="C329" s="92"/>
      <c r="D329" s="92"/>
    </row>
    <row r="330" spans="3:4" ht="12.75">
      <c r="C330" s="92"/>
      <c r="D330" s="92"/>
    </row>
    <row r="331" spans="3:4" ht="12.75">
      <c r="C331" s="92"/>
      <c r="D331" s="92"/>
    </row>
    <row r="332" spans="3:4" ht="12.75">
      <c r="C332" s="92"/>
      <c r="D332" s="92"/>
    </row>
    <row r="333" spans="3:4" ht="12.75">
      <c r="C333" s="92"/>
      <c r="D333" s="92"/>
    </row>
    <row r="334" spans="3:4" ht="12.75">
      <c r="C334" s="92"/>
      <c r="D334" s="92"/>
    </row>
    <row r="335" spans="3:4" ht="12.75">
      <c r="C335" s="92"/>
      <c r="D335" s="92"/>
    </row>
    <row r="336" spans="3:4" ht="12.75">
      <c r="C336" s="92"/>
      <c r="D336" s="92"/>
    </row>
    <row r="337" spans="3:4" ht="12.75">
      <c r="C337" s="92"/>
      <c r="D337" s="92"/>
    </row>
    <row r="338" spans="3:4" ht="12.75">
      <c r="C338" s="92"/>
      <c r="D338" s="92"/>
    </row>
    <row r="339" spans="3:4" ht="12.75">
      <c r="C339" s="92"/>
      <c r="D339" s="92"/>
    </row>
    <row r="340" spans="3:4" ht="12.75">
      <c r="C340" s="92"/>
      <c r="D340" s="92"/>
    </row>
    <row r="341" spans="3:4" ht="12.75">
      <c r="C341" s="92"/>
      <c r="D341" s="92"/>
    </row>
    <row r="342" spans="3:4" ht="12.75">
      <c r="C342" s="92"/>
      <c r="D342" s="92"/>
    </row>
    <row r="343" spans="3:4" ht="12.75">
      <c r="C343" s="92"/>
      <c r="D343" s="92"/>
    </row>
    <row r="344" spans="3:4" ht="12.75">
      <c r="C344" s="92"/>
      <c r="D344" s="92"/>
    </row>
    <row r="345" spans="3:4" ht="12.75">
      <c r="C345" s="92"/>
      <c r="D345" s="92"/>
    </row>
    <row r="346" spans="3:4" ht="12.75">
      <c r="C346" s="92"/>
      <c r="D346" s="92"/>
    </row>
    <row r="347" spans="3:4" ht="12.75">
      <c r="C347" s="92"/>
      <c r="D347" s="92"/>
    </row>
    <row r="348" spans="3:4" ht="12.75">
      <c r="C348" s="92"/>
      <c r="D348" s="92"/>
    </row>
    <row r="349" spans="3:4" ht="12.75">
      <c r="C349" s="92"/>
      <c r="D349" s="92"/>
    </row>
    <row r="350" spans="3:4" ht="12.75">
      <c r="C350" s="92"/>
      <c r="D350" s="92"/>
    </row>
    <row r="351" spans="3:4" ht="12.75">
      <c r="C351" s="92"/>
      <c r="D351" s="92"/>
    </row>
    <row r="352" spans="3:4" ht="12.75">
      <c r="C352" s="92"/>
      <c r="D352" s="92"/>
    </row>
    <row r="353" spans="3:4" ht="12.75">
      <c r="C353" s="92"/>
      <c r="D353" s="92"/>
    </row>
    <row r="354" spans="3:4" ht="12.75">
      <c r="C354" s="92"/>
      <c r="D354" s="92"/>
    </row>
    <row r="355" spans="3:4" ht="12.75">
      <c r="C355" s="92"/>
      <c r="D355" s="92"/>
    </row>
    <row r="356" spans="3:4" ht="12.75">
      <c r="C356" s="92"/>
      <c r="D356" s="92"/>
    </row>
    <row r="357" spans="3:4" ht="12.75">
      <c r="C357" s="92"/>
      <c r="D357" s="92"/>
    </row>
    <row r="358" spans="3:4" ht="12.75">
      <c r="C358" s="92"/>
      <c r="D358" s="92"/>
    </row>
    <row r="359" spans="3:4" ht="12.75">
      <c r="C359" s="92"/>
      <c r="D359" s="92"/>
    </row>
    <row r="360" spans="3:4" ht="12.75">
      <c r="C360" s="92"/>
      <c r="D360" s="92"/>
    </row>
    <row r="361" spans="3:4" ht="12.75">
      <c r="C361" s="92"/>
      <c r="D361" s="92"/>
    </row>
    <row r="362" spans="3:4" ht="12.75">
      <c r="C362" s="92"/>
      <c r="D362" s="92"/>
    </row>
    <row r="363" spans="3:4" ht="12.75">
      <c r="C363" s="92"/>
      <c r="D363" s="92"/>
    </row>
    <row r="364" spans="3:4" ht="12.75">
      <c r="C364" s="92"/>
      <c r="D364" s="92"/>
    </row>
    <row r="365" spans="3:4" ht="12.75">
      <c r="C365" s="92"/>
      <c r="D365" s="92"/>
    </row>
    <row r="366" spans="3:4" ht="12.75">
      <c r="C366" s="92"/>
      <c r="D366" s="92"/>
    </row>
    <row r="367" spans="3:4" ht="12.75">
      <c r="C367" s="92"/>
      <c r="D367" s="92"/>
    </row>
    <row r="368" spans="3:4" ht="12.75">
      <c r="C368" s="92"/>
      <c r="D368" s="92"/>
    </row>
    <row r="369" spans="3:4" ht="12.75">
      <c r="C369" s="92"/>
      <c r="D369" s="92"/>
    </row>
    <row r="370" spans="3:4" ht="12.75">
      <c r="C370" s="92"/>
      <c r="D370" s="92"/>
    </row>
    <row r="371" spans="3:4" ht="12.75">
      <c r="C371" s="92"/>
      <c r="D371" s="92"/>
    </row>
    <row r="372" spans="3:4" ht="12.75">
      <c r="C372" s="92"/>
      <c r="D372" s="92"/>
    </row>
    <row r="373" spans="3:4" ht="12.75">
      <c r="C373" s="92"/>
      <c r="D373" s="92"/>
    </row>
    <row r="374" spans="3:4" ht="12.75">
      <c r="C374" s="92"/>
      <c r="D374" s="92"/>
    </row>
    <row r="375" spans="3:4" ht="12.75">
      <c r="C375" s="92"/>
      <c r="D375" s="92"/>
    </row>
    <row r="376" spans="3:4" ht="12.75">
      <c r="C376" s="92"/>
      <c r="D376" s="92"/>
    </row>
    <row r="377" spans="3:4" ht="12.75">
      <c r="C377" s="92"/>
      <c r="D377" s="92"/>
    </row>
    <row r="378" spans="3:4" ht="12.75">
      <c r="C378" s="92"/>
      <c r="D378" s="92"/>
    </row>
    <row r="379" spans="3:4" ht="12.75">
      <c r="C379" s="92"/>
      <c r="D379" s="92"/>
    </row>
    <row r="380" spans="3:4" ht="12.75">
      <c r="C380" s="92"/>
      <c r="D380" s="92"/>
    </row>
    <row r="381" spans="3:4" ht="12.75">
      <c r="C381" s="92"/>
      <c r="D381" s="92"/>
    </row>
    <row r="382" spans="3:4" ht="12.75">
      <c r="C382" s="92"/>
      <c r="D382" s="92"/>
    </row>
    <row r="383" spans="3:4" ht="12.75">
      <c r="C383" s="92"/>
      <c r="D383" s="92"/>
    </row>
    <row r="384" spans="3:4" ht="12.75">
      <c r="C384" s="92"/>
      <c r="D384" s="92"/>
    </row>
    <row r="385" spans="3:4" ht="12.75">
      <c r="C385" s="92"/>
      <c r="D385" s="92"/>
    </row>
    <row r="386" spans="3:4" ht="12.75">
      <c r="C386" s="92"/>
      <c r="D386" s="92"/>
    </row>
    <row r="387" spans="3:4" ht="12.75">
      <c r="C387" s="92"/>
      <c r="D387" s="92"/>
    </row>
    <row r="388" spans="3:4" ht="12.75">
      <c r="C388" s="92"/>
      <c r="D388" s="92"/>
    </row>
    <row r="389" spans="3:4" ht="12.75">
      <c r="C389" s="92"/>
      <c r="D389" s="92"/>
    </row>
    <row r="390" spans="3:4" ht="12.75">
      <c r="C390" s="92"/>
      <c r="D390" s="92"/>
    </row>
    <row r="391" spans="3:4" ht="12.75">
      <c r="C391" s="92"/>
      <c r="D391" s="92"/>
    </row>
    <row r="392" spans="3:4" ht="12.75">
      <c r="C392" s="92"/>
      <c r="D392" s="92"/>
    </row>
    <row r="393" spans="3:4" ht="12.75">
      <c r="C393" s="92"/>
      <c r="D393" s="92"/>
    </row>
    <row r="394" spans="3:4" ht="12.75">
      <c r="C394" s="92"/>
      <c r="D394" s="92"/>
    </row>
    <row r="395" spans="3:4" ht="12.75">
      <c r="C395" s="92"/>
      <c r="D395" s="92"/>
    </row>
    <row r="396" spans="3:4" ht="12.75">
      <c r="C396" s="92"/>
      <c r="D396" s="92"/>
    </row>
    <row r="397" spans="3:4" ht="12.75">
      <c r="C397" s="92"/>
      <c r="D397" s="92"/>
    </row>
    <row r="398" spans="3:4" ht="12.75">
      <c r="C398" s="92"/>
      <c r="D398" s="92"/>
    </row>
    <row r="399" spans="3:4" ht="12.75">
      <c r="C399" s="92"/>
      <c r="D399" s="92"/>
    </row>
    <row r="400" spans="3:4" ht="12.75">
      <c r="C400" s="92"/>
      <c r="D400" s="92"/>
    </row>
    <row r="401" spans="3:4" ht="12.75">
      <c r="C401" s="92"/>
      <c r="D401" s="92"/>
    </row>
    <row r="402" spans="3:4" ht="12.75">
      <c r="C402" s="92"/>
      <c r="D402" s="92"/>
    </row>
    <row r="403" spans="3:4" ht="12.75">
      <c r="C403" s="92"/>
      <c r="D403" s="92"/>
    </row>
    <row r="404" spans="3:4" ht="12.75">
      <c r="C404" s="92"/>
      <c r="D404" s="92"/>
    </row>
    <row r="405" spans="3:4" ht="12.75">
      <c r="C405" s="92"/>
      <c r="D405" s="92"/>
    </row>
    <row r="406" spans="3:4" ht="12.75">
      <c r="C406" s="92"/>
      <c r="D406" s="92"/>
    </row>
    <row r="407" spans="3:4" ht="12.75">
      <c r="C407" s="92"/>
      <c r="D407" s="92"/>
    </row>
    <row r="408" spans="3:4" ht="12.75">
      <c r="C408" s="92"/>
      <c r="D408" s="92"/>
    </row>
    <row r="409" spans="3:4" ht="12.75">
      <c r="C409" s="92"/>
      <c r="D409" s="92"/>
    </row>
    <row r="410" spans="3:4" ht="12.75">
      <c r="C410" s="92"/>
      <c r="D410" s="92"/>
    </row>
    <row r="411" spans="3:4" ht="12.75">
      <c r="C411" s="92"/>
      <c r="D411" s="92"/>
    </row>
    <row r="412" spans="3:4" ht="12.75">
      <c r="C412" s="92"/>
      <c r="D412" s="92"/>
    </row>
    <row r="413" spans="3:4" ht="12.75">
      <c r="C413" s="92"/>
      <c r="D413" s="92"/>
    </row>
    <row r="414" spans="3:4" ht="12.75">
      <c r="C414" s="92"/>
      <c r="D414" s="92"/>
    </row>
    <row r="415" spans="3:4" ht="12.75">
      <c r="C415" s="92"/>
      <c r="D415" s="92"/>
    </row>
    <row r="416" spans="3:4" ht="12.75">
      <c r="C416" s="92"/>
      <c r="D416" s="92"/>
    </row>
    <row r="417" spans="3:4" ht="12.75">
      <c r="C417" s="92"/>
      <c r="D417" s="92"/>
    </row>
    <row r="418" spans="3:4" ht="12.75">
      <c r="C418" s="92"/>
      <c r="D418" s="92"/>
    </row>
    <row r="419" spans="3:4" ht="12.75">
      <c r="C419" s="92"/>
      <c r="D419" s="92"/>
    </row>
    <row r="420" spans="3:4" ht="12.75">
      <c r="C420" s="92"/>
      <c r="D420" s="92"/>
    </row>
    <row r="421" spans="3:4" ht="12.75">
      <c r="C421" s="92"/>
      <c r="D421" s="92"/>
    </row>
    <row r="422" spans="3:4" ht="12.75">
      <c r="C422" s="92"/>
      <c r="D422" s="92"/>
    </row>
    <row r="423" spans="3:4" ht="12.75">
      <c r="C423" s="92"/>
      <c r="D423" s="92"/>
    </row>
    <row r="424" spans="3:4" ht="12.75">
      <c r="C424" s="92"/>
      <c r="D424" s="92"/>
    </row>
    <row r="425" spans="3:4" ht="12.75">
      <c r="C425" s="92"/>
      <c r="D425" s="92"/>
    </row>
    <row r="426" spans="3:4" ht="12.75">
      <c r="C426" s="92"/>
      <c r="D426" s="92"/>
    </row>
    <row r="427" spans="3:4" ht="12.75">
      <c r="C427" s="92"/>
      <c r="D427" s="92"/>
    </row>
    <row r="428" spans="3:4" ht="12.75">
      <c r="C428" s="92"/>
      <c r="D428" s="92"/>
    </row>
    <row r="429" spans="3:4" ht="12.75">
      <c r="C429" s="92"/>
      <c r="D429" s="92"/>
    </row>
    <row r="430" spans="3:4" ht="12.75">
      <c r="C430" s="92"/>
      <c r="D430" s="92"/>
    </row>
    <row r="431" spans="3:4" ht="12.75">
      <c r="C431" s="92"/>
      <c r="D431" s="92"/>
    </row>
    <row r="432" spans="3:4" ht="12.75">
      <c r="C432" s="92"/>
      <c r="D432" s="92"/>
    </row>
    <row r="433" spans="3:4" ht="12.75">
      <c r="C433" s="92"/>
      <c r="D433" s="92"/>
    </row>
    <row r="434" spans="3:4" ht="12.75">
      <c r="C434" s="92"/>
      <c r="D434" s="92"/>
    </row>
    <row r="435" spans="3:4" ht="12.75">
      <c r="C435" s="92"/>
      <c r="D435" s="92"/>
    </row>
    <row r="436" spans="3:4" ht="12.75">
      <c r="C436" s="92"/>
      <c r="D436" s="92"/>
    </row>
    <row r="437" spans="3:4" ht="12.75">
      <c r="C437" s="92"/>
      <c r="D437" s="92"/>
    </row>
    <row r="438" spans="3:4" ht="12.75">
      <c r="C438" s="92"/>
      <c r="D438" s="92"/>
    </row>
    <row r="439" spans="3:4" ht="12.75">
      <c r="C439" s="92"/>
      <c r="D439" s="92"/>
    </row>
    <row r="440" spans="3:4" ht="12.75">
      <c r="C440" s="92"/>
      <c r="D440" s="92"/>
    </row>
    <row r="441" spans="3:4" ht="12.75">
      <c r="C441" s="92"/>
      <c r="D441" s="92"/>
    </row>
    <row r="442" spans="3:4" ht="12.75">
      <c r="C442" s="92"/>
      <c r="D442" s="92"/>
    </row>
    <row r="443" spans="3:4" ht="12.75">
      <c r="C443" s="92"/>
      <c r="D443" s="92"/>
    </row>
    <row r="444" spans="3:4" ht="12.75">
      <c r="C444" s="92"/>
      <c r="D444" s="92"/>
    </row>
    <row r="445" spans="3:4" ht="12.75">
      <c r="C445" s="92"/>
      <c r="D445" s="92"/>
    </row>
    <row r="446" spans="3:4" ht="12.75">
      <c r="C446" s="92"/>
      <c r="D446" s="92"/>
    </row>
    <row r="447" spans="3:4" ht="12.75">
      <c r="C447" s="92"/>
      <c r="D447" s="92"/>
    </row>
    <row r="448" spans="3:4" ht="12.75">
      <c r="C448" s="92"/>
      <c r="D448" s="92"/>
    </row>
    <row r="449" spans="3:4" ht="12.75">
      <c r="C449" s="92"/>
      <c r="D449" s="92"/>
    </row>
    <row r="450" spans="3:4" ht="12.75">
      <c r="C450" s="92"/>
      <c r="D450" s="92"/>
    </row>
    <row r="451" spans="3:4" ht="12.75">
      <c r="C451" s="92"/>
      <c r="D451" s="92"/>
    </row>
    <row r="452" spans="3:4" ht="12.75">
      <c r="C452" s="92"/>
      <c r="D452" s="92"/>
    </row>
    <row r="453" spans="3:4" ht="12.75">
      <c r="C453" s="92"/>
      <c r="D453" s="92"/>
    </row>
    <row r="454" spans="3:4" ht="12.75">
      <c r="C454" s="92"/>
      <c r="D454" s="92"/>
    </row>
    <row r="455" spans="3:4" ht="12.75">
      <c r="C455" s="92"/>
      <c r="D455" s="92"/>
    </row>
    <row r="456" spans="3:4" ht="12.75">
      <c r="C456" s="92"/>
      <c r="D456" s="92"/>
    </row>
    <row r="457" spans="3:4" ht="12.75">
      <c r="C457" s="92"/>
      <c r="D457" s="92"/>
    </row>
    <row r="458" spans="3:4" ht="12.75">
      <c r="C458" s="92"/>
      <c r="D458" s="92"/>
    </row>
    <row r="459" spans="3:4" ht="12.75">
      <c r="C459" s="92"/>
      <c r="D459" s="92"/>
    </row>
    <row r="460" spans="3:4" ht="12.75">
      <c r="C460" s="92"/>
      <c r="D460" s="92"/>
    </row>
    <row r="461" spans="3:4" ht="12.75">
      <c r="C461" s="92"/>
      <c r="D461" s="92"/>
    </row>
    <row r="462" spans="3:4" ht="12.75">
      <c r="C462" s="92"/>
      <c r="D462" s="92"/>
    </row>
    <row r="463" spans="3:4" ht="12.75">
      <c r="C463" s="92"/>
      <c r="D463" s="92"/>
    </row>
    <row r="464" spans="3:4" ht="12.75">
      <c r="C464" s="92"/>
      <c r="D464" s="92"/>
    </row>
    <row r="465" spans="3:4" ht="12.75">
      <c r="C465" s="92"/>
      <c r="D465" s="92"/>
    </row>
    <row r="466" spans="3:4" ht="12.75">
      <c r="C466" s="92"/>
      <c r="D466" s="92"/>
    </row>
    <row r="467" spans="3:4" ht="12.75">
      <c r="C467" s="92"/>
      <c r="D467" s="92"/>
    </row>
    <row r="468" spans="3:4" ht="12.75">
      <c r="C468" s="92"/>
      <c r="D468" s="92"/>
    </row>
    <row r="469" spans="3:4" ht="12.75">
      <c r="C469" s="92"/>
      <c r="D469" s="92"/>
    </row>
    <row r="470" spans="3:4" ht="12.75">
      <c r="C470" s="92"/>
      <c r="D470" s="92"/>
    </row>
    <row r="471" spans="3:4" ht="12.75">
      <c r="C471" s="92"/>
      <c r="D471" s="92"/>
    </row>
    <row r="472" spans="3:4" ht="12.75">
      <c r="C472" s="92"/>
      <c r="D472" s="92"/>
    </row>
    <row r="473" spans="3:4" ht="12.75">
      <c r="C473" s="92"/>
      <c r="D473" s="92"/>
    </row>
    <row r="474" spans="3:4" ht="12.75">
      <c r="C474" s="92"/>
      <c r="D474" s="92"/>
    </row>
    <row r="475" spans="3:4" ht="12.75">
      <c r="C475" s="92"/>
      <c r="D475" s="92"/>
    </row>
    <row r="476" spans="3:4" ht="12.75">
      <c r="C476" s="92"/>
      <c r="D476" s="92"/>
    </row>
    <row r="477" spans="3:4" ht="12.75">
      <c r="C477" s="92"/>
      <c r="D477" s="92"/>
    </row>
    <row r="478" spans="3:4" ht="12.75">
      <c r="C478" s="92"/>
      <c r="D478" s="92"/>
    </row>
    <row r="479" spans="3:4" ht="12.75">
      <c r="C479" s="92"/>
      <c r="D479" s="92"/>
    </row>
    <row r="480" spans="3:4" ht="12.75">
      <c r="C480" s="92"/>
      <c r="D480" s="92"/>
    </row>
    <row r="481" spans="3:4" ht="12.75">
      <c r="C481" s="92"/>
      <c r="D481" s="92"/>
    </row>
    <row r="482" spans="3:4" ht="12.75">
      <c r="C482" s="92"/>
      <c r="D482" s="92"/>
    </row>
    <row r="483" spans="3:4" ht="12.75">
      <c r="C483" s="92"/>
      <c r="D483" s="92"/>
    </row>
    <row r="484" spans="3:4" ht="12.75">
      <c r="C484" s="92"/>
      <c r="D484" s="92"/>
    </row>
    <row r="485" spans="3:4" ht="12.75">
      <c r="C485" s="92"/>
      <c r="D485" s="92"/>
    </row>
    <row r="486" spans="3:4" ht="12.75">
      <c r="C486" s="92"/>
      <c r="D486" s="92"/>
    </row>
    <row r="487" spans="3:4" ht="12.75">
      <c r="C487" s="92"/>
      <c r="D487" s="92"/>
    </row>
    <row r="488" spans="3:4" ht="12.75">
      <c r="C488" s="92"/>
      <c r="D488" s="92"/>
    </row>
    <row r="489" spans="3:4" ht="12.75">
      <c r="C489" s="92"/>
      <c r="D489" s="92"/>
    </row>
    <row r="490" spans="3:4" ht="12.75">
      <c r="C490" s="92"/>
      <c r="D490" s="92"/>
    </row>
    <row r="491" spans="3:4" ht="12.75">
      <c r="C491" s="92"/>
      <c r="D491" s="92"/>
    </row>
    <row r="492" spans="3:4" ht="12.75">
      <c r="C492" s="92"/>
      <c r="D492" s="92"/>
    </row>
    <row r="493" spans="3:4" ht="12.75">
      <c r="C493" s="92"/>
      <c r="D493" s="92"/>
    </row>
    <row r="494" spans="3:4" ht="12.75">
      <c r="C494" s="92"/>
      <c r="D494" s="92"/>
    </row>
    <row r="495" spans="3:4" ht="12.75">
      <c r="C495" s="92"/>
      <c r="D495" s="92"/>
    </row>
    <row r="496" spans="3:4" ht="12.75">
      <c r="C496" s="92"/>
      <c r="D496" s="92"/>
    </row>
    <row r="497" spans="3:4" ht="12.75">
      <c r="C497" s="92"/>
      <c r="D497" s="92"/>
    </row>
    <row r="498" spans="3:4" ht="12.75">
      <c r="C498" s="92"/>
      <c r="D498" s="92"/>
    </row>
    <row r="499" spans="3:4" ht="12.75">
      <c r="C499" s="92"/>
      <c r="D499" s="92"/>
    </row>
    <row r="500" spans="3:4" ht="12.75">
      <c r="C500" s="92"/>
      <c r="D500" s="92"/>
    </row>
    <row r="501" spans="3:4" ht="12.75">
      <c r="C501" s="92"/>
      <c r="D501" s="92"/>
    </row>
    <row r="502" spans="3:4" ht="12.75">
      <c r="C502" s="92"/>
      <c r="D502" s="92"/>
    </row>
    <row r="503" spans="3:4" ht="12.75">
      <c r="C503" s="92"/>
      <c r="D503" s="92"/>
    </row>
    <row r="504" spans="3:4" ht="12.75">
      <c r="C504" s="92"/>
      <c r="D504" s="92"/>
    </row>
    <row r="505" spans="3:4" ht="12.75">
      <c r="C505" s="92"/>
      <c r="D505" s="92"/>
    </row>
    <row r="506" spans="3:4" ht="12.75">
      <c r="C506" s="92"/>
      <c r="D506" s="92"/>
    </row>
    <row r="507" spans="3:4" ht="12.75">
      <c r="C507" s="92"/>
      <c r="D507" s="92"/>
    </row>
    <row r="508" spans="3:4" ht="12.75">
      <c r="C508" s="92"/>
      <c r="D508" s="92"/>
    </row>
    <row r="509" spans="3:4" ht="12.75">
      <c r="C509" s="92"/>
      <c r="D509" s="92"/>
    </row>
    <row r="510" spans="3:4" ht="12.75">
      <c r="C510" s="92"/>
      <c r="D510" s="92"/>
    </row>
    <row r="511" spans="3:4" ht="12.75">
      <c r="C511" s="92"/>
      <c r="D511" s="92"/>
    </row>
    <row r="512" spans="3:4" ht="12.75">
      <c r="C512" s="92"/>
      <c r="D512" s="92"/>
    </row>
    <row r="513" spans="3:4" ht="12.75">
      <c r="C513" s="92"/>
      <c r="D513" s="92"/>
    </row>
    <row r="514" spans="3:4" ht="12.75">
      <c r="C514" s="92"/>
      <c r="D514" s="92"/>
    </row>
    <row r="515" spans="3:4" ht="12.75">
      <c r="C515" s="92"/>
      <c r="D515" s="92"/>
    </row>
    <row r="516" spans="3:4" ht="12.75">
      <c r="C516" s="92"/>
      <c r="D516" s="92"/>
    </row>
    <row r="517" spans="3:4" ht="12.75">
      <c r="C517" s="92"/>
      <c r="D517" s="92"/>
    </row>
    <row r="518" spans="3:4" ht="12.75">
      <c r="C518" s="92"/>
      <c r="D518" s="92"/>
    </row>
    <row r="519" spans="3:4" ht="12.75">
      <c r="C519" s="92"/>
      <c r="D519" s="92"/>
    </row>
    <row r="520" spans="3:4" ht="12.75">
      <c r="C520" s="92"/>
      <c r="D520" s="92"/>
    </row>
    <row r="521" spans="3:4" ht="12.75">
      <c r="C521" s="92"/>
      <c r="D521" s="92"/>
    </row>
    <row r="522" spans="3:4" ht="12.75">
      <c r="C522" s="92"/>
      <c r="D522" s="92"/>
    </row>
    <row r="523" spans="3:4" ht="12.75">
      <c r="C523" s="92"/>
      <c r="D523" s="92"/>
    </row>
    <row r="524" spans="3:4" ht="12.75">
      <c r="C524" s="92"/>
      <c r="D524" s="92"/>
    </row>
    <row r="525" spans="3:4" ht="12.75">
      <c r="C525" s="92"/>
      <c r="D525" s="92"/>
    </row>
    <row r="526" spans="3:4" ht="12.75">
      <c r="C526" s="92"/>
      <c r="D526" s="92"/>
    </row>
    <row r="527" spans="3:4" ht="12.75">
      <c r="C527" s="92"/>
      <c r="D527" s="92"/>
    </row>
    <row r="528" spans="3:4" ht="12.75">
      <c r="C528" s="92"/>
      <c r="D528" s="92"/>
    </row>
    <row r="529" spans="3:4" ht="12.75">
      <c r="C529" s="92"/>
      <c r="D529" s="92"/>
    </row>
    <row r="530" spans="3:4" ht="12.75">
      <c r="C530" s="92"/>
      <c r="D530" s="92"/>
    </row>
    <row r="531" spans="3:4" ht="12.75">
      <c r="C531" s="92"/>
      <c r="D531" s="92"/>
    </row>
    <row r="532" spans="3:4" ht="12.75">
      <c r="C532" s="92"/>
      <c r="D532" s="92"/>
    </row>
    <row r="533" spans="3:4" ht="12.75">
      <c r="C533" s="92"/>
      <c r="D533" s="92"/>
    </row>
    <row r="534" spans="3:4" ht="12.75">
      <c r="C534" s="92"/>
      <c r="D534" s="92"/>
    </row>
    <row r="535" spans="3:4" ht="12.75">
      <c r="C535" s="92"/>
      <c r="D535" s="92"/>
    </row>
    <row r="536" spans="3:4" ht="12.75">
      <c r="C536" s="92"/>
      <c r="D536" s="92"/>
    </row>
    <row r="537" spans="3:4" ht="12.75">
      <c r="C537" s="92"/>
      <c r="D537" s="92"/>
    </row>
    <row r="538" spans="3:4" ht="12.75">
      <c r="C538" s="92"/>
      <c r="D538" s="92"/>
    </row>
    <row r="539" spans="3:4" ht="12.75">
      <c r="C539" s="92"/>
      <c r="D539" s="92"/>
    </row>
    <row r="540" spans="3:4" ht="12.75">
      <c r="C540" s="92"/>
      <c r="D540" s="92"/>
    </row>
    <row r="541" spans="3:4" ht="12.75">
      <c r="C541" s="92"/>
      <c r="D541" s="92"/>
    </row>
    <row r="542" spans="3:4" ht="12.75">
      <c r="C542" s="92"/>
      <c r="D542" s="92"/>
    </row>
    <row r="543" spans="3:4" ht="12.75">
      <c r="C543" s="92"/>
      <c r="D543" s="92"/>
    </row>
    <row r="544" spans="3:4" ht="12.75">
      <c r="C544" s="92"/>
      <c r="D544" s="92"/>
    </row>
    <row r="545" spans="3:4" ht="12.75">
      <c r="C545" s="92"/>
      <c r="D545" s="92"/>
    </row>
    <row r="546" spans="3:4" ht="12.75">
      <c r="C546" s="92"/>
      <c r="D546" s="92"/>
    </row>
    <row r="547" spans="3:4" ht="12.75">
      <c r="C547" s="92"/>
      <c r="D547" s="92"/>
    </row>
    <row r="548" spans="3:4" ht="12.75">
      <c r="C548" s="92"/>
      <c r="D548" s="92"/>
    </row>
    <row r="549" spans="3:4" ht="12.75">
      <c r="C549" s="92"/>
      <c r="D549" s="92"/>
    </row>
    <row r="550" spans="3:4" ht="12.75">
      <c r="C550" s="92"/>
      <c r="D550" s="92"/>
    </row>
    <row r="551" spans="3:4" ht="12.75">
      <c r="C551" s="92"/>
      <c r="D551" s="92"/>
    </row>
    <row r="552" spans="3:4" ht="12.75">
      <c r="C552" s="92"/>
      <c r="D552" s="92"/>
    </row>
    <row r="553" spans="3:4" ht="12.75">
      <c r="C553" s="92"/>
      <c r="D553" s="92"/>
    </row>
    <row r="554" spans="3:4" ht="12.75">
      <c r="C554" s="92"/>
      <c r="D554" s="92"/>
    </row>
    <row r="555" spans="3:4" ht="12.75">
      <c r="C555" s="92"/>
      <c r="D555" s="92"/>
    </row>
    <row r="556" spans="3:4" ht="12.75">
      <c r="C556" s="92"/>
      <c r="D556" s="92"/>
    </row>
    <row r="557" spans="3:4" ht="12.75">
      <c r="C557" s="92"/>
      <c r="D557" s="92"/>
    </row>
    <row r="558" spans="3:4" ht="12.75">
      <c r="C558" s="92"/>
      <c r="D558" s="92"/>
    </row>
    <row r="559" spans="3:4" ht="12.75">
      <c r="C559" s="92"/>
      <c r="D559" s="92"/>
    </row>
    <row r="560" spans="3:4" ht="12.75">
      <c r="C560" s="92"/>
      <c r="D560" s="92"/>
    </row>
    <row r="561" spans="3:4" ht="12.75">
      <c r="C561" s="92"/>
      <c r="D561" s="92"/>
    </row>
    <row r="562" spans="3:4" ht="12.75">
      <c r="C562" s="92"/>
      <c r="D562" s="92"/>
    </row>
    <row r="563" spans="3:4" ht="12.75">
      <c r="C563" s="92"/>
      <c r="D563" s="92"/>
    </row>
    <row r="564" spans="3:4" ht="12.75">
      <c r="C564" s="92"/>
      <c r="D564" s="92"/>
    </row>
    <row r="565" spans="3:4" ht="12.75">
      <c r="C565" s="92"/>
      <c r="D565" s="92"/>
    </row>
    <row r="566" spans="3:4" ht="12.75">
      <c r="C566" s="92"/>
      <c r="D566" s="92"/>
    </row>
    <row r="567" spans="3:4" ht="12.75">
      <c r="C567" s="92"/>
      <c r="D567" s="92"/>
    </row>
    <row r="568" spans="3:4" ht="12.75">
      <c r="C568" s="92"/>
      <c r="D568" s="92"/>
    </row>
    <row r="569" spans="3:4" ht="12.75">
      <c r="C569" s="92"/>
      <c r="D569" s="92"/>
    </row>
    <row r="570" spans="3:4" ht="12.75">
      <c r="C570" s="92"/>
      <c r="D570" s="92"/>
    </row>
    <row r="571" spans="3:4" ht="12.75">
      <c r="C571" s="92"/>
      <c r="D571" s="92"/>
    </row>
    <row r="572" spans="3:4" ht="12.75">
      <c r="C572" s="92"/>
      <c r="D572" s="92"/>
    </row>
    <row r="573" spans="3:4" ht="12.75">
      <c r="C573" s="92"/>
      <c r="D573" s="92"/>
    </row>
    <row r="574" spans="3:4" ht="12.75">
      <c r="C574" s="92"/>
      <c r="D574" s="92"/>
    </row>
    <row r="575" spans="3:4" ht="12.75">
      <c r="C575" s="92"/>
      <c r="D575" s="92"/>
    </row>
    <row r="576" spans="3:4" ht="12.75">
      <c r="C576" s="92"/>
      <c r="D576" s="92"/>
    </row>
    <row r="577" spans="3:4" ht="12.75">
      <c r="C577" s="92"/>
      <c r="D577" s="92"/>
    </row>
    <row r="578" spans="3:4" ht="12.75">
      <c r="C578" s="92"/>
      <c r="D578" s="92"/>
    </row>
    <row r="579" spans="3:4" ht="12.75">
      <c r="C579" s="92"/>
      <c r="D579" s="92"/>
    </row>
    <row r="580" spans="3:4" ht="12.75">
      <c r="C580" s="92"/>
      <c r="D580" s="92"/>
    </row>
    <row r="581" spans="3:4" ht="12.75">
      <c r="C581" s="92"/>
      <c r="D581" s="92"/>
    </row>
    <row r="582" spans="3:4" ht="12.75">
      <c r="C582" s="92"/>
      <c r="D582" s="92"/>
    </row>
    <row r="583" spans="3:4" ht="12.75">
      <c r="C583" s="92"/>
      <c r="D583" s="92"/>
    </row>
    <row r="584" spans="3:4" ht="12.75">
      <c r="C584" s="92"/>
      <c r="D584" s="92"/>
    </row>
    <row r="585" spans="3:4" ht="12.75">
      <c r="C585" s="92"/>
      <c r="D585" s="92"/>
    </row>
    <row r="586" spans="3:4" ht="12.75">
      <c r="C586" s="92"/>
      <c r="D586" s="92"/>
    </row>
    <row r="587" spans="3:4" ht="12.75">
      <c r="C587" s="92"/>
      <c r="D587" s="92"/>
    </row>
    <row r="588" spans="3:4" ht="12.75">
      <c r="C588" s="92"/>
      <c r="D588" s="92"/>
    </row>
    <row r="589" spans="3:4" ht="12.75">
      <c r="C589" s="92"/>
      <c r="D589" s="92"/>
    </row>
    <row r="590" spans="3:4" ht="12.75">
      <c r="C590" s="92"/>
      <c r="D590" s="92"/>
    </row>
    <row r="591" spans="3:4" ht="12.75">
      <c r="C591" s="92"/>
      <c r="D591" s="92"/>
    </row>
    <row r="592" spans="3:4" ht="12.75">
      <c r="C592" s="92"/>
      <c r="D592" s="92"/>
    </row>
    <row r="593" spans="3:4" ht="12.75">
      <c r="C593" s="92"/>
      <c r="D593" s="92"/>
    </row>
    <row r="594" spans="3:4" ht="12.75">
      <c r="C594" s="92"/>
      <c r="D594" s="92"/>
    </row>
    <row r="595" spans="3:4" ht="12.75">
      <c r="C595" s="92"/>
      <c r="D595" s="92"/>
    </row>
    <row r="596" spans="3:4" ht="12.75">
      <c r="C596" s="92"/>
      <c r="D596" s="92"/>
    </row>
    <row r="597" spans="3:4" ht="12.75">
      <c r="C597" s="92"/>
      <c r="D597" s="92"/>
    </row>
    <row r="598" spans="3:4" ht="12.75">
      <c r="C598" s="92"/>
      <c r="D598" s="92"/>
    </row>
    <row r="599" spans="3:4" ht="12.75">
      <c r="C599" s="92"/>
      <c r="D599" s="92"/>
    </row>
    <row r="600" spans="3:4" ht="12.75">
      <c r="C600" s="92"/>
      <c r="D600" s="92"/>
    </row>
    <row r="601" spans="3:4" ht="12.75">
      <c r="C601" s="92"/>
      <c r="D601" s="92"/>
    </row>
    <row r="602" spans="3:4" ht="12.75">
      <c r="C602" s="92"/>
      <c r="D602" s="92"/>
    </row>
    <row r="603" spans="3:4" ht="12.75">
      <c r="C603" s="92"/>
      <c r="D603" s="92"/>
    </row>
    <row r="604" spans="3:4" ht="12.75">
      <c r="C604" s="92"/>
      <c r="D604" s="92"/>
    </row>
    <row r="605" spans="3:4" ht="12.75">
      <c r="C605" s="92"/>
      <c r="D605" s="92"/>
    </row>
    <row r="606" spans="3:4" ht="12.75">
      <c r="C606" s="92"/>
      <c r="D606" s="92"/>
    </row>
    <row r="607" spans="3:4" ht="12.75">
      <c r="C607" s="92"/>
      <c r="D607" s="92"/>
    </row>
    <row r="608" spans="3:4" ht="12.75">
      <c r="C608" s="92"/>
      <c r="D608" s="92"/>
    </row>
    <row r="609" spans="3:4" ht="12.75">
      <c r="C609" s="92"/>
      <c r="D609" s="92"/>
    </row>
    <row r="610" spans="3:4" ht="12.75">
      <c r="C610" s="92"/>
      <c r="D610" s="92"/>
    </row>
    <row r="611" spans="3:4" ht="12.75">
      <c r="C611" s="92"/>
      <c r="D611" s="92"/>
    </row>
    <row r="612" spans="3:4" ht="12.75">
      <c r="C612" s="92"/>
      <c r="D612" s="92"/>
    </row>
    <row r="613" spans="3:4" ht="12.75">
      <c r="C613" s="92"/>
      <c r="D613" s="92"/>
    </row>
    <row r="614" spans="3:4" ht="12.75">
      <c r="C614" s="92"/>
      <c r="D614" s="92"/>
    </row>
    <row r="615" spans="3:4" ht="12.75">
      <c r="C615" s="92"/>
      <c r="D615" s="92"/>
    </row>
    <row r="616" spans="3:4" ht="12.75">
      <c r="C616" s="92"/>
      <c r="D616" s="92"/>
    </row>
    <row r="617" spans="3:4" ht="12.75">
      <c r="C617" s="92"/>
      <c r="D617" s="92"/>
    </row>
    <row r="618" spans="3:4" ht="12.75">
      <c r="C618" s="92"/>
      <c r="D618" s="92"/>
    </row>
    <row r="619" spans="3:4" ht="12.75">
      <c r="C619" s="92"/>
      <c r="D619" s="92"/>
    </row>
    <row r="620" spans="3:4" ht="12.75">
      <c r="C620" s="92"/>
      <c r="D620" s="92"/>
    </row>
    <row r="621" spans="3:4" ht="12.75">
      <c r="C621" s="92"/>
      <c r="D621" s="92"/>
    </row>
    <row r="622" spans="3:4" ht="12.75">
      <c r="C622" s="92"/>
      <c r="D622" s="92"/>
    </row>
    <row r="623" spans="3:4" ht="12.75">
      <c r="C623" s="92"/>
      <c r="D623" s="92"/>
    </row>
    <row r="624" spans="3:4" ht="12.75">
      <c r="C624" s="92"/>
      <c r="D624" s="92"/>
    </row>
    <row r="625" spans="3:4" ht="12.75">
      <c r="C625" s="92"/>
      <c r="D625" s="92"/>
    </row>
    <row r="626" spans="3:4" ht="12.75">
      <c r="C626" s="92"/>
      <c r="D626" s="92"/>
    </row>
    <row r="627" spans="3:4" ht="12.75">
      <c r="C627" s="92"/>
      <c r="D627" s="92"/>
    </row>
    <row r="628" spans="3:4" ht="12.75">
      <c r="C628" s="92"/>
      <c r="D628" s="92"/>
    </row>
    <row r="629" spans="3:4" ht="12.75">
      <c r="C629" s="92"/>
      <c r="D629" s="92"/>
    </row>
    <row r="630" spans="3:4" ht="12.75">
      <c r="C630" s="92"/>
      <c r="D630" s="92"/>
    </row>
    <row r="631" spans="3:4" ht="12.75">
      <c r="C631" s="92"/>
      <c r="D631" s="92"/>
    </row>
    <row r="632" spans="3:4" ht="12.75">
      <c r="C632" s="92"/>
      <c r="D632" s="92"/>
    </row>
    <row r="633" spans="3:4" ht="12.75">
      <c r="C633" s="92"/>
      <c r="D633" s="92"/>
    </row>
    <row r="634" spans="3:4" ht="12.75">
      <c r="C634" s="92"/>
      <c r="D634" s="92"/>
    </row>
    <row r="635" spans="3:4" ht="12.75">
      <c r="C635" s="92"/>
      <c r="D635" s="92"/>
    </row>
    <row r="636" spans="3:4" ht="12.75">
      <c r="C636" s="92"/>
      <c r="D636" s="92"/>
    </row>
    <row r="637" spans="3:4" ht="12.75">
      <c r="C637" s="92"/>
      <c r="D637" s="92"/>
    </row>
    <row r="638" spans="3:4" ht="12.75">
      <c r="C638" s="92"/>
      <c r="D638" s="92"/>
    </row>
    <row r="639" spans="3:4" ht="12.75">
      <c r="C639" s="92"/>
      <c r="D639" s="92"/>
    </row>
    <row r="640" spans="3:4" ht="12.75">
      <c r="C640" s="92"/>
      <c r="D640" s="92"/>
    </row>
    <row r="641" spans="3:4" ht="12.75">
      <c r="C641" s="92"/>
      <c r="D641" s="92"/>
    </row>
    <row r="642" spans="3:4" ht="12.75">
      <c r="C642" s="92"/>
      <c r="D642" s="92"/>
    </row>
    <row r="643" spans="3:4" ht="12.75">
      <c r="C643" s="92"/>
      <c r="D643" s="92"/>
    </row>
    <row r="644" spans="3:4" ht="12.75">
      <c r="C644" s="92"/>
      <c r="D644" s="92"/>
    </row>
    <row r="645" spans="3:4" ht="12.75">
      <c r="C645" s="92"/>
      <c r="D645" s="92"/>
    </row>
    <row r="646" spans="3:4" ht="12.75">
      <c r="C646" s="92"/>
      <c r="D646" s="92"/>
    </row>
    <row r="647" spans="3:4" ht="12.75">
      <c r="C647" s="92"/>
      <c r="D647" s="92"/>
    </row>
    <row r="648" spans="3:4" ht="12.75">
      <c r="C648" s="92"/>
      <c r="D648" s="92"/>
    </row>
    <row r="649" spans="3:4" ht="12.75">
      <c r="C649" s="92"/>
      <c r="D649" s="92"/>
    </row>
    <row r="650" spans="3:4" ht="12.75">
      <c r="C650" s="92"/>
      <c r="D650" s="92"/>
    </row>
    <row r="651" spans="3:4" ht="12.75">
      <c r="C651" s="92"/>
      <c r="D651" s="92"/>
    </row>
    <row r="652" spans="3:4" ht="12.75">
      <c r="C652" s="92"/>
      <c r="D652" s="92"/>
    </row>
    <row r="653" spans="3:4" ht="12.75">
      <c r="C653" s="92"/>
      <c r="D653" s="92"/>
    </row>
    <row r="654" spans="3:4" ht="12.75">
      <c r="C654" s="92"/>
      <c r="D654" s="92"/>
    </row>
    <row r="655" spans="3:4" ht="12.75">
      <c r="C655" s="92"/>
      <c r="D655" s="92"/>
    </row>
    <row r="656" spans="3:4" ht="12.75">
      <c r="C656" s="92"/>
      <c r="D656" s="92"/>
    </row>
    <row r="657" spans="3:4" ht="12.75">
      <c r="C657" s="92"/>
      <c r="D657" s="92"/>
    </row>
    <row r="658" spans="3:4" ht="12.75">
      <c r="C658" s="92"/>
      <c r="D658" s="92"/>
    </row>
    <row r="659" spans="3:4" ht="12.75">
      <c r="C659" s="92"/>
      <c r="D659" s="92"/>
    </row>
    <row r="660" spans="3:4" ht="12.75">
      <c r="C660" s="92"/>
      <c r="D660" s="92"/>
    </row>
    <row r="661" spans="3:4" ht="12.75">
      <c r="C661" s="92"/>
      <c r="D661" s="92"/>
    </row>
    <row r="662" spans="3:4" ht="12.75">
      <c r="C662" s="92"/>
      <c r="D662" s="92"/>
    </row>
    <row r="663" spans="3:4" ht="12.75">
      <c r="C663" s="92"/>
      <c r="D663" s="92"/>
    </row>
    <row r="664" spans="3:4" ht="12.75">
      <c r="C664" s="92"/>
      <c r="D664" s="92"/>
    </row>
    <row r="665" spans="3:4" ht="12.75">
      <c r="C665" s="92"/>
      <c r="D665" s="92"/>
    </row>
    <row r="666" spans="3:4" ht="12.75">
      <c r="C666" s="92"/>
      <c r="D666" s="92"/>
    </row>
    <row r="667" spans="3:4" ht="12.75">
      <c r="C667" s="92"/>
      <c r="D667" s="92"/>
    </row>
    <row r="668" spans="3:4" ht="12.75">
      <c r="C668" s="92"/>
      <c r="D668" s="92"/>
    </row>
    <row r="669" spans="3:4" ht="12.75">
      <c r="C669" s="92"/>
      <c r="D669" s="92"/>
    </row>
    <row r="670" spans="3:4" ht="12.75">
      <c r="C670" s="92"/>
      <c r="D670" s="92"/>
    </row>
    <row r="671" spans="3:4" ht="12.75">
      <c r="C671" s="92"/>
      <c r="D671" s="92"/>
    </row>
    <row r="672" spans="3:4" ht="12.75">
      <c r="C672" s="92"/>
      <c r="D672" s="92"/>
    </row>
    <row r="673" spans="3:4" ht="12.75">
      <c r="C673" s="92"/>
      <c r="D673" s="92"/>
    </row>
    <row r="674" spans="3:4" ht="12.75">
      <c r="C674" s="92"/>
      <c r="D674" s="92"/>
    </row>
    <row r="675" spans="3:4" ht="12.75">
      <c r="C675" s="92"/>
      <c r="D675" s="92"/>
    </row>
    <row r="676" spans="3:4" ht="12.75">
      <c r="C676" s="92"/>
      <c r="D676" s="92"/>
    </row>
    <row r="677" spans="3:4" ht="12.75">
      <c r="C677" s="92"/>
      <c r="D677" s="92"/>
    </row>
    <row r="678" spans="3:4" ht="12.75">
      <c r="C678" s="92"/>
      <c r="D678" s="92"/>
    </row>
    <row r="679" spans="3:4" ht="12.75">
      <c r="C679" s="92"/>
      <c r="D679" s="92"/>
    </row>
    <row r="680" spans="3:4" ht="12.75">
      <c r="C680" s="92"/>
      <c r="D680" s="92"/>
    </row>
    <row r="681" spans="3:4" ht="12.75">
      <c r="C681" s="92"/>
      <c r="D681" s="92"/>
    </row>
    <row r="682" spans="3:4" ht="12.75">
      <c r="C682" s="92"/>
      <c r="D682" s="92"/>
    </row>
    <row r="683" spans="3:4" ht="12.75">
      <c r="C683" s="92"/>
      <c r="D683" s="92"/>
    </row>
    <row r="684" spans="3:4" ht="12.75">
      <c r="C684" s="92"/>
      <c r="D684" s="92"/>
    </row>
    <row r="685" spans="3:4" ht="12.75">
      <c r="C685" s="92"/>
      <c r="D685" s="92"/>
    </row>
    <row r="686" spans="3:4" ht="12.75">
      <c r="C686" s="92"/>
      <c r="D686" s="92"/>
    </row>
    <row r="687" spans="3:4" ht="12.75">
      <c r="C687" s="92"/>
      <c r="D687" s="92"/>
    </row>
    <row r="688" spans="3:4" ht="12.75">
      <c r="C688" s="92"/>
      <c r="D688" s="92"/>
    </row>
    <row r="689" spans="3:4" ht="12.75">
      <c r="C689" s="92"/>
      <c r="D689" s="92"/>
    </row>
    <row r="690" spans="3:4" ht="12.75">
      <c r="C690" s="92"/>
      <c r="D690" s="92"/>
    </row>
    <row r="691" spans="3:4" ht="12.75">
      <c r="C691" s="92"/>
      <c r="D691" s="92"/>
    </row>
    <row r="692" spans="3:4" ht="12.75">
      <c r="C692" s="92"/>
      <c r="D692" s="92"/>
    </row>
    <row r="693" spans="3:4" ht="12.75">
      <c r="C693" s="92"/>
      <c r="D693" s="92"/>
    </row>
    <row r="694" spans="3:4" ht="12.75">
      <c r="C694" s="92"/>
      <c r="D694" s="92"/>
    </row>
    <row r="695" spans="3:4" ht="12.75">
      <c r="C695" s="92"/>
      <c r="D695" s="92"/>
    </row>
    <row r="696" spans="3:4" ht="12.75">
      <c r="C696" s="92"/>
      <c r="D696" s="92"/>
    </row>
    <row r="697" spans="3:4" ht="12.75">
      <c r="C697" s="92"/>
      <c r="D697" s="92"/>
    </row>
    <row r="698" spans="3:4" ht="12.75">
      <c r="C698" s="92"/>
      <c r="D698" s="92"/>
    </row>
    <row r="699" spans="3:4" ht="12.75">
      <c r="C699" s="92"/>
      <c r="D699" s="92"/>
    </row>
    <row r="700" spans="3:4" ht="12.75">
      <c r="C700" s="92"/>
      <c r="D700" s="92"/>
    </row>
    <row r="701" spans="3:4" ht="12.75">
      <c r="C701" s="92"/>
      <c r="D701" s="92"/>
    </row>
    <row r="702" spans="3:4" ht="12.75">
      <c r="C702" s="92"/>
      <c r="D702" s="92"/>
    </row>
    <row r="703" spans="3:4" ht="12.75">
      <c r="C703" s="92"/>
      <c r="D703" s="92"/>
    </row>
    <row r="704" spans="3:4" ht="12.75">
      <c r="C704" s="92"/>
      <c r="D704" s="92"/>
    </row>
    <row r="705" spans="3:4" ht="12.75">
      <c r="C705" s="92"/>
      <c r="D705" s="92"/>
    </row>
    <row r="706" spans="3:4" ht="12.75">
      <c r="C706" s="92"/>
      <c r="D706" s="92"/>
    </row>
    <row r="707" spans="3:4" ht="12.75">
      <c r="C707" s="92"/>
      <c r="D707" s="92"/>
    </row>
    <row r="708" spans="3:4" ht="12.75">
      <c r="C708" s="92"/>
      <c r="D708" s="92"/>
    </row>
    <row r="709" spans="3:4" ht="12.75">
      <c r="C709" s="92"/>
      <c r="D709" s="92"/>
    </row>
    <row r="710" spans="3:4" ht="12.75">
      <c r="C710" s="92"/>
      <c r="D710" s="92"/>
    </row>
    <row r="711" spans="3:4" ht="12.75">
      <c r="C711" s="92"/>
      <c r="D711" s="92"/>
    </row>
    <row r="712" spans="3:4" ht="12.75">
      <c r="C712" s="92"/>
      <c r="D712" s="92"/>
    </row>
    <row r="713" spans="3:4" ht="12.75">
      <c r="C713" s="92"/>
      <c r="D713" s="92"/>
    </row>
    <row r="714" spans="3:4" ht="12.75">
      <c r="C714" s="92"/>
      <c r="D714" s="92"/>
    </row>
    <row r="715" spans="3:4" ht="12.75">
      <c r="C715" s="92"/>
      <c r="D715" s="92"/>
    </row>
    <row r="716" spans="3:4" ht="12.75">
      <c r="C716" s="92"/>
      <c r="D716" s="92"/>
    </row>
    <row r="717" spans="3:4" ht="12.75">
      <c r="C717" s="92"/>
      <c r="D717" s="92"/>
    </row>
    <row r="718" spans="3:4" ht="12.75">
      <c r="C718" s="92"/>
      <c r="D718" s="92"/>
    </row>
    <row r="719" spans="3:4" ht="12.75">
      <c r="C719" s="92"/>
      <c r="D719" s="92"/>
    </row>
    <row r="720" spans="3:4" ht="12.75">
      <c r="C720" s="92"/>
      <c r="D720" s="92"/>
    </row>
    <row r="721" spans="3:4" ht="12.75">
      <c r="C721" s="92"/>
      <c r="D721" s="92"/>
    </row>
    <row r="722" spans="3:4" ht="12.75">
      <c r="C722" s="92"/>
      <c r="D722" s="92"/>
    </row>
    <row r="723" spans="3:4" ht="12.75">
      <c r="C723" s="92"/>
      <c r="D723" s="92"/>
    </row>
    <row r="724" spans="3:4" ht="12.75">
      <c r="C724" s="92"/>
      <c r="D724" s="92"/>
    </row>
    <row r="725" spans="3:4" ht="12.75">
      <c r="C725" s="92"/>
      <c r="D725" s="92"/>
    </row>
    <row r="726" spans="3:4" ht="12.75">
      <c r="C726" s="92"/>
      <c r="D726" s="92"/>
    </row>
    <row r="727" spans="3:4" ht="12.75">
      <c r="C727" s="92"/>
      <c r="D727" s="92"/>
    </row>
    <row r="728" spans="3:4" ht="12.75">
      <c r="C728" s="92"/>
      <c r="D728" s="92"/>
    </row>
    <row r="729" spans="3:4" ht="12.75">
      <c r="C729" s="92"/>
      <c r="D729" s="92"/>
    </row>
    <row r="730" spans="3:4" ht="12.75">
      <c r="C730" s="92"/>
      <c r="D730" s="92"/>
    </row>
    <row r="731" spans="3:4" ht="12.75">
      <c r="C731" s="92"/>
      <c r="D731" s="92"/>
    </row>
    <row r="732" spans="3:4" ht="12.75">
      <c r="C732" s="92"/>
      <c r="D732" s="92"/>
    </row>
    <row r="733" spans="3:4" ht="12.75">
      <c r="C733" s="92"/>
      <c r="D733" s="92"/>
    </row>
    <row r="734" spans="3:4" ht="12.75">
      <c r="C734" s="92"/>
      <c r="D734" s="92"/>
    </row>
    <row r="735" spans="3:4" ht="12.75">
      <c r="C735" s="92"/>
      <c r="D735" s="92"/>
    </row>
    <row r="736" spans="3:4" ht="12.75">
      <c r="C736" s="92"/>
      <c r="D736" s="92"/>
    </row>
    <row r="737" spans="3:4" ht="12.75">
      <c r="C737" s="92"/>
      <c r="D737" s="92"/>
    </row>
    <row r="738" spans="3:4" ht="12.75">
      <c r="C738" s="92"/>
      <c r="D738" s="92"/>
    </row>
    <row r="739" spans="3:4" ht="12.75">
      <c r="C739" s="92"/>
      <c r="D739" s="92"/>
    </row>
    <row r="740" spans="3:4" ht="12.75">
      <c r="C740" s="92"/>
      <c r="D740" s="92"/>
    </row>
    <row r="741" spans="3:4" ht="12.75">
      <c r="C741" s="92"/>
      <c r="D741" s="92"/>
    </row>
    <row r="742" spans="3:4" ht="12.75">
      <c r="C742" s="92"/>
      <c r="D742" s="92"/>
    </row>
    <row r="743" spans="3:4" ht="12.75">
      <c r="C743" s="92"/>
      <c r="D743" s="92"/>
    </row>
    <row r="744" spans="3:4" ht="12.75">
      <c r="C744" s="92"/>
      <c r="D744" s="92"/>
    </row>
    <row r="745" spans="3:4" ht="12.75">
      <c r="C745" s="92"/>
      <c r="D745" s="92"/>
    </row>
    <row r="746" spans="3:4" ht="12.75">
      <c r="C746" s="92"/>
      <c r="D746" s="92"/>
    </row>
    <row r="747" spans="3:4" ht="12.75">
      <c r="C747" s="92"/>
      <c r="D747" s="92"/>
    </row>
    <row r="748" spans="3:4" ht="12.75">
      <c r="C748" s="92"/>
      <c r="D748" s="92"/>
    </row>
    <row r="749" spans="3:4" ht="12.75">
      <c r="C749" s="92"/>
      <c r="D749" s="92"/>
    </row>
    <row r="750" spans="3:4" ht="12.75">
      <c r="C750" s="92"/>
      <c r="D750" s="92"/>
    </row>
    <row r="751" spans="3:4" ht="12.75">
      <c r="C751" s="92"/>
      <c r="D751" s="92"/>
    </row>
    <row r="752" spans="3:4" ht="12.75">
      <c r="C752" s="92"/>
      <c r="D752" s="92"/>
    </row>
    <row r="753" spans="3:4" ht="12.75">
      <c r="C753" s="92"/>
      <c r="D753" s="92"/>
    </row>
    <row r="754" spans="3:4" ht="12.75">
      <c r="C754" s="92"/>
      <c r="D754" s="92"/>
    </row>
    <row r="755" spans="3:4" ht="12.75">
      <c r="C755" s="92"/>
      <c r="D755" s="92"/>
    </row>
    <row r="756" spans="3:4" ht="12.75">
      <c r="C756" s="92"/>
      <c r="D756" s="92"/>
    </row>
    <row r="757" spans="3:4" ht="12.75">
      <c r="C757" s="92"/>
      <c r="D757" s="92"/>
    </row>
    <row r="758" spans="3:4" ht="12.75">
      <c r="C758" s="92"/>
      <c r="D758" s="92"/>
    </row>
    <row r="759" spans="3:4" ht="12.75">
      <c r="C759" s="92"/>
      <c r="D759" s="92"/>
    </row>
    <row r="760" spans="3:4" ht="12.75">
      <c r="C760" s="92"/>
      <c r="D760" s="92"/>
    </row>
    <row r="761" spans="3:4" ht="12.75">
      <c r="C761" s="92"/>
      <c r="D761" s="92"/>
    </row>
    <row r="762" spans="3:4" ht="12.75">
      <c r="C762" s="92"/>
      <c r="D762" s="92"/>
    </row>
    <row r="763" spans="3:4" ht="12.75">
      <c r="C763" s="92"/>
      <c r="D763" s="92"/>
    </row>
    <row r="764" spans="3:4" ht="12.75">
      <c r="C764" s="92"/>
      <c r="D764" s="92"/>
    </row>
    <row r="765" spans="3:4" ht="12.75">
      <c r="C765" s="92"/>
      <c r="D765" s="92"/>
    </row>
    <row r="766" spans="3:4" ht="12.75">
      <c r="C766" s="92"/>
      <c r="D766" s="92"/>
    </row>
    <row r="767" spans="3:4" ht="12.75">
      <c r="C767" s="92"/>
      <c r="D767" s="92"/>
    </row>
    <row r="768" spans="3:4" ht="12.75">
      <c r="C768" s="92"/>
      <c r="D768" s="92"/>
    </row>
    <row r="769" spans="3:4" ht="12.75">
      <c r="C769" s="92"/>
      <c r="D769" s="92"/>
    </row>
    <row r="770" spans="3:4" ht="12.75">
      <c r="C770" s="92"/>
      <c r="D770" s="92"/>
    </row>
    <row r="771" spans="3:4" ht="12.75">
      <c r="C771" s="92"/>
      <c r="D771" s="92"/>
    </row>
    <row r="772" spans="3:4" ht="12.75">
      <c r="C772" s="92"/>
      <c r="D772" s="92"/>
    </row>
    <row r="773" spans="3:4" ht="12.75">
      <c r="C773" s="92"/>
      <c r="D773" s="92"/>
    </row>
    <row r="774" spans="3:4" ht="12.75">
      <c r="C774" s="92"/>
      <c r="D774" s="92"/>
    </row>
    <row r="775" spans="3:4" ht="12.75">
      <c r="C775" s="92"/>
      <c r="D775" s="92"/>
    </row>
    <row r="776" spans="3:4" ht="12.75">
      <c r="C776" s="92"/>
      <c r="D776" s="92"/>
    </row>
    <row r="777" spans="3:4" ht="12.75">
      <c r="C777" s="92"/>
      <c r="D777" s="92"/>
    </row>
    <row r="778" spans="3:4" ht="12.75">
      <c r="C778" s="92"/>
      <c r="D778" s="92"/>
    </row>
    <row r="779" spans="3:4" ht="12.75">
      <c r="C779" s="92"/>
      <c r="D779" s="92"/>
    </row>
    <row r="780" spans="3:4" ht="12.75">
      <c r="C780" s="92"/>
      <c r="D780" s="92"/>
    </row>
    <row r="781" spans="3:4" ht="12.75">
      <c r="C781" s="92"/>
      <c r="D781" s="92"/>
    </row>
    <row r="782" spans="3:4" ht="12.75">
      <c r="C782" s="92"/>
      <c r="D782" s="92"/>
    </row>
    <row r="783" spans="3:4" ht="12.75">
      <c r="C783" s="92"/>
      <c r="D783" s="92"/>
    </row>
    <row r="784" spans="3:4" ht="12.75">
      <c r="C784" s="92"/>
      <c r="D784" s="92"/>
    </row>
    <row r="785" spans="3:4" ht="12.75">
      <c r="C785" s="92"/>
      <c r="D785" s="92"/>
    </row>
    <row r="786" spans="3:4" ht="12.75">
      <c r="C786" s="92"/>
      <c r="D786" s="92"/>
    </row>
    <row r="787" spans="3:4" ht="12.75">
      <c r="C787" s="92"/>
      <c r="D787" s="92"/>
    </row>
    <row r="788" spans="3:4" ht="12.75">
      <c r="C788" s="92"/>
      <c r="D788" s="92"/>
    </row>
    <row r="789" spans="3:4" ht="12.75">
      <c r="C789" s="92"/>
      <c r="D789" s="92"/>
    </row>
    <row r="790" spans="3:4" ht="12.75">
      <c r="C790" s="92"/>
      <c r="D790" s="92"/>
    </row>
    <row r="791" spans="3:4" ht="12.75">
      <c r="C791" s="92"/>
      <c r="D791" s="92"/>
    </row>
    <row r="792" spans="3:4" ht="12.75">
      <c r="C792" s="92"/>
      <c r="D792" s="92"/>
    </row>
    <row r="793" spans="3:4" ht="12.75">
      <c r="C793" s="92"/>
      <c r="D793" s="92"/>
    </row>
    <row r="794" spans="3:4" ht="12.75">
      <c r="C794" s="92"/>
      <c r="D794" s="92"/>
    </row>
    <row r="795" spans="3:4" ht="12.75">
      <c r="C795" s="92"/>
      <c r="D795" s="92"/>
    </row>
    <row r="796" spans="3:4" ht="12.75">
      <c r="C796" s="92"/>
      <c r="D796" s="92"/>
    </row>
    <row r="797" spans="3:4" ht="12.75">
      <c r="C797" s="92"/>
      <c r="D797" s="92"/>
    </row>
    <row r="798" spans="3:4" ht="12.75">
      <c r="C798" s="92"/>
      <c r="D798" s="92"/>
    </row>
    <row r="799" spans="3:4" ht="12.75">
      <c r="C799" s="92"/>
      <c r="D799" s="92"/>
    </row>
    <row r="800" spans="3:4" ht="12.75">
      <c r="C800" s="92"/>
      <c r="D800" s="92"/>
    </row>
    <row r="801" spans="3:4" ht="12.75">
      <c r="C801" s="92"/>
      <c r="D801" s="92"/>
    </row>
    <row r="802" spans="3:4" ht="12.75">
      <c r="C802" s="92"/>
      <c r="D802" s="92"/>
    </row>
    <row r="803" spans="3:4" ht="12.75">
      <c r="C803" s="92"/>
      <c r="D803" s="92"/>
    </row>
    <row r="804" spans="3:4" ht="12.75">
      <c r="C804" s="92"/>
      <c r="D804" s="92"/>
    </row>
    <row r="805" spans="3:4" ht="12.75">
      <c r="C805" s="92"/>
      <c r="D805" s="92"/>
    </row>
    <row r="806" spans="3:4" ht="12.75">
      <c r="C806" s="92"/>
      <c r="D806" s="92"/>
    </row>
    <row r="807" spans="3:4" ht="12.75">
      <c r="C807" s="92"/>
      <c r="D807" s="92"/>
    </row>
    <row r="808" spans="3:4" ht="12.75">
      <c r="C808" s="92"/>
      <c r="D808" s="92"/>
    </row>
    <row r="809" spans="3:4" ht="12.75">
      <c r="C809" s="92"/>
      <c r="D809" s="92"/>
    </row>
    <row r="810" spans="3:4" ht="12.75">
      <c r="C810" s="92"/>
      <c r="D810" s="92"/>
    </row>
    <row r="811" spans="3:4" ht="12.75">
      <c r="C811" s="92"/>
      <c r="D811" s="92"/>
    </row>
    <row r="812" spans="3:4" ht="12.75">
      <c r="C812" s="92"/>
      <c r="D812" s="92"/>
    </row>
    <row r="813" spans="3:4" ht="12.75">
      <c r="C813" s="92"/>
      <c r="D813" s="92"/>
    </row>
    <row r="814" spans="3:4" ht="12.75">
      <c r="C814" s="92"/>
      <c r="D814" s="92"/>
    </row>
    <row r="815" spans="3:4" ht="12.75">
      <c r="C815" s="92"/>
      <c r="D815" s="92"/>
    </row>
    <row r="816" spans="3:4" ht="12.75">
      <c r="C816" s="92"/>
      <c r="D816" s="92"/>
    </row>
    <row r="817" spans="3:4" ht="12.75">
      <c r="C817" s="92"/>
      <c r="D817" s="92"/>
    </row>
    <row r="818" spans="3:4" ht="12.75">
      <c r="C818" s="92"/>
      <c r="D818" s="92"/>
    </row>
    <row r="819" spans="3:4" ht="12.75">
      <c r="C819" s="92"/>
      <c r="D819" s="92"/>
    </row>
    <row r="820" spans="3:4" ht="12.75">
      <c r="C820" s="92"/>
      <c r="D820" s="92"/>
    </row>
    <row r="821" spans="3:4" ht="12.75">
      <c r="C821" s="92"/>
      <c r="D821" s="92"/>
    </row>
    <row r="822" spans="3:4" ht="12.75">
      <c r="C822" s="92"/>
      <c r="D822" s="92"/>
    </row>
    <row r="823" spans="3:4" ht="12.75">
      <c r="C823" s="92"/>
      <c r="D823" s="92"/>
    </row>
    <row r="824" spans="3:4" ht="12.75">
      <c r="C824" s="92"/>
      <c r="D824" s="92"/>
    </row>
    <row r="825" spans="3:4" ht="12.75">
      <c r="C825" s="92"/>
      <c r="D825" s="92"/>
    </row>
    <row r="826" spans="3:4" ht="12.75">
      <c r="C826" s="92"/>
      <c r="D826" s="92"/>
    </row>
    <row r="827" spans="3:4" ht="12.75">
      <c r="C827" s="92"/>
      <c r="D827" s="92"/>
    </row>
    <row r="828" spans="3:4" ht="12.75">
      <c r="C828" s="92"/>
      <c r="D828" s="92"/>
    </row>
    <row r="829" spans="3:4" ht="12.75">
      <c r="C829" s="92"/>
      <c r="D829" s="92"/>
    </row>
    <row r="830" spans="3:4" ht="12.75">
      <c r="C830" s="92"/>
      <c r="D830" s="92"/>
    </row>
    <row r="831" spans="3:4" ht="12.75">
      <c r="C831" s="92"/>
      <c r="D831" s="92"/>
    </row>
    <row r="832" spans="3:4" ht="12.75">
      <c r="C832" s="92"/>
      <c r="D832" s="92"/>
    </row>
    <row r="833" spans="3:4" ht="12.75">
      <c r="C833" s="92"/>
      <c r="D833" s="92"/>
    </row>
    <row r="834" spans="3:4" ht="12.75">
      <c r="C834" s="92"/>
      <c r="D834" s="92"/>
    </row>
    <row r="835" spans="3:4" ht="12.75">
      <c r="C835" s="92"/>
      <c r="D835" s="92"/>
    </row>
    <row r="836" spans="3:4" ht="12.75">
      <c r="C836" s="92"/>
      <c r="D836" s="92"/>
    </row>
    <row r="837" spans="3:4" ht="12.75">
      <c r="C837" s="92"/>
      <c r="D837" s="92"/>
    </row>
    <row r="838" spans="3:4" ht="12.75">
      <c r="C838" s="92"/>
      <c r="D838" s="92"/>
    </row>
    <row r="839" spans="3:4" ht="12.75">
      <c r="C839" s="92"/>
      <c r="D839" s="92"/>
    </row>
    <row r="840" spans="3:4" ht="12.75">
      <c r="C840" s="92"/>
      <c r="D840" s="92"/>
    </row>
    <row r="841" spans="3:4" ht="12.75">
      <c r="C841" s="92"/>
      <c r="D841" s="92"/>
    </row>
    <row r="842" spans="3:4" ht="12.75">
      <c r="C842" s="92"/>
      <c r="D842" s="92"/>
    </row>
    <row r="843" spans="3:4" ht="12.75">
      <c r="C843" s="92"/>
      <c r="D843" s="92"/>
    </row>
    <row r="844" spans="3:4" ht="12.75">
      <c r="C844" s="92"/>
      <c r="D844" s="92"/>
    </row>
    <row r="845" spans="3:4" ht="12.75">
      <c r="C845" s="92"/>
      <c r="D845" s="92"/>
    </row>
    <row r="846" spans="3:4" ht="12.75">
      <c r="C846" s="92"/>
      <c r="D846" s="92"/>
    </row>
    <row r="847" spans="3:4" ht="12.75">
      <c r="C847" s="92"/>
      <c r="D847" s="92"/>
    </row>
    <row r="848" spans="3:4" ht="12.75">
      <c r="C848" s="92"/>
      <c r="D848" s="92"/>
    </row>
    <row r="849" spans="3:4" ht="12.75">
      <c r="C849" s="92"/>
      <c r="D849" s="92"/>
    </row>
    <row r="850" spans="3:4" ht="12.75">
      <c r="C850" s="92"/>
      <c r="D850" s="92"/>
    </row>
    <row r="851" spans="3:4" ht="12.75">
      <c r="C851" s="92"/>
      <c r="D851" s="92"/>
    </row>
    <row r="852" spans="3:4" ht="12.75">
      <c r="C852" s="92"/>
      <c r="D852" s="92"/>
    </row>
    <row r="853" spans="3:4" ht="12.75">
      <c r="C853" s="92"/>
      <c r="D853" s="92"/>
    </row>
    <row r="854" spans="3:4" ht="12.75">
      <c r="C854" s="92"/>
      <c r="D854" s="92"/>
    </row>
    <row r="855" spans="3:4" ht="12.75">
      <c r="C855" s="92"/>
      <c r="D855" s="92"/>
    </row>
    <row r="856" spans="3:4" ht="12.75">
      <c r="C856" s="92"/>
      <c r="D856" s="92"/>
    </row>
    <row r="857" spans="3:4" ht="12.75">
      <c r="C857" s="92"/>
      <c r="D857" s="92"/>
    </row>
    <row r="858" spans="3:4" ht="12.75">
      <c r="C858" s="92"/>
      <c r="D858" s="92"/>
    </row>
    <row r="859" spans="3:4" ht="12.75">
      <c r="C859" s="92"/>
      <c r="D859" s="92"/>
    </row>
    <row r="860" spans="3:4" ht="12.75">
      <c r="C860" s="92"/>
      <c r="D860" s="92"/>
    </row>
    <row r="861" spans="3:4" ht="12.75">
      <c r="C861" s="92"/>
      <c r="D861" s="92"/>
    </row>
    <row r="862" spans="3:4" ht="12.75">
      <c r="C862" s="92"/>
      <c r="D862" s="92"/>
    </row>
    <row r="863" spans="3:4" ht="12.75">
      <c r="C863" s="92"/>
      <c r="D863" s="92"/>
    </row>
    <row r="864" spans="3:4" ht="12.75">
      <c r="C864" s="92"/>
      <c r="D864" s="92"/>
    </row>
    <row r="865" spans="3:4" ht="12.75">
      <c r="C865" s="92"/>
      <c r="D865" s="92"/>
    </row>
    <row r="866" spans="3:4" ht="12.75">
      <c r="C866" s="92"/>
      <c r="D866" s="92"/>
    </row>
    <row r="867" spans="3:4" ht="12.75">
      <c r="C867" s="92"/>
      <c r="D867" s="92"/>
    </row>
    <row r="868" spans="3:4" ht="12.75">
      <c r="C868" s="92"/>
      <c r="D868" s="92"/>
    </row>
    <row r="869" spans="3:4" ht="12.75">
      <c r="C869" s="92"/>
      <c r="D869" s="92"/>
    </row>
    <row r="870" spans="3:4" ht="12.75">
      <c r="C870" s="92"/>
      <c r="D870" s="92"/>
    </row>
    <row r="871" spans="3:4" ht="12.75">
      <c r="C871" s="92"/>
      <c r="D871" s="92"/>
    </row>
    <row r="872" spans="3:4" ht="12.75">
      <c r="C872" s="92"/>
      <c r="D872" s="92"/>
    </row>
    <row r="873" spans="3:4" ht="12.75">
      <c r="C873" s="92"/>
      <c r="D873" s="92"/>
    </row>
    <row r="874" spans="3:4" ht="12.75">
      <c r="C874" s="92"/>
      <c r="D874" s="92"/>
    </row>
    <row r="875" spans="3:4" ht="12.75">
      <c r="C875" s="92"/>
      <c r="D875" s="92"/>
    </row>
    <row r="876" spans="3:4" ht="12.75">
      <c r="C876" s="92"/>
      <c r="D876" s="92"/>
    </row>
    <row r="877" spans="3:4" ht="12.75">
      <c r="C877" s="92"/>
      <c r="D877" s="92"/>
    </row>
    <row r="878" spans="3:4" ht="12.75">
      <c r="C878" s="92"/>
      <c r="D878" s="92"/>
    </row>
    <row r="879" spans="3:4" ht="12.75">
      <c r="C879" s="92"/>
      <c r="D879" s="92"/>
    </row>
    <row r="880" spans="3:4" ht="12.75">
      <c r="C880" s="92"/>
      <c r="D880" s="92"/>
    </row>
    <row r="881" spans="3:4" ht="12.75">
      <c r="C881" s="92"/>
      <c r="D881" s="92"/>
    </row>
    <row r="882" spans="3:4" ht="12.75">
      <c r="C882" s="92"/>
      <c r="D882" s="92"/>
    </row>
    <row r="883" spans="3:4" ht="12.75">
      <c r="C883" s="92"/>
      <c r="D883" s="92"/>
    </row>
    <row r="884" spans="3:4" ht="12.75">
      <c r="C884" s="92"/>
      <c r="D884" s="92"/>
    </row>
    <row r="885" spans="3:4" ht="12.75">
      <c r="C885" s="92"/>
      <c r="D885" s="92"/>
    </row>
    <row r="886" spans="3:4" ht="12.75">
      <c r="C886" s="92"/>
      <c r="D886" s="92"/>
    </row>
    <row r="887" spans="3:4" ht="12.75">
      <c r="C887" s="92"/>
      <c r="D887" s="92"/>
    </row>
    <row r="888" spans="3:4" ht="12.75">
      <c r="C888" s="92"/>
      <c r="D888" s="92"/>
    </row>
    <row r="889" spans="3:4" ht="12.75">
      <c r="C889" s="92"/>
      <c r="D889" s="92"/>
    </row>
    <row r="890" spans="3:4" ht="12.75">
      <c r="C890" s="92"/>
      <c r="D890" s="92"/>
    </row>
    <row r="891" spans="3:4" ht="12.75">
      <c r="C891" s="92"/>
      <c r="D891" s="92"/>
    </row>
    <row r="892" spans="3:4" ht="12.75">
      <c r="C892" s="92"/>
      <c r="D892" s="92"/>
    </row>
    <row r="893" spans="3:4" ht="12.75">
      <c r="C893" s="92"/>
      <c r="D893" s="92"/>
    </row>
    <row r="894" spans="3:4" ht="12.75">
      <c r="C894" s="92"/>
      <c r="D894" s="92"/>
    </row>
    <row r="895" spans="3:4" ht="12.75">
      <c r="C895" s="92"/>
      <c r="D895" s="92"/>
    </row>
    <row r="896" spans="3:4" ht="12.75">
      <c r="C896" s="92"/>
      <c r="D896" s="92"/>
    </row>
    <row r="897" spans="3:4" ht="12.75">
      <c r="C897" s="92"/>
      <c r="D897" s="92"/>
    </row>
    <row r="898" spans="3:4" ht="12.75">
      <c r="C898" s="92"/>
      <c r="D898" s="92"/>
    </row>
    <row r="899" spans="3:4" ht="12.75">
      <c r="C899" s="92"/>
      <c r="D899" s="92"/>
    </row>
    <row r="900" spans="3:4" ht="12.75">
      <c r="C900" s="92"/>
      <c r="D900" s="92"/>
    </row>
    <row r="901" spans="3:4" ht="12.75">
      <c r="C901" s="92"/>
      <c r="D901" s="92"/>
    </row>
    <row r="902" spans="3:4" ht="12.75">
      <c r="C902" s="92"/>
      <c r="D902" s="92"/>
    </row>
    <row r="903" spans="3:4" ht="12.75">
      <c r="C903" s="92"/>
      <c r="D903" s="92"/>
    </row>
    <row r="904" spans="3:4" ht="12.75">
      <c r="C904" s="92"/>
      <c r="D904" s="92"/>
    </row>
    <row r="905" spans="3:4" ht="12.75">
      <c r="C905" s="92"/>
      <c r="D905" s="92"/>
    </row>
    <row r="906" spans="3:4" ht="12.75">
      <c r="C906" s="92"/>
      <c r="D906" s="92"/>
    </row>
    <row r="907" spans="3:4" ht="12.75">
      <c r="C907" s="92"/>
      <c r="D907" s="92"/>
    </row>
    <row r="908" spans="3:4" ht="12.75">
      <c r="C908" s="92"/>
      <c r="D908" s="92"/>
    </row>
    <row r="909" spans="3:4" ht="12.75">
      <c r="C909" s="92"/>
      <c r="D909" s="92"/>
    </row>
    <row r="910" spans="3:4" ht="12.75">
      <c r="C910" s="92"/>
      <c r="D910" s="92"/>
    </row>
    <row r="911" spans="3:4" ht="12.75">
      <c r="C911" s="92"/>
      <c r="D911" s="92"/>
    </row>
    <row r="912" spans="3:4" ht="12.75">
      <c r="C912" s="92"/>
      <c r="D912" s="92"/>
    </row>
    <row r="913" spans="3:4" ht="12.75">
      <c r="C913" s="92"/>
      <c r="D913" s="92"/>
    </row>
    <row r="914" spans="3:4" ht="12.75">
      <c r="C914" s="92"/>
      <c r="D914" s="92"/>
    </row>
    <row r="915" spans="3:4" ht="12.75">
      <c r="C915" s="92"/>
      <c r="D915" s="92"/>
    </row>
    <row r="916" spans="3:4" ht="12.75">
      <c r="C916" s="92"/>
      <c r="D916" s="92"/>
    </row>
    <row r="917" spans="3:4" ht="12.75">
      <c r="C917" s="92"/>
      <c r="D917" s="92"/>
    </row>
    <row r="918" spans="3:4" ht="12.75">
      <c r="C918" s="92"/>
      <c r="D918" s="92"/>
    </row>
    <row r="919" spans="3:4" ht="12.75">
      <c r="C919" s="92"/>
      <c r="D919" s="92"/>
    </row>
    <row r="920" spans="3:4" ht="12.75">
      <c r="C920" s="92"/>
      <c r="D920" s="92"/>
    </row>
    <row r="921" spans="3:4" ht="12.75">
      <c r="C921" s="92"/>
      <c r="D921" s="92"/>
    </row>
    <row r="922" spans="3:4" ht="12.75">
      <c r="C922" s="92"/>
      <c r="D922" s="92"/>
    </row>
    <row r="923" spans="3:4" ht="12.75">
      <c r="C923" s="92"/>
      <c r="D923" s="92"/>
    </row>
    <row r="924" spans="3:4" ht="12.75">
      <c r="C924" s="92"/>
      <c r="D924" s="92"/>
    </row>
    <row r="925" spans="3:4" ht="12.75">
      <c r="C925" s="92"/>
      <c r="D925" s="92"/>
    </row>
    <row r="926" spans="3:4" ht="12.75">
      <c r="C926" s="92"/>
      <c r="D926" s="92"/>
    </row>
    <row r="927" spans="3:4" ht="12.75">
      <c r="C927" s="92"/>
      <c r="D927" s="92"/>
    </row>
    <row r="928" spans="3:4" ht="12.75">
      <c r="C928" s="92"/>
      <c r="D928" s="92"/>
    </row>
    <row r="929" spans="3:4" ht="12.75">
      <c r="C929" s="92"/>
      <c r="D929" s="92"/>
    </row>
    <row r="930" spans="3:4" ht="12.75">
      <c r="C930" s="92"/>
      <c r="D930" s="92"/>
    </row>
    <row r="931" spans="3:4" ht="12.75">
      <c r="C931" s="92"/>
      <c r="D931" s="92"/>
    </row>
    <row r="932" spans="3:4" ht="12.75">
      <c r="C932" s="92"/>
      <c r="D932" s="92"/>
    </row>
    <row r="933" spans="3:4" ht="12.75">
      <c r="C933" s="92"/>
      <c r="D933" s="92"/>
    </row>
    <row r="934" spans="3:4" ht="12.75">
      <c r="C934" s="92"/>
      <c r="D934" s="92"/>
    </row>
    <row r="935" spans="3:4" ht="12.75">
      <c r="C935" s="92"/>
      <c r="D935" s="92"/>
    </row>
    <row r="936" spans="3:4" ht="12.75">
      <c r="C936" s="92"/>
      <c r="D936" s="92"/>
    </row>
    <row r="937" spans="3:4" ht="12.75">
      <c r="C937" s="92"/>
      <c r="D937" s="92"/>
    </row>
    <row r="938" spans="3:4" ht="12.75">
      <c r="C938" s="92"/>
      <c r="D938" s="92"/>
    </row>
    <row r="939" spans="3:4" ht="12.75">
      <c r="C939" s="92"/>
      <c r="D939" s="92"/>
    </row>
    <row r="940" spans="3:4" ht="12.75">
      <c r="C940" s="92"/>
      <c r="D940" s="92"/>
    </row>
    <row r="941" spans="3:4" ht="12.75">
      <c r="C941" s="92"/>
      <c r="D941" s="92"/>
    </row>
    <row r="942" spans="3:4" ht="12.75">
      <c r="C942" s="92"/>
      <c r="D942" s="92"/>
    </row>
    <row r="943" spans="3:4" ht="12.75">
      <c r="C943" s="92"/>
      <c r="D943" s="92"/>
    </row>
    <row r="944" spans="3:4" ht="12.75">
      <c r="C944" s="92"/>
      <c r="D944" s="92"/>
    </row>
    <row r="945" spans="3:4" ht="12.75">
      <c r="C945" s="92"/>
      <c r="D945" s="92"/>
    </row>
    <row r="946" spans="3:4" ht="12.75">
      <c r="C946" s="92"/>
      <c r="D946" s="92"/>
    </row>
    <row r="947" spans="3:4" ht="12.75">
      <c r="C947" s="92"/>
      <c r="D947" s="92"/>
    </row>
    <row r="948" spans="3:4" ht="12.75">
      <c r="C948" s="92"/>
      <c r="D948" s="92"/>
    </row>
    <row r="949" spans="3:4" ht="12.75">
      <c r="C949" s="92"/>
      <c r="D949" s="92"/>
    </row>
    <row r="950" spans="3:4" ht="12.75">
      <c r="C950" s="92"/>
      <c r="D950" s="92"/>
    </row>
    <row r="951" spans="3:4" ht="12.75">
      <c r="C951" s="92"/>
      <c r="D951" s="92"/>
    </row>
    <row r="952" spans="3:4" ht="12.75">
      <c r="C952" s="92"/>
      <c r="D952" s="92"/>
    </row>
    <row r="953" spans="3:4" ht="12.75">
      <c r="C953" s="92"/>
      <c r="D953" s="92"/>
    </row>
    <row r="954" spans="3:4" ht="12.75">
      <c r="C954" s="92"/>
      <c r="D954" s="92"/>
    </row>
    <row r="955" spans="3:4" ht="12.75">
      <c r="C955" s="92"/>
      <c r="D955" s="92"/>
    </row>
    <row r="956" spans="3:4" ht="12.75">
      <c r="C956" s="92"/>
      <c r="D956" s="92"/>
    </row>
    <row r="957" spans="3:4" ht="12.75">
      <c r="C957" s="92"/>
      <c r="D957" s="92"/>
    </row>
    <row r="958" spans="3:4" ht="12.75">
      <c r="C958" s="92"/>
      <c r="D958" s="92"/>
    </row>
    <row r="959" spans="3:4" ht="12.75">
      <c r="C959" s="92"/>
      <c r="D959" s="92"/>
    </row>
    <row r="960" spans="3:4" ht="12.75">
      <c r="C960" s="92"/>
      <c r="D960" s="92"/>
    </row>
    <row r="961" spans="3:4" ht="12.75">
      <c r="C961" s="92"/>
      <c r="D961" s="92"/>
    </row>
    <row r="962" spans="3:4" ht="12.75">
      <c r="C962" s="92"/>
      <c r="D962" s="92"/>
    </row>
    <row r="963" spans="3:4" ht="12.75">
      <c r="C963" s="92"/>
      <c r="D963" s="92"/>
    </row>
    <row r="964" spans="3:4" ht="12.75">
      <c r="C964" s="92"/>
      <c r="D964" s="92"/>
    </row>
    <row r="965" spans="3:4" ht="12.75">
      <c r="C965" s="92"/>
      <c r="D965" s="92"/>
    </row>
    <row r="966" spans="3:4" ht="12.75">
      <c r="C966" s="92"/>
      <c r="D966" s="92"/>
    </row>
    <row r="967" spans="3:4" ht="12.75">
      <c r="C967" s="92"/>
      <c r="D967" s="92"/>
    </row>
    <row r="968" spans="3:4" ht="12.75">
      <c r="C968" s="92"/>
      <c r="D968" s="92"/>
    </row>
    <row r="969" spans="3:4" ht="12.75">
      <c r="C969" s="92"/>
      <c r="D969" s="92"/>
    </row>
    <row r="970" spans="3:4" ht="12.75">
      <c r="C970" s="92"/>
      <c r="D970" s="92"/>
    </row>
    <row r="971" spans="3:4" ht="12.75">
      <c r="C971" s="92"/>
      <c r="D971" s="92"/>
    </row>
    <row r="972" spans="3:4" ht="12.75">
      <c r="C972" s="92"/>
      <c r="D972" s="92"/>
    </row>
    <row r="973" spans="3:4" ht="12.75">
      <c r="C973" s="92"/>
      <c r="D973" s="92"/>
    </row>
    <row r="974" spans="3:4" ht="12.75">
      <c r="C974" s="92"/>
      <c r="D974" s="92"/>
    </row>
    <row r="975" spans="3:4" ht="12.75">
      <c r="C975" s="92"/>
      <c r="D975" s="92"/>
    </row>
    <row r="976" spans="3:4" ht="12.75">
      <c r="C976" s="92"/>
      <c r="D976" s="92"/>
    </row>
    <row r="977" spans="3:4" ht="12.75">
      <c r="C977" s="92"/>
      <c r="D977" s="92"/>
    </row>
    <row r="978" spans="3:4" ht="12.75">
      <c r="C978" s="92"/>
      <c r="D978" s="92"/>
    </row>
    <row r="979" spans="3:4" ht="12.75">
      <c r="C979" s="92"/>
      <c r="D979" s="92"/>
    </row>
    <row r="980" spans="3:4" ht="12.75">
      <c r="C980" s="92"/>
      <c r="D980" s="92"/>
    </row>
    <row r="981" spans="3:4" ht="12.75">
      <c r="C981" s="92"/>
      <c r="D981" s="92"/>
    </row>
    <row r="982" spans="3:4" ht="12.75">
      <c r="C982" s="92"/>
      <c r="D982" s="92"/>
    </row>
    <row r="983" spans="3:4" ht="12.75">
      <c r="C983" s="92"/>
      <c r="D983" s="92"/>
    </row>
    <row r="984" spans="3:4" ht="12.75">
      <c r="C984" s="92"/>
      <c r="D984" s="92"/>
    </row>
    <row r="985" spans="3:4" ht="12.75">
      <c r="C985" s="92"/>
      <c r="D985" s="92"/>
    </row>
    <row r="986" spans="3:4" ht="12.75">
      <c r="C986" s="92"/>
      <c r="D986" s="92"/>
    </row>
    <row r="987" spans="3:4" ht="12.75">
      <c r="C987" s="92"/>
      <c r="D987" s="92"/>
    </row>
    <row r="988" spans="3:4" ht="12.75">
      <c r="C988" s="92"/>
      <c r="D988" s="92"/>
    </row>
    <row r="989" spans="3:4" ht="12.75">
      <c r="C989" s="92"/>
      <c r="D989" s="92"/>
    </row>
    <row r="990" spans="3:4" ht="12.75">
      <c r="C990" s="92"/>
      <c r="D990" s="92"/>
    </row>
    <row r="991" spans="3:4" ht="12.75">
      <c r="C991" s="92"/>
      <c r="D991" s="92"/>
    </row>
    <row r="992" spans="3:4" ht="12.75">
      <c r="C992" s="92"/>
      <c r="D992" s="92"/>
    </row>
    <row r="993" spans="3:4" ht="12.75">
      <c r="C993" s="92"/>
      <c r="D993" s="92"/>
    </row>
    <row r="994" spans="3:4" ht="12.75">
      <c r="C994" s="92"/>
      <c r="D994" s="92"/>
    </row>
    <row r="995" spans="3:4" ht="12.75">
      <c r="C995" s="92"/>
      <c r="D995" s="92"/>
    </row>
    <row r="996" spans="3:4" ht="12.75">
      <c r="C996" s="92"/>
      <c r="D996" s="92"/>
    </row>
    <row r="997" spans="3:4" ht="12.75">
      <c r="C997" s="92"/>
      <c r="D997" s="92"/>
    </row>
    <row r="998" spans="3:4" ht="12.75">
      <c r="C998" s="92"/>
      <c r="D998" s="92"/>
    </row>
    <row r="999" spans="3:4" ht="12.75">
      <c r="C999" s="92"/>
      <c r="D999" s="92"/>
    </row>
    <row r="1000" spans="3:4" ht="12.75">
      <c r="C1000" s="92"/>
      <c r="D1000" s="92"/>
    </row>
    <row r="1001" spans="3:4" ht="12.75">
      <c r="C1001" s="92"/>
      <c r="D1001" s="92"/>
    </row>
    <row r="1002" spans="3:4" ht="12.75">
      <c r="C1002" s="92"/>
      <c r="D1002" s="92"/>
    </row>
    <row r="1003" spans="3:4" ht="12.75">
      <c r="C1003" s="92"/>
      <c r="D1003" s="92"/>
    </row>
    <row r="1004" spans="3:4" ht="12.75">
      <c r="C1004" s="92"/>
      <c r="D1004" s="92"/>
    </row>
    <row r="1005" spans="3:4" ht="12.75">
      <c r="C1005" s="92"/>
      <c r="D1005" s="92"/>
    </row>
    <row r="1006" spans="3:4" ht="12.75">
      <c r="C1006" s="92"/>
      <c r="D1006" s="92"/>
    </row>
    <row r="1007" spans="3:4" ht="12.75">
      <c r="C1007" s="92"/>
      <c r="D1007" s="92"/>
    </row>
    <row r="1008" spans="3:4" ht="12.75">
      <c r="C1008" s="92"/>
      <c r="D1008" s="92"/>
    </row>
    <row r="1009" spans="3:4" ht="12.75">
      <c r="C1009" s="92"/>
      <c r="D1009" s="92"/>
    </row>
    <row r="1010" spans="3:4" ht="12.75">
      <c r="C1010" s="92"/>
      <c r="D1010" s="92"/>
    </row>
    <row r="1011" spans="3:4" ht="12.75">
      <c r="C1011" s="92"/>
      <c r="D1011" s="92"/>
    </row>
    <row r="1012" spans="3:4" ht="12.75">
      <c r="C1012" s="92"/>
      <c r="D1012" s="92"/>
    </row>
    <row r="1013" spans="3:4" ht="12.75">
      <c r="C1013" s="92"/>
      <c r="D1013" s="92"/>
    </row>
    <row r="1014" spans="3:4" ht="12.75">
      <c r="C1014" s="92"/>
      <c r="D1014" s="92"/>
    </row>
    <row r="1015" spans="3:4" ht="12.75">
      <c r="C1015" s="92"/>
      <c r="D1015" s="92"/>
    </row>
    <row r="1016" spans="3:4" ht="12.75">
      <c r="C1016" s="92"/>
      <c r="D1016" s="92"/>
    </row>
    <row r="1017" spans="3:4" ht="12.75">
      <c r="C1017" s="92"/>
      <c r="D1017" s="92"/>
    </row>
    <row r="1018" spans="3:4" ht="12.75">
      <c r="C1018" s="92"/>
      <c r="D1018" s="92"/>
    </row>
    <row r="1019" spans="3:4" ht="12.75">
      <c r="C1019" s="92"/>
      <c r="D1019" s="92"/>
    </row>
    <row r="1020" spans="3:4" ht="12.75">
      <c r="C1020" s="92"/>
      <c r="D1020" s="92"/>
    </row>
    <row r="1021" spans="3:4" ht="12.75">
      <c r="C1021" s="92"/>
      <c r="D1021" s="92"/>
    </row>
    <row r="1022" spans="3:4" ht="12.75">
      <c r="C1022" s="92"/>
      <c r="D1022" s="92"/>
    </row>
    <row r="1023" spans="3:4" ht="12.75">
      <c r="C1023" s="92"/>
      <c r="D1023" s="92"/>
    </row>
    <row r="1024" spans="3:4" ht="12.75">
      <c r="C1024" s="92"/>
      <c r="D1024" s="92"/>
    </row>
    <row r="1025" spans="3:4" ht="12.75">
      <c r="C1025" s="92"/>
      <c r="D1025" s="92"/>
    </row>
    <row r="1026" spans="3:4" ht="12.75">
      <c r="C1026" s="92"/>
      <c r="D1026" s="92"/>
    </row>
    <row r="1027" spans="3:4" ht="12.75">
      <c r="C1027" s="92"/>
      <c r="D1027" s="92"/>
    </row>
    <row r="1028" spans="3:4" ht="12.75">
      <c r="C1028" s="92"/>
      <c r="D1028" s="92"/>
    </row>
    <row r="1029" spans="3:4" ht="12.75">
      <c r="C1029" s="92"/>
      <c r="D1029" s="92"/>
    </row>
    <row r="1030" spans="3:4" ht="12.75">
      <c r="C1030" s="92"/>
      <c r="D1030" s="92"/>
    </row>
    <row r="1031" spans="3:4" ht="12.75">
      <c r="C1031" s="92"/>
      <c r="D1031" s="92"/>
    </row>
    <row r="1032" spans="3:4" ht="12.75">
      <c r="C1032" s="92"/>
      <c r="D1032" s="92"/>
    </row>
    <row r="1033" spans="3:4" ht="12.75">
      <c r="C1033" s="92"/>
      <c r="D1033" s="92"/>
    </row>
    <row r="1034" spans="3:4" ht="12.75">
      <c r="C1034" s="92"/>
      <c r="D1034" s="92"/>
    </row>
    <row r="1035" spans="3:4" ht="12.75">
      <c r="C1035" s="92"/>
      <c r="D1035" s="92"/>
    </row>
    <row r="1036" spans="3:4" ht="12.75">
      <c r="C1036" s="92"/>
      <c r="D1036" s="92"/>
    </row>
    <row r="1037" spans="3:4" ht="12.75">
      <c r="C1037" s="92"/>
      <c r="D1037" s="92"/>
    </row>
    <row r="1038" spans="3:4" ht="12.75">
      <c r="C1038" s="92"/>
      <c r="D1038" s="92"/>
    </row>
    <row r="1039" spans="3:4" ht="12.75">
      <c r="C1039" s="92"/>
      <c r="D1039" s="92"/>
    </row>
    <row r="1040" spans="3:4" ht="12.75">
      <c r="C1040" s="92"/>
      <c r="D1040" s="92"/>
    </row>
    <row r="1041" spans="3:4" ht="12.75">
      <c r="C1041" s="92"/>
      <c r="D1041" s="92"/>
    </row>
    <row r="1042" spans="3:4" ht="12.75">
      <c r="C1042" s="92"/>
      <c r="D1042" s="92"/>
    </row>
    <row r="1043" spans="3:4" ht="12.75">
      <c r="C1043" s="92"/>
      <c r="D1043" s="92"/>
    </row>
    <row r="1044" spans="3:4" ht="12.75">
      <c r="C1044" s="92"/>
      <c r="D1044" s="92"/>
    </row>
    <row r="1045" spans="3:4" ht="12.75">
      <c r="C1045" s="92"/>
      <c r="D1045" s="92"/>
    </row>
    <row r="1046" spans="3:4" ht="12.75">
      <c r="C1046" s="92"/>
      <c r="D1046" s="92"/>
    </row>
    <row r="1047" spans="3:4" ht="12.75">
      <c r="C1047" s="92"/>
      <c r="D1047" s="92"/>
    </row>
    <row r="1048" spans="3:4" ht="12.75">
      <c r="C1048" s="92"/>
      <c r="D1048" s="92"/>
    </row>
    <row r="1049" spans="3:4" ht="12.75">
      <c r="C1049" s="92"/>
      <c r="D1049" s="92"/>
    </row>
    <row r="1050" spans="3:4" ht="12.75">
      <c r="C1050" s="92"/>
      <c r="D1050" s="92"/>
    </row>
    <row r="1051" spans="3:4" ht="12.75">
      <c r="C1051" s="92"/>
      <c r="D1051" s="92"/>
    </row>
    <row r="1052" spans="3:4" ht="12.75">
      <c r="C1052" s="92"/>
      <c r="D1052" s="92"/>
    </row>
    <row r="1053" spans="3:4" ht="12.75">
      <c r="C1053" s="92"/>
      <c r="D1053" s="92"/>
    </row>
    <row r="1054" spans="3:4" ht="12.75">
      <c r="C1054" s="92"/>
      <c r="D1054" s="92"/>
    </row>
    <row r="1055" spans="3:4" ht="12.75">
      <c r="C1055" s="92"/>
      <c r="D1055" s="92"/>
    </row>
    <row r="1056" spans="3:4" ht="12.75">
      <c r="C1056" s="92"/>
      <c r="D1056" s="92"/>
    </row>
    <row r="1057" spans="3:4" ht="12.75">
      <c r="C1057" s="92"/>
      <c r="D1057" s="92"/>
    </row>
    <row r="1058" spans="3:4" ht="12.75">
      <c r="C1058" s="92"/>
      <c r="D1058" s="92"/>
    </row>
    <row r="1059" spans="3:4" ht="12.75">
      <c r="C1059" s="92"/>
      <c r="D1059" s="92"/>
    </row>
    <row r="1060" spans="3:4" ht="12.75">
      <c r="C1060" s="92"/>
      <c r="D1060" s="92"/>
    </row>
    <row r="1061" spans="3:4" ht="12.75">
      <c r="C1061" s="92"/>
      <c r="D1061" s="92"/>
    </row>
    <row r="1062" spans="3:4" ht="12.75">
      <c r="C1062" s="92"/>
      <c r="D1062" s="92"/>
    </row>
    <row r="1063" spans="3:4" ht="12.75">
      <c r="C1063" s="92"/>
      <c r="D1063" s="92"/>
    </row>
    <row r="1064" spans="3:4" ht="12.75">
      <c r="C1064" s="92"/>
      <c r="D1064" s="92"/>
    </row>
    <row r="1065" spans="3:4" ht="12.75">
      <c r="C1065" s="92"/>
      <c r="D1065" s="92"/>
    </row>
    <row r="1066" spans="3:4" ht="12.75">
      <c r="C1066" s="92"/>
      <c r="D1066" s="92"/>
    </row>
    <row r="1067" spans="3:4" ht="12.75">
      <c r="C1067" s="92"/>
      <c r="D1067" s="92"/>
    </row>
    <row r="1068" spans="3:4" ht="12.75">
      <c r="C1068" s="92"/>
      <c r="D1068" s="92"/>
    </row>
    <row r="1069" spans="3:4" ht="12.75">
      <c r="C1069" s="92"/>
      <c r="D1069" s="92"/>
    </row>
    <row r="1070" spans="3:4" ht="12.75">
      <c r="C1070" s="92"/>
      <c r="D1070" s="92"/>
    </row>
    <row r="1071" spans="3:4" ht="12.75">
      <c r="C1071" s="92"/>
      <c r="D1071" s="92"/>
    </row>
    <row r="1072" spans="3:4" ht="12.75">
      <c r="C1072" s="92"/>
      <c r="D1072" s="92"/>
    </row>
    <row r="1073" spans="3:4" ht="12.75">
      <c r="C1073" s="92"/>
      <c r="D1073" s="92"/>
    </row>
    <row r="1074" spans="3:4" ht="12.75">
      <c r="C1074" s="92"/>
      <c r="D1074" s="92"/>
    </row>
    <row r="1075" spans="3:4" ht="12.75">
      <c r="C1075" s="92"/>
      <c r="D1075" s="92"/>
    </row>
    <row r="1076" spans="3:4" ht="12.75">
      <c r="C1076" s="92"/>
      <c r="D1076" s="92"/>
    </row>
    <row r="1077" spans="3:4" ht="12.75">
      <c r="C1077" s="92"/>
      <c r="D1077" s="92"/>
    </row>
    <row r="1078" spans="3:4" ht="12.75">
      <c r="C1078" s="92"/>
      <c r="D1078" s="92"/>
    </row>
    <row r="1079" spans="3:4" ht="12.75">
      <c r="C1079" s="92"/>
      <c r="D1079" s="92"/>
    </row>
    <row r="1080" spans="3:4" ht="12.75">
      <c r="C1080" s="92"/>
      <c r="D1080" s="92"/>
    </row>
    <row r="1081" spans="3:4" ht="12.75">
      <c r="C1081" s="92"/>
      <c r="D1081" s="92"/>
    </row>
    <row r="1082" spans="3:4" ht="12.75">
      <c r="C1082" s="92"/>
      <c r="D1082" s="92"/>
    </row>
    <row r="1083" spans="3:4" ht="12.75">
      <c r="C1083" s="92"/>
      <c r="D1083" s="92"/>
    </row>
    <row r="1084" spans="3:4" ht="12.75">
      <c r="C1084" s="92"/>
      <c r="D1084" s="92"/>
    </row>
    <row r="1085" spans="3:4" ht="12.75">
      <c r="C1085" s="92"/>
      <c r="D1085" s="92"/>
    </row>
    <row r="1086" spans="3:4" ht="12.75">
      <c r="C1086" s="92"/>
      <c r="D1086" s="92"/>
    </row>
    <row r="1087" spans="3:4" ht="12.75">
      <c r="C1087" s="92"/>
      <c r="D1087" s="92"/>
    </row>
    <row r="1088" spans="3:4" ht="12.75">
      <c r="C1088" s="92"/>
      <c r="D1088" s="92"/>
    </row>
    <row r="1089" spans="3:4" ht="12.75">
      <c r="C1089" s="92"/>
      <c r="D1089" s="92"/>
    </row>
    <row r="1090" spans="3:4" ht="12.75">
      <c r="C1090" s="92"/>
      <c r="D1090" s="92"/>
    </row>
    <row r="1091" spans="3:4" ht="12.75">
      <c r="C1091" s="92"/>
      <c r="D1091" s="92"/>
    </row>
    <row r="1092" spans="3:4" ht="12.75">
      <c r="C1092" s="92"/>
      <c r="D1092" s="92"/>
    </row>
    <row r="1093" spans="3:4" ht="12.75">
      <c r="C1093" s="92"/>
      <c r="D1093" s="92"/>
    </row>
    <row r="1094" spans="3:4" ht="12.75">
      <c r="C1094" s="92"/>
      <c r="D1094" s="92"/>
    </row>
    <row r="1095" spans="3:4" ht="12.75">
      <c r="C1095" s="92"/>
      <c r="D1095" s="92"/>
    </row>
    <row r="1096" spans="3:4" ht="12.75">
      <c r="C1096" s="92"/>
      <c r="D1096" s="92"/>
    </row>
    <row r="1097" spans="3:4" ht="12.75">
      <c r="C1097" s="92"/>
      <c r="D1097" s="92"/>
    </row>
    <row r="1098" spans="3:4" ht="12.75">
      <c r="C1098" s="92"/>
      <c r="D1098" s="92"/>
    </row>
    <row r="1099" spans="3:4" ht="12.75">
      <c r="C1099" s="92"/>
      <c r="D1099" s="92"/>
    </row>
    <row r="1100" spans="3:4" ht="12.75">
      <c r="C1100" s="92"/>
      <c r="D1100" s="92"/>
    </row>
    <row r="1101" spans="3:4" ht="12.75">
      <c r="C1101" s="92"/>
      <c r="D1101" s="92"/>
    </row>
    <row r="1102" spans="3:4" ht="12.75">
      <c r="C1102" s="92"/>
      <c r="D1102" s="92"/>
    </row>
    <row r="1103" spans="3:4" ht="12.75">
      <c r="C1103" s="92"/>
      <c r="D1103" s="92"/>
    </row>
    <row r="1104" spans="3:4" ht="12.75">
      <c r="C1104" s="92"/>
      <c r="D1104" s="92"/>
    </row>
    <row r="1105" spans="3:4" ht="12.75">
      <c r="C1105" s="92"/>
      <c r="D1105" s="92"/>
    </row>
    <row r="1106" spans="3:4" ht="12.75">
      <c r="C1106" s="92"/>
      <c r="D1106" s="92"/>
    </row>
    <row r="1107" spans="3:4" ht="12.75">
      <c r="C1107" s="92"/>
      <c r="D1107" s="92"/>
    </row>
    <row r="1108" spans="3:4" ht="12.75">
      <c r="C1108" s="92"/>
      <c r="D1108" s="92"/>
    </row>
    <row r="1109" spans="3:4" ht="12.75">
      <c r="C1109" s="92"/>
      <c r="D1109" s="92"/>
    </row>
    <row r="1110" spans="3:4" ht="12.75">
      <c r="C1110" s="92"/>
      <c r="D1110" s="92"/>
    </row>
    <row r="1111" spans="3:4" ht="12.75">
      <c r="C1111" s="92"/>
      <c r="D1111" s="92"/>
    </row>
    <row r="1112" spans="3:4" ht="12.75">
      <c r="C1112" s="92"/>
      <c r="D1112" s="92"/>
    </row>
    <row r="1113" spans="3:4" ht="12.75">
      <c r="C1113" s="92"/>
      <c r="D1113" s="92"/>
    </row>
    <row r="1114" spans="3:4" ht="12.75">
      <c r="C1114" s="92"/>
      <c r="D1114" s="92"/>
    </row>
    <row r="1115" spans="3:4" ht="12.75">
      <c r="C1115" s="92"/>
      <c r="D1115" s="92"/>
    </row>
    <row r="1116" spans="3:4" ht="12.75">
      <c r="C1116" s="92"/>
      <c r="D1116" s="92"/>
    </row>
    <row r="1117" spans="3:4" ht="12.75">
      <c r="C1117" s="92"/>
      <c r="D1117" s="92"/>
    </row>
    <row r="1118" spans="3:4" ht="12.75">
      <c r="C1118" s="92"/>
      <c r="D1118" s="92"/>
    </row>
    <row r="1119" spans="3:4" ht="12.75">
      <c r="C1119" s="92"/>
      <c r="D1119" s="92"/>
    </row>
    <row r="1120" spans="3:4" ht="12.75">
      <c r="C1120" s="92"/>
      <c r="D1120" s="92"/>
    </row>
    <row r="1121" spans="3:4" ht="12.75">
      <c r="C1121" s="92"/>
      <c r="D1121" s="92"/>
    </row>
    <row r="1122" spans="3:4" ht="12.75">
      <c r="C1122" s="92"/>
      <c r="D1122" s="92"/>
    </row>
    <row r="1123" spans="3:4" ht="12.75">
      <c r="C1123" s="92"/>
      <c r="D1123" s="92"/>
    </row>
    <row r="1124" spans="3:4" ht="12.75">
      <c r="C1124" s="92"/>
      <c r="D1124" s="92"/>
    </row>
    <row r="1125" spans="3:4" ht="12.75">
      <c r="C1125" s="92"/>
      <c r="D1125" s="92"/>
    </row>
    <row r="1126" spans="3:4" ht="12.75">
      <c r="C1126" s="92"/>
      <c r="D1126" s="92"/>
    </row>
    <row r="1127" spans="3:4" ht="12.75">
      <c r="C1127" s="92"/>
      <c r="D1127" s="92"/>
    </row>
    <row r="1128" spans="3:4" ht="12.75">
      <c r="C1128" s="92"/>
      <c r="D1128" s="92"/>
    </row>
    <row r="1129" spans="3:4" ht="12.75">
      <c r="C1129" s="92"/>
      <c r="D1129" s="92"/>
    </row>
    <row r="1130" spans="3:4" ht="12.75">
      <c r="C1130" s="92"/>
      <c r="D1130" s="92"/>
    </row>
    <row r="1131" spans="3:4" ht="12.75">
      <c r="C1131" s="92"/>
      <c r="D1131" s="92"/>
    </row>
    <row r="1132" spans="3:4" ht="12.75">
      <c r="C1132" s="92"/>
      <c r="D1132" s="92"/>
    </row>
    <row r="1133" spans="3:4" ht="12.75">
      <c r="C1133" s="92"/>
      <c r="D1133" s="92"/>
    </row>
    <row r="1134" spans="3:4" ht="12.75">
      <c r="C1134" s="92"/>
      <c r="D1134" s="92"/>
    </row>
    <row r="1135" spans="3:4" ht="12.75">
      <c r="C1135" s="92"/>
      <c r="D1135" s="92"/>
    </row>
    <row r="1136" spans="3:4" ht="12.75">
      <c r="C1136" s="92"/>
      <c r="D1136" s="92"/>
    </row>
    <row r="1137" spans="3:4" ht="12.75">
      <c r="C1137" s="92"/>
      <c r="D1137" s="92"/>
    </row>
    <row r="1138" spans="3:4" ht="12.75">
      <c r="C1138" s="92"/>
      <c r="D1138" s="92"/>
    </row>
    <row r="1139" spans="3:4" ht="12.75">
      <c r="C1139" s="92"/>
      <c r="D1139" s="92"/>
    </row>
    <row r="1140" spans="3:4" ht="12.75">
      <c r="C1140" s="92"/>
      <c r="D1140" s="92"/>
    </row>
    <row r="1141" spans="3:4" ht="12.75">
      <c r="C1141" s="92"/>
      <c r="D1141" s="92"/>
    </row>
    <row r="1142" spans="3:4" ht="12.75">
      <c r="C1142" s="92"/>
      <c r="D1142" s="92"/>
    </row>
    <row r="1143" spans="3:4" ht="12.75">
      <c r="C1143" s="92"/>
      <c r="D1143" s="92"/>
    </row>
    <row r="1144" spans="3:4" ht="12.75">
      <c r="C1144" s="92"/>
      <c r="D1144" s="92"/>
    </row>
    <row r="1145" spans="3:4" ht="12.75">
      <c r="C1145" s="92"/>
      <c r="D1145" s="92"/>
    </row>
    <row r="1146" spans="3:4" ht="12.75">
      <c r="C1146" s="92"/>
      <c r="D1146" s="92"/>
    </row>
    <row r="1147" spans="3:4" ht="12.75">
      <c r="C1147" s="92"/>
      <c r="D1147" s="92"/>
    </row>
    <row r="1148" spans="3:4" ht="12.75">
      <c r="C1148" s="92"/>
      <c r="D1148" s="92"/>
    </row>
    <row r="1149" spans="3:4" ht="12.75">
      <c r="C1149" s="92"/>
      <c r="D1149" s="92"/>
    </row>
    <row r="1150" spans="3:4" ht="12.75">
      <c r="C1150" s="92"/>
      <c r="D1150" s="92"/>
    </row>
    <row r="1151" spans="3:4" ht="12.75">
      <c r="C1151" s="92"/>
      <c r="D1151" s="92"/>
    </row>
    <row r="1152" spans="3:4" ht="12.75">
      <c r="C1152" s="92"/>
      <c r="D1152" s="92"/>
    </row>
    <row r="1153" spans="3:4" ht="12.75">
      <c r="C1153" s="92"/>
      <c r="D1153" s="92"/>
    </row>
    <row r="1154" spans="3:4" ht="12.75">
      <c r="C1154" s="92"/>
      <c r="D1154" s="92"/>
    </row>
    <row r="1155" spans="3:4" ht="12.75">
      <c r="C1155" s="92"/>
      <c r="D1155" s="92"/>
    </row>
    <row r="1156" spans="3:4" ht="12.75">
      <c r="C1156" s="92"/>
      <c r="D1156" s="92"/>
    </row>
    <row r="1157" spans="3:4" ht="12.75">
      <c r="C1157" s="92"/>
      <c r="D1157" s="92"/>
    </row>
    <row r="1158" spans="3:4" ht="12.75">
      <c r="C1158" s="92"/>
      <c r="D1158" s="92"/>
    </row>
    <row r="1159" spans="3:4" ht="12.75">
      <c r="C1159" s="92"/>
      <c r="D1159" s="92"/>
    </row>
    <row r="1160" spans="3:4" ht="12.75">
      <c r="C1160" s="92"/>
      <c r="D1160" s="92"/>
    </row>
    <row r="1161" spans="3:4" ht="12.75">
      <c r="C1161" s="92"/>
      <c r="D1161" s="92"/>
    </row>
    <row r="1162" spans="3:4" ht="12.75">
      <c r="C1162" s="92"/>
      <c r="D1162" s="92"/>
    </row>
    <row r="1163" spans="3:4" ht="12.75">
      <c r="C1163" s="92"/>
      <c r="D1163" s="92"/>
    </row>
    <row r="1164" spans="3:4" ht="12.75">
      <c r="C1164" s="92"/>
      <c r="D1164" s="92"/>
    </row>
    <row r="1165" spans="3:4" ht="12.75">
      <c r="C1165" s="92"/>
      <c r="D1165" s="92"/>
    </row>
    <row r="1166" spans="3:4" ht="12.75">
      <c r="C1166" s="92"/>
      <c r="D1166" s="92"/>
    </row>
    <row r="1167" spans="3:4" ht="12.75">
      <c r="C1167" s="92"/>
      <c r="D1167" s="92"/>
    </row>
    <row r="1168" spans="3:4" ht="12.75">
      <c r="C1168" s="92"/>
      <c r="D1168" s="92"/>
    </row>
    <row r="1169" spans="3:4" ht="12.75">
      <c r="C1169" s="92"/>
      <c r="D1169" s="92"/>
    </row>
    <row r="1170" spans="3:4" ht="12.75">
      <c r="C1170" s="92"/>
      <c r="D1170" s="92"/>
    </row>
    <row r="1171" spans="3:4" ht="12.75">
      <c r="C1171" s="92"/>
      <c r="D1171" s="92"/>
    </row>
    <row r="1172" spans="3:4" ht="12.75">
      <c r="C1172" s="92"/>
      <c r="D1172" s="92"/>
    </row>
    <row r="1173" spans="3:4" ht="12.75">
      <c r="C1173" s="92"/>
      <c r="D1173" s="92"/>
    </row>
    <row r="1174" spans="3:4" ht="12.75">
      <c r="C1174" s="92"/>
      <c r="D1174" s="92"/>
    </row>
    <row r="1175" spans="3:4" ht="12.75">
      <c r="C1175" s="92"/>
      <c r="D1175" s="92"/>
    </row>
    <row r="1176" spans="3:4" ht="12.75">
      <c r="C1176" s="92"/>
      <c r="D1176" s="92"/>
    </row>
    <row r="1177" spans="3:4" ht="12.75">
      <c r="C1177" s="92"/>
      <c r="D1177" s="92"/>
    </row>
    <row r="1178" spans="3:4" ht="12.75">
      <c r="C1178" s="92"/>
      <c r="D1178" s="92"/>
    </row>
    <row r="1179" spans="3:4" ht="12.75">
      <c r="C1179" s="92"/>
      <c r="D1179" s="92"/>
    </row>
    <row r="1180" spans="3:4" ht="12.75">
      <c r="C1180" s="92"/>
      <c r="D1180" s="92"/>
    </row>
    <row r="1181" spans="3:4" ht="12.75">
      <c r="C1181" s="92"/>
      <c r="D1181" s="92"/>
    </row>
    <row r="1182" spans="3:4" ht="12.75">
      <c r="C1182" s="92"/>
      <c r="D1182" s="92"/>
    </row>
    <row r="1183" spans="3:4" ht="12.75">
      <c r="C1183" s="92"/>
      <c r="D1183" s="92"/>
    </row>
    <row r="1184" spans="3:4" ht="12.75">
      <c r="C1184" s="92"/>
      <c r="D1184" s="92"/>
    </row>
    <row r="1185" spans="3:4" ht="12.75">
      <c r="C1185" s="92"/>
      <c r="D1185" s="92"/>
    </row>
    <row r="1186" spans="3:4" ht="12.75">
      <c r="C1186" s="92"/>
      <c r="D1186" s="92"/>
    </row>
    <row r="1187" spans="3:4" ht="12.75">
      <c r="C1187" s="92"/>
      <c r="D1187" s="92"/>
    </row>
    <row r="1188" spans="3:4" ht="12.75">
      <c r="C1188" s="92"/>
      <c r="D1188" s="92"/>
    </row>
    <row r="1189" spans="3:4" ht="12.75">
      <c r="C1189" s="92"/>
      <c r="D1189" s="92"/>
    </row>
    <row r="1190" spans="3:4" ht="12.75">
      <c r="C1190" s="92"/>
      <c r="D1190" s="92"/>
    </row>
    <row r="1191" spans="3:4" ht="12.75">
      <c r="C1191" s="92"/>
      <c r="D1191" s="92"/>
    </row>
    <row r="1192" spans="3:4" ht="12.75">
      <c r="C1192" s="92"/>
      <c r="D1192" s="92"/>
    </row>
    <row r="1193" spans="3:4" ht="12.75">
      <c r="C1193" s="92"/>
      <c r="D1193" s="92"/>
    </row>
    <row r="1194" spans="3:4" ht="12.75">
      <c r="C1194" s="92"/>
      <c r="D1194" s="92"/>
    </row>
    <row r="1195" spans="3:4" ht="12.75">
      <c r="C1195" s="92"/>
      <c r="D1195" s="92"/>
    </row>
    <row r="1196" spans="3:4" ht="12.75">
      <c r="C1196" s="92"/>
      <c r="D1196" s="92"/>
    </row>
    <row r="1197" spans="3:4" ht="12.75">
      <c r="C1197" s="92"/>
      <c r="D1197" s="92"/>
    </row>
    <row r="1198" spans="3:4" ht="12.75">
      <c r="C1198" s="92"/>
      <c r="D1198" s="92"/>
    </row>
    <row r="1199" spans="3:4" ht="12.75">
      <c r="C1199" s="92"/>
      <c r="D1199" s="92"/>
    </row>
    <row r="1200" spans="3:4" ht="12.75">
      <c r="C1200" s="92"/>
      <c r="D1200" s="92"/>
    </row>
    <row r="1201" spans="3:4" ht="12.75">
      <c r="C1201" s="92"/>
      <c r="D1201" s="92"/>
    </row>
    <row r="1202" spans="3:4" ht="12.75">
      <c r="C1202" s="92"/>
      <c r="D1202" s="92"/>
    </row>
    <row r="1203" spans="3:4" ht="12.75">
      <c r="C1203" s="92"/>
      <c r="D1203" s="92"/>
    </row>
    <row r="1204" spans="3:4" ht="12.75">
      <c r="C1204" s="92"/>
      <c r="D1204" s="92"/>
    </row>
    <row r="1205" spans="3:4" ht="12.75">
      <c r="C1205" s="92"/>
      <c r="D1205" s="92"/>
    </row>
    <row r="1206" spans="3:4" ht="12.75">
      <c r="C1206" s="92"/>
      <c r="D1206" s="92"/>
    </row>
    <row r="1207" spans="3:4" ht="12.75">
      <c r="C1207" s="92"/>
      <c r="D1207" s="92"/>
    </row>
    <row r="1208" spans="3:4" ht="12.75">
      <c r="C1208" s="92"/>
      <c r="D1208" s="92"/>
    </row>
    <row r="1209" spans="3:4" ht="12.75">
      <c r="C1209" s="92"/>
      <c r="D1209" s="92"/>
    </row>
    <row r="1210" spans="3:4" ht="12.75">
      <c r="C1210" s="92"/>
      <c r="D1210" s="92"/>
    </row>
    <row r="1211" spans="3:4" ht="12.75">
      <c r="C1211" s="92"/>
      <c r="D1211" s="92"/>
    </row>
    <row r="1212" spans="3:4" ht="12.75">
      <c r="C1212" s="92"/>
      <c r="D1212" s="92"/>
    </row>
    <row r="1213" spans="3:4" ht="12.75">
      <c r="C1213" s="92"/>
      <c r="D1213" s="92"/>
    </row>
    <row r="1214" spans="3:4" ht="12.75">
      <c r="C1214" s="92"/>
      <c r="D1214" s="92"/>
    </row>
    <row r="1215" spans="3:4" ht="12.75">
      <c r="C1215" s="92"/>
      <c r="D1215" s="92"/>
    </row>
    <row r="1216" spans="3:4" ht="12.75">
      <c r="C1216" s="92"/>
      <c r="D1216" s="92"/>
    </row>
    <row r="1217" spans="3:4" ht="12.75">
      <c r="C1217" s="92"/>
      <c r="D1217" s="92"/>
    </row>
    <row r="1218" spans="3:4" ht="12.75">
      <c r="C1218" s="92"/>
      <c r="D1218" s="92"/>
    </row>
    <row r="1219" spans="3:4" ht="12.75">
      <c r="C1219" s="92"/>
      <c r="D1219" s="92"/>
    </row>
    <row r="1220" spans="3:4" ht="12.75">
      <c r="C1220" s="92"/>
      <c r="D1220" s="92"/>
    </row>
    <row r="1221" spans="3:4" ht="12.75">
      <c r="C1221" s="92"/>
      <c r="D1221" s="92"/>
    </row>
    <row r="1222" spans="3:4" ht="12.75">
      <c r="C1222" s="92"/>
      <c r="D1222" s="92"/>
    </row>
    <row r="1223" spans="3:4" ht="12.75">
      <c r="C1223" s="92"/>
      <c r="D1223" s="92"/>
    </row>
    <row r="1224" spans="3:4" ht="12.75">
      <c r="C1224" s="92"/>
      <c r="D1224" s="92"/>
    </row>
    <row r="1225" spans="3:4" ht="12.75">
      <c r="C1225" s="92"/>
      <c r="D1225" s="92"/>
    </row>
    <row r="1226" spans="3:4" ht="12.75">
      <c r="C1226" s="92"/>
      <c r="D1226" s="92"/>
    </row>
    <row r="1227" spans="3:4" ht="12.75">
      <c r="C1227" s="92"/>
      <c r="D1227" s="92"/>
    </row>
    <row r="1228" spans="3:4" ht="12.75">
      <c r="C1228" s="92"/>
      <c r="D1228" s="92"/>
    </row>
    <row r="1229" spans="3:4" ht="12.75">
      <c r="C1229" s="92"/>
      <c r="D1229" s="92"/>
    </row>
    <row r="1230" spans="3:4" ht="12.75">
      <c r="C1230" s="92"/>
      <c r="D1230" s="92"/>
    </row>
    <row r="1231" spans="3:4" ht="12.75">
      <c r="C1231" s="92"/>
      <c r="D1231" s="92"/>
    </row>
    <row r="1232" spans="3:4" ht="12.75">
      <c r="C1232" s="92"/>
      <c r="D1232" s="92"/>
    </row>
    <row r="1233" spans="3:4" ht="12.75">
      <c r="C1233" s="92"/>
      <c r="D1233" s="92"/>
    </row>
    <row r="1234" spans="3:4" ht="12.75">
      <c r="C1234" s="92"/>
      <c r="D1234" s="92"/>
    </row>
    <row r="1235" spans="3:4" ht="12.75">
      <c r="C1235" s="92"/>
      <c r="D1235" s="92"/>
    </row>
    <row r="1236" spans="3:4" ht="12.75">
      <c r="C1236" s="92"/>
      <c r="D1236" s="92"/>
    </row>
    <row r="1237" spans="3:4" ht="12.75">
      <c r="C1237" s="92"/>
      <c r="D1237" s="92"/>
    </row>
    <row r="1238" spans="3:4" ht="12.75">
      <c r="C1238" s="92"/>
      <c r="D1238" s="92"/>
    </row>
    <row r="1239" spans="3:4" ht="12.75">
      <c r="C1239" s="92"/>
      <c r="D1239" s="92"/>
    </row>
    <row r="1240" spans="3:4" ht="12.75">
      <c r="C1240" s="92"/>
      <c r="D1240" s="92"/>
    </row>
    <row r="1241" spans="3:4" ht="12.75">
      <c r="C1241" s="92"/>
      <c r="D1241" s="92"/>
    </row>
    <row r="1242" spans="3:4" ht="12.75">
      <c r="C1242" s="92"/>
      <c r="D1242" s="92"/>
    </row>
    <row r="1243" spans="3:4" ht="12.75">
      <c r="C1243" s="92"/>
      <c r="D1243" s="92"/>
    </row>
    <row r="1244" spans="3:4" ht="12.75">
      <c r="C1244" s="92"/>
      <c r="D1244" s="92"/>
    </row>
    <row r="1245" spans="3:4" ht="12.75">
      <c r="C1245" s="92"/>
      <c r="D1245" s="92"/>
    </row>
    <row r="1246" spans="3:4" ht="12.75">
      <c r="C1246" s="92"/>
      <c r="D1246" s="92"/>
    </row>
    <row r="1247" spans="3:4" ht="12.75">
      <c r="C1247" s="92"/>
      <c r="D1247" s="92"/>
    </row>
    <row r="1248" spans="3:4" ht="12.75">
      <c r="C1248" s="92"/>
      <c r="D1248" s="92"/>
    </row>
    <row r="1249" spans="3:4" ht="12.75">
      <c r="C1249" s="92"/>
      <c r="D1249" s="92"/>
    </row>
    <row r="1250" spans="3:4" ht="12.75">
      <c r="C1250" s="92"/>
      <c r="D1250" s="92"/>
    </row>
    <row r="1251" spans="3:4" ht="12.75">
      <c r="C1251" s="92"/>
      <c r="D1251" s="92"/>
    </row>
    <row r="1252" spans="3:4" ht="12.75">
      <c r="C1252" s="92"/>
      <c r="D1252" s="92"/>
    </row>
    <row r="1253" spans="3:4" ht="12.75">
      <c r="C1253" s="92"/>
      <c r="D1253" s="92"/>
    </row>
    <row r="1254" spans="3:4" ht="12.75">
      <c r="C1254" s="92"/>
      <c r="D1254" s="92"/>
    </row>
    <row r="1255" spans="3:4" ht="12.75">
      <c r="C1255" s="92"/>
      <c r="D1255" s="92"/>
    </row>
    <row r="1256" spans="3:4" ht="12.75">
      <c r="C1256" s="92"/>
      <c r="D1256" s="92"/>
    </row>
    <row r="1257" spans="3:4" ht="12.75">
      <c r="C1257" s="92"/>
      <c r="D1257" s="92"/>
    </row>
    <row r="1258" spans="3:4" ht="12.75">
      <c r="C1258" s="92"/>
      <c r="D1258" s="92"/>
    </row>
    <row r="1259" spans="3:4" ht="12.75">
      <c r="C1259" s="92"/>
      <c r="D1259" s="92"/>
    </row>
    <row r="1260" spans="3:4" ht="12.75">
      <c r="C1260" s="92"/>
      <c r="D1260" s="92"/>
    </row>
    <row r="1261" spans="3:4" ht="12.75">
      <c r="C1261" s="92"/>
      <c r="D1261" s="92"/>
    </row>
    <row r="1262" spans="3:4" ht="12.75">
      <c r="C1262" s="92"/>
      <c r="D1262" s="92"/>
    </row>
    <row r="1263" spans="3:4" ht="12.75">
      <c r="C1263" s="92"/>
      <c r="D1263" s="92"/>
    </row>
    <row r="1264" spans="3:4" ht="12.75">
      <c r="C1264" s="92"/>
      <c r="D1264" s="92"/>
    </row>
    <row r="1265" spans="3:4" ht="12.75">
      <c r="C1265" s="92"/>
      <c r="D1265" s="92"/>
    </row>
    <row r="1266" spans="3:4" ht="12.75">
      <c r="C1266" s="92"/>
      <c r="D1266" s="92"/>
    </row>
    <row r="1267" spans="3:4" ht="12.75">
      <c r="C1267" s="92"/>
      <c r="D1267" s="92"/>
    </row>
    <row r="1268" spans="3:4" ht="12.75">
      <c r="C1268" s="92"/>
      <c r="D1268" s="92"/>
    </row>
    <row r="1269" spans="3:4" ht="12.75">
      <c r="C1269" s="92"/>
      <c r="D1269" s="92"/>
    </row>
    <row r="1270" spans="3:4" ht="12.75">
      <c r="C1270" s="92"/>
      <c r="D1270" s="92"/>
    </row>
    <row r="1271" spans="3:4" ht="12.75">
      <c r="C1271" s="92"/>
      <c r="D1271" s="92"/>
    </row>
    <row r="1272" spans="3:4" ht="12.75">
      <c r="C1272" s="92"/>
      <c r="D1272" s="92"/>
    </row>
    <row r="1273" spans="3:4" ht="12.75">
      <c r="C1273" s="92"/>
      <c r="D1273" s="92"/>
    </row>
    <row r="1274" spans="3:4" ht="12.75">
      <c r="C1274" s="92"/>
      <c r="D1274" s="92"/>
    </row>
    <row r="1275" spans="3:4" ht="12.75">
      <c r="C1275" s="92"/>
      <c r="D1275" s="92"/>
    </row>
    <row r="1276" spans="3:4" ht="12.75">
      <c r="C1276" s="92"/>
      <c r="D1276" s="92"/>
    </row>
    <row r="1277" spans="3:4" ht="12.75">
      <c r="C1277" s="92"/>
      <c r="D1277" s="92"/>
    </row>
    <row r="1278" spans="3:4" ht="12.75">
      <c r="C1278" s="92"/>
      <c r="D1278" s="92"/>
    </row>
    <row r="1279" spans="3:4" ht="12.75">
      <c r="C1279" s="92"/>
      <c r="D1279" s="92"/>
    </row>
    <row r="1280" spans="3:4" ht="12.75">
      <c r="C1280" s="92"/>
      <c r="D1280" s="92"/>
    </row>
    <row r="1281" spans="3:4" ht="12.75">
      <c r="C1281" s="92"/>
      <c r="D1281" s="92"/>
    </row>
    <row r="1282" spans="3:4" ht="12.75">
      <c r="C1282" s="92"/>
      <c r="D1282" s="92"/>
    </row>
    <row r="1283" spans="3:4" ht="12.75">
      <c r="C1283" s="92"/>
      <c r="D1283" s="92"/>
    </row>
    <row r="1284" spans="3:4" ht="12.75">
      <c r="C1284" s="92"/>
      <c r="D1284" s="92"/>
    </row>
    <row r="1285" spans="3:4" ht="12.75">
      <c r="C1285" s="92"/>
      <c r="D1285" s="92"/>
    </row>
    <row r="1286" spans="3:4" ht="12.75">
      <c r="C1286" s="92"/>
      <c r="D1286" s="92"/>
    </row>
    <row r="1287" spans="3:4" ht="12.75">
      <c r="C1287" s="92"/>
      <c r="D1287" s="92"/>
    </row>
    <row r="1288" spans="3:4" ht="12.75">
      <c r="C1288" s="92"/>
      <c r="D1288" s="92"/>
    </row>
    <row r="1289" spans="3:4" ht="12.75">
      <c r="C1289" s="92"/>
      <c r="D1289" s="92"/>
    </row>
    <row r="1290" spans="3:4" ht="12.75">
      <c r="C1290" s="92"/>
      <c r="D1290" s="92"/>
    </row>
    <row r="1291" spans="3:4" ht="12.75">
      <c r="C1291" s="92"/>
      <c r="D1291" s="92"/>
    </row>
    <row r="1292" spans="3:4" ht="12.75">
      <c r="C1292" s="92"/>
      <c r="D1292" s="92"/>
    </row>
    <row r="1293" spans="3:4" ht="12.75">
      <c r="C1293" s="92"/>
      <c r="D1293" s="92"/>
    </row>
    <row r="1294" spans="3:4" ht="12.75">
      <c r="C1294" s="92"/>
      <c r="D1294" s="92"/>
    </row>
    <row r="1295" spans="3:4" ht="12.75">
      <c r="C1295" s="92"/>
      <c r="D1295" s="92"/>
    </row>
    <row r="1296" spans="3:4" ht="12.75">
      <c r="C1296" s="92"/>
      <c r="D1296" s="92"/>
    </row>
    <row r="1297" spans="3:4" ht="12.75">
      <c r="C1297" s="92"/>
      <c r="D1297" s="92"/>
    </row>
    <row r="1298" spans="3:4" ht="12.75">
      <c r="C1298" s="92"/>
      <c r="D1298" s="92"/>
    </row>
    <row r="1299" spans="3:4" ht="12.75">
      <c r="C1299" s="92"/>
      <c r="D1299" s="92"/>
    </row>
    <row r="1300" spans="3:4" ht="12.75">
      <c r="C1300" s="92"/>
      <c r="D1300" s="92"/>
    </row>
    <row r="1301" spans="3:4" ht="12.75">
      <c r="C1301" s="92"/>
      <c r="D1301" s="92"/>
    </row>
    <row r="1302" spans="3:4" ht="12.75">
      <c r="C1302" s="92"/>
      <c r="D1302" s="92"/>
    </row>
    <row r="1303" spans="3:4" ht="12.75">
      <c r="C1303" s="92"/>
      <c r="D1303" s="92"/>
    </row>
    <row r="1304" spans="3:4" ht="12.75">
      <c r="C1304" s="92"/>
      <c r="D1304" s="92"/>
    </row>
    <row r="1305" spans="3:4" ht="12.75">
      <c r="C1305" s="92"/>
      <c r="D1305" s="92"/>
    </row>
    <row r="1306" spans="3:4" ht="12.75">
      <c r="C1306" s="92"/>
      <c r="D1306" s="92"/>
    </row>
    <row r="1307" spans="3:4" ht="12.75">
      <c r="C1307" s="92"/>
      <c r="D1307" s="92"/>
    </row>
    <row r="1308" spans="3:4" ht="12.75">
      <c r="C1308" s="92"/>
      <c r="D1308" s="92"/>
    </row>
    <row r="1309" spans="3:4" ht="12.75">
      <c r="C1309" s="92"/>
      <c r="D1309" s="92"/>
    </row>
    <row r="1310" spans="3:4" ht="12.75">
      <c r="C1310" s="92"/>
      <c r="D1310" s="92"/>
    </row>
    <row r="1311" spans="3:4" ht="12.75">
      <c r="C1311" s="92"/>
      <c r="D1311" s="92"/>
    </row>
    <row r="1312" spans="3:4" ht="12.75">
      <c r="C1312" s="92"/>
      <c r="D1312" s="92"/>
    </row>
    <row r="1313" spans="3:4" ht="12.75">
      <c r="C1313" s="92"/>
      <c r="D1313" s="92"/>
    </row>
    <row r="1314" spans="3:4" ht="12.75">
      <c r="C1314" s="92"/>
      <c r="D1314" s="92"/>
    </row>
    <row r="1315" spans="3:4" ht="12.75">
      <c r="C1315" s="92"/>
      <c r="D1315" s="92"/>
    </row>
    <row r="1316" spans="3:4" ht="12.75">
      <c r="C1316" s="92"/>
      <c r="D1316" s="92"/>
    </row>
    <row r="1317" spans="3:4" ht="12.75">
      <c r="C1317" s="92"/>
      <c r="D1317" s="92"/>
    </row>
    <row r="1318" spans="3:4" ht="12.75">
      <c r="C1318" s="92"/>
      <c r="D1318" s="92"/>
    </row>
    <row r="1319" spans="3:4" ht="12.75">
      <c r="C1319" s="92"/>
      <c r="D1319" s="92"/>
    </row>
    <row r="1320" spans="3:4" ht="12.75">
      <c r="C1320" s="92"/>
      <c r="D1320" s="92"/>
    </row>
    <row r="1321" spans="3:4" ht="12.75">
      <c r="C1321" s="92"/>
      <c r="D1321" s="92"/>
    </row>
    <row r="1322" spans="3:4" ht="12.75">
      <c r="C1322" s="92"/>
      <c r="D1322" s="92"/>
    </row>
    <row r="1323" spans="3:4" ht="12.75">
      <c r="C1323" s="92"/>
      <c r="D1323" s="92"/>
    </row>
    <row r="1324" spans="3:4" ht="12.75">
      <c r="C1324" s="92"/>
      <c r="D1324" s="92"/>
    </row>
    <row r="1325" spans="3:4" ht="12.75">
      <c r="C1325" s="92"/>
      <c r="D1325" s="92"/>
    </row>
    <row r="1326" spans="3:4" ht="12.75">
      <c r="C1326" s="92"/>
      <c r="D1326" s="92"/>
    </row>
    <row r="1327" spans="3:4" ht="12.75">
      <c r="C1327" s="92"/>
      <c r="D1327" s="92"/>
    </row>
    <row r="1328" spans="3:4" ht="12.75">
      <c r="C1328" s="92"/>
      <c r="D1328" s="92"/>
    </row>
    <row r="1329" spans="3:4" ht="12.75">
      <c r="C1329" s="92"/>
      <c r="D1329" s="92"/>
    </row>
    <row r="1330" spans="3:4" ht="12.75">
      <c r="C1330" s="92"/>
      <c r="D1330" s="92"/>
    </row>
    <row r="1331" spans="3:4" ht="12.75">
      <c r="C1331" s="92"/>
      <c r="D1331" s="92"/>
    </row>
    <row r="1332" spans="3:4" ht="12.75">
      <c r="C1332" s="92"/>
      <c r="D1332" s="92"/>
    </row>
    <row r="1333" spans="3:4" ht="12.75">
      <c r="C1333" s="92"/>
      <c r="D1333" s="92"/>
    </row>
    <row r="1334" spans="3:4" ht="12.75">
      <c r="C1334" s="92"/>
      <c r="D1334" s="92"/>
    </row>
    <row r="1335" spans="3:4" ht="12.75">
      <c r="C1335" s="92"/>
      <c r="D1335" s="92"/>
    </row>
    <row r="1336" spans="3:4" ht="12.75">
      <c r="C1336" s="92"/>
      <c r="D1336" s="92"/>
    </row>
    <row r="1337" spans="3:4" ht="12.75">
      <c r="C1337" s="92"/>
      <c r="D1337" s="92"/>
    </row>
    <row r="1338" spans="3:4" ht="12.75">
      <c r="C1338" s="92"/>
      <c r="D1338" s="92"/>
    </row>
    <row r="1339" spans="3:4" ht="12.75">
      <c r="C1339" s="92"/>
      <c r="D1339" s="92"/>
    </row>
    <row r="1340" spans="3:4" ht="12.75">
      <c r="C1340" s="92"/>
      <c r="D1340" s="92"/>
    </row>
    <row r="1341" spans="3:4" ht="12.75">
      <c r="C1341" s="92"/>
      <c r="D1341" s="92"/>
    </row>
    <row r="1342" spans="3:4" ht="12.75">
      <c r="C1342" s="92"/>
      <c r="D1342" s="92"/>
    </row>
    <row r="1343" spans="3:4" ht="12.75">
      <c r="C1343" s="92"/>
      <c r="D1343" s="92"/>
    </row>
    <row r="1344" spans="3:4" ht="12.75">
      <c r="C1344" s="92"/>
      <c r="D1344" s="92"/>
    </row>
    <row r="1345" spans="3:4" ht="12.75">
      <c r="C1345" s="92"/>
      <c r="D1345" s="92"/>
    </row>
    <row r="1346" spans="3:4" ht="12.75">
      <c r="C1346" s="92"/>
      <c r="D1346" s="92"/>
    </row>
    <row r="1347" spans="3:4" ht="12.75">
      <c r="C1347" s="92"/>
      <c r="D1347" s="92"/>
    </row>
    <row r="1348" spans="3:4" ht="12.75">
      <c r="C1348" s="92"/>
      <c r="D1348" s="92"/>
    </row>
    <row r="1349" spans="3:4" ht="12.75">
      <c r="C1349" s="92"/>
      <c r="D1349" s="92"/>
    </row>
    <row r="1350" spans="3:4" ht="12.75">
      <c r="C1350" s="92"/>
      <c r="D1350" s="92"/>
    </row>
    <row r="1351" spans="3:4" ht="12.75">
      <c r="C1351" s="92"/>
      <c r="D1351" s="92"/>
    </row>
    <row r="1352" spans="3:4" ht="12.75">
      <c r="C1352" s="92"/>
      <c r="D1352" s="92"/>
    </row>
    <row r="1353" spans="3:4" ht="12.75">
      <c r="C1353" s="92"/>
      <c r="D1353" s="92"/>
    </row>
    <row r="1354" spans="3:4" ht="12.75">
      <c r="C1354" s="92"/>
      <c r="D1354" s="92"/>
    </row>
    <row r="1355" spans="3:4" ht="12.75">
      <c r="C1355" s="92"/>
      <c r="D1355" s="92"/>
    </row>
    <row r="1356" spans="3:4" ht="12.75">
      <c r="C1356" s="92"/>
      <c r="D1356" s="92"/>
    </row>
    <row r="1357" spans="3:4" ht="12.75">
      <c r="C1357" s="92"/>
      <c r="D1357" s="92"/>
    </row>
    <row r="1358" spans="3:4" ht="12.75">
      <c r="C1358" s="92"/>
      <c r="D1358" s="92"/>
    </row>
    <row r="1359" spans="3:4" ht="12.75">
      <c r="C1359" s="92"/>
      <c r="D1359" s="92"/>
    </row>
    <row r="1360" spans="3:4" ht="12.75">
      <c r="C1360" s="92"/>
      <c r="D1360" s="92"/>
    </row>
    <row r="1361" spans="3:4" ht="12.75">
      <c r="C1361" s="92"/>
      <c r="D1361" s="92"/>
    </row>
    <row r="1362" spans="3:4" ht="12.75">
      <c r="C1362" s="92"/>
      <c r="D1362" s="92"/>
    </row>
    <row r="1363" spans="3:4" ht="12.75">
      <c r="C1363" s="92"/>
      <c r="D1363" s="92"/>
    </row>
    <row r="1364" spans="3:4" ht="12.75">
      <c r="C1364" s="92"/>
      <c r="D1364" s="92"/>
    </row>
    <row r="1365" spans="3:4" ht="12.75">
      <c r="C1365" s="92"/>
      <c r="D1365" s="92"/>
    </row>
    <row r="1366" spans="3:4" ht="12.75">
      <c r="C1366" s="92"/>
      <c r="D1366" s="92"/>
    </row>
    <row r="1367" spans="3:4" ht="12.75">
      <c r="C1367" s="92"/>
      <c r="D1367" s="92"/>
    </row>
    <row r="1368" spans="3:4" ht="12.75">
      <c r="C1368" s="92"/>
      <c r="D1368" s="92"/>
    </row>
    <row r="1369" spans="3:4" ht="12.75">
      <c r="C1369" s="92"/>
      <c r="D1369" s="92"/>
    </row>
    <row r="1370" spans="3:4" ht="12.75">
      <c r="C1370" s="92"/>
      <c r="D1370" s="92"/>
    </row>
    <row r="1371" spans="3:4" ht="12.75">
      <c r="C1371" s="92"/>
      <c r="D1371" s="92"/>
    </row>
    <row r="1372" spans="3:4" ht="12.75">
      <c r="C1372" s="92"/>
      <c r="D1372" s="92"/>
    </row>
    <row r="1373" spans="3:4" ht="12.75">
      <c r="C1373" s="92"/>
      <c r="D1373" s="92"/>
    </row>
    <row r="1374" spans="3:4" ht="12.75">
      <c r="C1374" s="92"/>
      <c r="D1374" s="92"/>
    </row>
    <row r="1375" spans="3:4" ht="12.75">
      <c r="C1375" s="92"/>
      <c r="D1375" s="92"/>
    </row>
    <row r="1376" spans="3:4" ht="12.75">
      <c r="C1376" s="92"/>
      <c r="D1376" s="92"/>
    </row>
    <row r="1377" spans="3:4" ht="12.75">
      <c r="C1377" s="92"/>
      <c r="D1377" s="92"/>
    </row>
    <row r="1378" spans="3:4" ht="12.75">
      <c r="C1378" s="92"/>
      <c r="D1378" s="92"/>
    </row>
    <row r="1379" spans="3:4" ht="12.75">
      <c r="C1379" s="92"/>
      <c r="D1379" s="92"/>
    </row>
    <row r="1380" spans="3:4" ht="12.75">
      <c r="C1380" s="92"/>
      <c r="D1380" s="92"/>
    </row>
    <row r="1381" spans="3:4" ht="12.75">
      <c r="C1381" s="92"/>
      <c r="D1381" s="92"/>
    </row>
    <row r="1382" spans="3:4" ht="12.75">
      <c r="C1382" s="92"/>
      <c r="D1382" s="92"/>
    </row>
    <row r="1383" spans="3:4" ht="12.75">
      <c r="C1383" s="92"/>
      <c r="D1383" s="92"/>
    </row>
    <row r="1384" spans="3:4" ht="12.75">
      <c r="C1384" s="92"/>
      <c r="D1384" s="92"/>
    </row>
    <row r="1385" spans="3:4" ht="12.75">
      <c r="C1385" s="92"/>
      <c r="D1385" s="92"/>
    </row>
    <row r="1386" spans="3:4" ht="12.75">
      <c r="C1386" s="92"/>
      <c r="D1386" s="92"/>
    </row>
    <row r="1387" spans="3:4" ht="12.75">
      <c r="C1387" s="92"/>
      <c r="D1387" s="92"/>
    </row>
    <row r="1388" spans="3:4" ht="12.75">
      <c r="C1388" s="92"/>
      <c r="D1388" s="92"/>
    </row>
    <row r="1389" spans="3:4" ht="12.75">
      <c r="C1389" s="92"/>
      <c r="D1389" s="92"/>
    </row>
    <row r="1390" spans="3:4" ht="12.75">
      <c r="C1390" s="92"/>
      <c r="D1390" s="92"/>
    </row>
    <row r="1391" spans="3:4" ht="12.75">
      <c r="C1391" s="92"/>
      <c r="D1391" s="92"/>
    </row>
    <row r="1392" spans="3:4" ht="12.75">
      <c r="C1392" s="92"/>
      <c r="D1392" s="92"/>
    </row>
    <row r="1393" spans="3:4" ht="12.75">
      <c r="C1393" s="92"/>
      <c r="D1393" s="92"/>
    </row>
    <row r="1394" spans="3:4" ht="12.75">
      <c r="C1394" s="92"/>
      <c r="D1394" s="92"/>
    </row>
    <row r="1395" spans="3:4" ht="12.75">
      <c r="C1395" s="92"/>
      <c r="D1395" s="92"/>
    </row>
    <row r="1396" spans="3:4" ht="12.75">
      <c r="C1396" s="92"/>
      <c r="D1396" s="92"/>
    </row>
    <row r="1397" spans="3:4" ht="12.75">
      <c r="C1397" s="92"/>
      <c r="D1397" s="92"/>
    </row>
    <row r="1398" spans="3:4" ht="12.75">
      <c r="C1398" s="92"/>
      <c r="D1398" s="92"/>
    </row>
    <row r="1399" spans="3:4" ht="12.75">
      <c r="C1399" s="92"/>
      <c r="D1399" s="92"/>
    </row>
    <row r="1400" spans="3:4" ht="12.75">
      <c r="C1400" s="92"/>
      <c r="D1400" s="92"/>
    </row>
    <row r="1401" spans="3:4" ht="12.75">
      <c r="C1401" s="92"/>
      <c r="D1401" s="92"/>
    </row>
    <row r="1402" spans="3:4" ht="12.75">
      <c r="C1402" s="92"/>
      <c r="D1402" s="92"/>
    </row>
    <row r="1403" spans="3:4" ht="12.75">
      <c r="C1403" s="92"/>
      <c r="D1403" s="92"/>
    </row>
    <row r="1404" spans="3:4" ht="12.75">
      <c r="C1404" s="92"/>
      <c r="D1404" s="92"/>
    </row>
    <row r="1405" spans="3:4" ht="12.75">
      <c r="C1405" s="92"/>
      <c r="D1405" s="92"/>
    </row>
    <row r="1406" spans="3:4" ht="12.75">
      <c r="C1406" s="92"/>
      <c r="D1406" s="92"/>
    </row>
    <row r="1407" spans="3:4" ht="12.75">
      <c r="C1407" s="92"/>
      <c r="D1407" s="92"/>
    </row>
    <row r="1408" spans="3:4" ht="12.75">
      <c r="C1408" s="92"/>
      <c r="D1408" s="92"/>
    </row>
    <row r="1409" spans="3:4" ht="12.75">
      <c r="C1409" s="92"/>
      <c r="D1409" s="92"/>
    </row>
    <row r="1410" spans="3:4" ht="12.75">
      <c r="C1410" s="92"/>
      <c r="D1410" s="92"/>
    </row>
    <row r="1411" spans="3:4" ht="12.75">
      <c r="C1411" s="92"/>
      <c r="D1411" s="92"/>
    </row>
    <row r="1412" spans="3:4" ht="12.75">
      <c r="C1412" s="92"/>
      <c r="D1412" s="92"/>
    </row>
    <row r="1413" spans="3:4" ht="12.75">
      <c r="C1413" s="92"/>
      <c r="D1413" s="92"/>
    </row>
    <row r="1414" spans="3:4" ht="12.75">
      <c r="C1414" s="92"/>
      <c r="D1414" s="92"/>
    </row>
    <row r="1415" spans="3:4" ht="12.75">
      <c r="C1415" s="92"/>
      <c r="D1415" s="92"/>
    </row>
    <row r="1416" spans="3:4" ht="12.75">
      <c r="C1416" s="92"/>
      <c r="D1416" s="92"/>
    </row>
    <row r="1417" spans="3:4" ht="12.75">
      <c r="C1417" s="92"/>
      <c r="D1417" s="92"/>
    </row>
    <row r="1418" spans="3:4" ht="12.75">
      <c r="C1418" s="92"/>
      <c r="D1418" s="92"/>
    </row>
    <row r="1419" spans="3:4" ht="12.75">
      <c r="C1419" s="92"/>
      <c r="D1419" s="92"/>
    </row>
    <row r="1420" spans="3:4" ht="12.75">
      <c r="C1420" s="92"/>
      <c r="D1420" s="92"/>
    </row>
    <row r="1421" spans="3:4" ht="12.75">
      <c r="C1421" s="92"/>
      <c r="D1421" s="92"/>
    </row>
    <row r="1422" spans="3:4" ht="12.75">
      <c r="C1422" s="92"/>
      <c r="D1422" s="92"/>
    </row>
    <row r="1423" spans="3:4" ht="12.75">
      <c r="C1423" s="92"/>
      <c r="D1423" s="92"/>
    </row>
    <row r="1424" spans="3:4" ht="12.75">
      <c r="C1424" s="92"/>
      <c r="D1424" s="92"/>
    </row>
    <row r="1425" spans="3:4" ht="12.75">
      <c r="C1425" s="92"/>
      <c r="D1425" s="92"/>
    </row>
    <row r="1426" spans="3:4" ht="12.75">
      <c r="C1426" s="92"/>
      <c r="D1426" s="92"/>
    </row>
    <row r="1427" spans="3:4" ht="12.75">
      <c r="C1427" s="92"/>
      <c r="D1427" s="92"/>
    </row>
    <row r="1428" spans="3:4" ht="12.75">
      <c r="C1428" s="92"/>
      <c r="D1428" s="92"/>
    </row>
    <row r="1429" spans="3:4" ht="12.75">
      <c r="C1429" s="92"/>
      <c r="D1429" s="92"/>
    </row>
    <row r="1430" spans="3:4" ht="12.75">
      <c r="C1430" s="92"/>
      <c r="D1430" s="92"/>
    </row>
    <row r="1431" spans="3:4" ht="12.75">
      <c r="C1431" s="92"/>
      <c r="D1431" s="92"/>
    </row>
    <row r="1432" spans="3:4" ht="12.75">
      <c r="C1432" s="92"/>
      <c r="D1432" s="92"/>
    </row>
    <row r="1433" spans="3:4" ht="12.75">
      <c r="C1433" s="92"/>
      <c r="D1433" s="92"/>
    </row>
    <row r="1434" spans="3:4" ht="12.75">
      <c r="C1434" s="92"/>
      <c r="D1434" s="92"/>
    </row>
    <row r="1435" spans="3:4" ht="12.75">
      <c r="C1435" s="92"/>
      <c r="D1435" s="92"/>
    </row>
    <row r="1436" spans="3:4" ht="12.75">
      <c r="C1436" s="92"/>
      <c r="D1436" s="92"/>
    </row>
    <row r="1437" spans="3:4" ht="12.75">
      <c r="C1437" s="92"/>
      <c r="D1437" s="92"/>
    </row>
    <row r="1438" spans="3:4" ht="12.75">
      <c r="C1438" s="92"/>
      <c r="D1438" s="92"/>
    </row>
    <row r="1439" spans="3:4" ht="12.75">
      <c r="C1439" s="92"/>
      <c r="D1439" s="92"/>
    </row>
    <row r="1440" spans="3:4" ht="12.75">
      <c r="C1440" s="92"/>
      <c r="D1440" s="92"/>
    </row>
    <row r="1441" spans="3:4" ht="12.75">
      <c r="C1441" s="92"/>
      <c r="D1441" s="92"/>
    </row>
    <row r="1442" spans="3:4" ht="12.75">
      <c r="C1442" s="92"/>
      <c r="D1442" s="92"/>
    </row>
    <row r="1443" spans="3:4" ht="12.75">
      <c r="C1443" s="92"/>
      <c r="D1443" s="92"/>
    </row>
    <row r="1444" spans="3:4" ht="12.75">
      <c r="C1444" s="92"/>
      <c r="D1444" s="92"/>
    </row>
    <row r="1445" spans="3:4" ht="12.75">
      <c r="C1445" s="92"/>
      <c r="D1445" s="92"/>
    </row>
    <row r="1446" spans="3:4" ht="12.75">
      <c r="C1446" s="92"/>
      <c r="D1446" s="92"/>
    </row>
    <row r="1447" spans="3:4" ht="12.75">
      <c r="C1447" s="92"/>
      <c r="D1447" s="92"/>
    </row>
    <row r="1448" spans="3:4" ht="12.75">
      <c r="C1448" s="92"/>
      <c r="D1448" s="92"/>
    </row>
    <row r="1449" spans="3:4" ht="12.75">
      <c r="C1449" s="92"/>
      <c r="D1449" s="92"/>
    </row>
    <row r="1450" spans="3:4" ht="12.75">
      <c r="C1450" s="92"/>
      <c r="D1450" s="92"/>
    </row>
    <row r="1451" spans="3:4" ht="12.75">
      <c r="C1451" s="92"/>
      <c r="D1451" s="92"/>
    </row>
    <row r="1452" spans="3:4" ht="12.75">
      <c r="C1452" s="92"/>
      <c r="D1452" s="92"/>
    </row>
    <row r="1453" spans="3:4" ht="12.75">
      <c r="C1453" s="92"/>
      <c r="D1453" s="92"/>
    </row>
    <row r="1454" spans="3:4" ht="12.75">
      <c r="C1454" s="92"/>
      <c r="D1454" s="92"/>
    </row>
    <row r="1455" spans="3:4" ht="12.75">
      <c r="C1455" s="92"/>
      <c r="D1455" s="92"/>
    </row>
    <row r="1456" spans="3:4" ht="12.75">
      <c r="C1456" s="92"/>
      <c r="D1456" s="92"/>
    </row>
    <row r="1457" spans="3:4" ht="12.75">
      <c r="C1457" s="92"/>
      <c r="D1457" s="92"/>
    </row>
    <row r="1458" spans="3:4" ht="12.75">
      <c r="C1458" s="92"/>
      <c r="D1458" s="92"/>
    </row>
    <row r="1459" spans="3:4" ht="12.75">
      <c r="C1459" s="92"/>
      <c r="D1459" s="92"/>
    </row>
    <row r="1460" spans="3:4" ht="12.75">
      <c r="C1460" s="92"/>
      <c r="D1460" s="92"/>
    </row>
    <row r="1461" spans="3:4" ht="12.75">
      <c r="C1461" s="92"/>
      <c r="D1461" s="92"/>
    </row>
    <row r="1462" spans="3:4" ht="12.75">
      <c r="C1462" s="92"/>
      <c r="D1462" s="92"/>
    </row>
    <row r="1463" spans="3:4" ht="12.75">
      <c r="C1463" s="92"/>
      <c r="D1463" s="92"/>
    </row>
    <row r="1464" spans="3:4" ht="12.75">
      <c r="C1464" s="92"/>
      <c r="D1464" s="92"/>
    </row>
    <row r="1465" spans="3:4" ht="12.75">
      <c r="C1465" s="92"/>
      <c r="D1465" s="92"/>
    </row>
    <row r="1466" spans="3:4" ht="12.75">
      <c r="C1466" s="92"/>
      <c r="D1466" s="92"/>
    </row>
    <row r="1467" spans="3:4" ht="12.75">
      <c r="C1467" s="92"/>
      <c r="D1467" s="92"/>
    </row>
    <row r="1468" spans="3:4" ht="12.75">
      <c r="C1468" s="92"/>
      <c r="D1468" s="92"/>
    </row>
    <row r="1469" spans="3:4" ht="12.75">
      <c r="C1469" s="92"/>
      <c r="D1469" s="92"/>
    </row>
    <row r="1470" spans="3:4" ht="12.75">
      <c r="C1470" s="92"/>
      <c r="D1470" s="92"/>
    </row>
    <row r="1471" spans="3:4" ht="12.75">
      <c r="C1471" s="92"/>
      <c r="D1471" s="92"/>
    </row>
    <row r="1472" spans="3:4" ht="12.75">
      <c r="C1472" s="92"/>
      <c r="D1472" s="92"/>
    </row>
    <row r="1473" spans="3:4" ht="12.75">
      <c r="C1473" s="92"/>
      <c r="D1473" s="92"/>
    </row>
    <row r="1474" spans="3:4" ht="12.75">
      <c r="C1474" s="92"/>
      <c r="D1474" s="92"/>
    </row>
    <row r="1475" spans="3:4" ht="12.75">
      <c r="C1475" s="92"/>
      <c r="D1475" s="92"/>
    </row>
    <row r="1476" spans="3:4" ht="12.75">
      <c r="C1476" s="92"/>
      <c r="D1476" s="92"/>
    </row>
    <row r="1477" spans="3:4" ht="12.75">
      <c r="C1477" s="92"/>
      <c r="D1477" s="92"/>
    </row>
    <row r="1478" spans="3:4" ht="12.75">
      <c r="C1478" s="92"/>
      <c r="D1478" s="92"/>
    </row>
    <row r="1479" spans="3:4" ht="12.75">
      <c r="C1479" s="92"/>
      <c r="D1479" s="92"/>
    </row>
    <row r="1480" spans="3:4" ht="12.75">
      <c r="C1480" s="92"/>
      <c r="D1480" s="92"/>
    </row>
    <row r="1481" spans="3:4" ht="12.75">
      <c r="C1481" s="92"/>
      <c r="D1481" s="92"/>
    </row>
    <row r="1482" spans="3:4" ht="12.75">
      <c r="C1482" s="92"/>
      <c r="D1482" s="92"/>
    </row>
    <row r="1483" spans="3:4" ht="12.75">
      <c r="C1483" s="92"/>
      <c r="D1483" s="92"/>
    </row>
    <row r="1484" spans="3:4" ht="12.75">
      <c r="C1484" s="92"/>
      <c r="D1484" s="92"/>
    </row>
    <row r="1485" spans="3:4" ht="12.75">
      <c r="C1485" s="92"/>
      <c r="D1485" s="92"/>
    </row>
    <row r="1486" spans="3:4" ht="12.75">
      <c r="C1486" s="92"/>
      <c r="D1486" s="92"/>
    </row>
    <row r="1487" spans="3:4" ht="12.75">
      <c r="C1487" s="92"/>
      <c r="D1487" s="92"/>
    </row>
    <row r="1488" spans="3:4" ht="12.75">
      <c r="C1488" s="92"/>
      <c r="D1488" s="92"/>
    </row>
    <row r="1489" spans="3:4" ht="12.75">
      <c r="C1489" s="92"/>
      <c r="D1489" s="92"/>
    </row>
    <row r="1490" spans="3:4" ht="12.75">
      <c r="C1490" s="92"/>
      <c r="D1490" s="92"/>
    </row>
    <row r="1491" spans="3:4" ht="12.75">
      <c r="C1491" s="92"/>
      <c r="D1491" s="92"/>
    </row>
    <row r="1492" spans="3:4" ht="12.75">
      <c r="C1492" s="92"/>
      <c r="D1492" s="92"/>
    </row>
    <row r="1493" spans="3:4" ht="12.75">
      <c r="C1493" s="92"/>
      <c r="D1493" s="92"/>
    </row>
    <row r="1494" spans="3:4" ht="12.75">
      <c r="C1494" s="92"/>
      <c r="D1494" s="92"/>
    </row>
    <row r="1495" spans="3:4" ht="12.75">
      <c r="C1495" s="92"/>
      <c r="D1495" s="92"/>
    </row>
    <row r="1496" spans="3:4" ht="12.75">
      <c r="C1496" s="92"/>
      <c r="D1496" s="92"/>
    </row>
    <row r="1497" spans="3:4" ht="12.75">
      <c r="C1497" s="92"/>
      <c r="D1497" s="92"/>
    </row>
    <row r="1498" spans="3:4" ht="12.75">
      <c r="C1498" s="92"/>
      <c r="D1498" s="92"/>
    </row>
    <row r="1499" spans="3:4" ht="12.75">
      <c r="C1499" s="92"/>
      <c r="D1499" s="92"/>
    </row>
    <row r="1500" spans="3:4" ht="12.75">
      <c r="C1500" s="92"/>
      <c r="D1500" s="92"/>
    </row>
    <row r="1501" spans="3:4" ht="12.75">
      <c r="C1501" s="92"/>
      <c r="D1501" s="92"/>
    </row>
    <row r="1502" spans="3:4" ht="12.75">
      <c r="C1502" s="92"/>
      <c r="D1502" s="92"/>
    </row>
    <row r="1503" spans="3:4" ht="12.75">
      <c r="C1503" s="92"/>
      <c r="D1503" s="92"/>
    </row>
    <row r="1504" spans="3:4" ht="12.75">
      <c r="C1504" s="92"/>
      <c r="D1504" s="92"/>
    </row>
    <row r="1505" spans="3:4" ht="12.75">
      <c r="C1505" s="92"/>
      <c r="D1505" s="92"/>
    </row>
    <row r="1506" spans="3:4" ht="12.75">
      <c r="C1506" s="92"/>
      <c r="D1506" s="92"/>
    </row>
    <row r="1507" spans="3:4" ht="12.75">
      <c r="C1507" s="92"/>
      <c r="D1507" s="92"/>
    </row>
    <row r="1508" spans="3:4" ht="12.75">
      <c r="C1508" s="92"/>
      <c r="D1508" s="92"/>
    </row>
    <row r="1509" spans="3:4" ht="12.75">
      <c r="C1509" s="92"/>
      <c r="D1509" s="92"/>
    </row>
    <row r="1510" spans="3:4" ht="12.75">
      <c r="C1510" s="92"/>
      <c r="D1510" s="92"/>
    </row>
    <row r="1511" spans="3:4" ht="12.75">
      <c r="C1511" s="92"/>
      <c r="D1511" s="92"/>
    </row>
    <row r="1512" spans="3:4" ht="12.75">
      <c r="C1512" s="92"/>
      <c r="D1512" s="92"/>
    </row>
    <row r="1513" spans="3:4" ht="12.75">
      <c r="C1513" s="92"/>
      <c r="D1513" s="92"/>
    </row>
    <row r="1514" spans="3:4" ht="12.75">
      <c r="C1514" s="92"/>
      <c r="D1514" s="92"/>
    </row>
    <row r="1515" spans="3:4" ht="12.75">
      <c r="C1515" s="92"/>
      <c r="D1515" s="92"/>
    </row>
    <row r="1516" spans="3:4" ht="12.75">
      <c r="C1516" s="92"/>
      <c r="D1516" s="92"/>
    </row>
    <row r="1517" spans="3:4" ht="12.75">
      <c r="C1517" s="92"/>
      <c r="D1517" s="92"/>
    </row>
    <row r="1518" spans="3:4" ht="12.75">
      <c r="C1518" s="92"/>
      <c r="D1518" s="92"/>
    </row>
    <row r="1519" spans="3:4" ht="12.75">
      <c r="C1519" s="92"/>
      <c r="D1519" s="92"/>
    </row>
    <row r="1520" spans="3:4" ht="12.75">
      <c r="C1520" s="92"/>
      <c r="D1520" s="92"/>
    </row>
    <row r="1521" spans="3:4" ht="12.75">
      <c r="C1521" s="92"/>
      <c r="D1521" s="92"/>
    </row>
    <row r="1522" spans="3:4" ht="12.75">
      <c r="C1522" s="92"/>
      <c r="D1522" s="92"/>
    </row>
    <row r="1523" spans="3:4" ht="12.75">
      <c r="C1523" s="92"/>
      <c r="D1523" s="92"/>
    </row>
    <row r="1524" spans="3:4" ht="12.75">
      <c r="C1524" s="92"/>
      <c r="D1524" s="92"/>
    </row>
    <row r="1525" spans="3:4" ht="12.75">
      <c r="C1525" s="92"/>
      <c r="D1525" s="92"/>
    </row>
    <row r="1526" spans="3:4" ht="12.75">
      <c r="C1526" s="92"/>
      <c r="D1526" s="92"/>
    </row>
    <row r="1527" spans="3:4" ht="12.75">
      <c r="C1527" s="92"/>
      <c r="D1527" s="92"/>
    </row>
    <row r="1528" spans="3:4" ht="12.75">
      <c r="C1528" s="92"/>
      <c r="D1528" s="92"/>
    </row>
    <row r="1529" spans="3:4" ht="12.75">
      <c r="C1529" s="92"/>
      <c r="D1529" s="92"/>
    </row>
    <row r="1530" spans="3:4" ht="12.75">
      <c r="C1530" s="92"/>
      <c r="D1530" s="92"/>
    </row>
    <row r="1531" spans="3:4" ht="12.75">
      <c r="C1531" s="92"/>
      <c r="D1531" s="92"/>
    </row>
    <row r="1532" spans="3:4" ht="12.75">
      <c r="C1532" s="92"/>
      <c r="D1532" s="92"/>
    </row>
    <row r="1533" spans="3:4" ht="12.75">
      <c r="C1533" s="92"/>
      <c r="D1533" s="92"/>
    </row>
    <row r="1534" spans="3:4" ht="12.75">
      <c r="C1534" s="92"/>
      <c r="D1534" s="92"/>
    </row>
    <row r="1535" spans="3:4" ht="12.75">
      <c r="C1535" s="92"/>
      <c r="D1535" s="92"/>
    </row>
    <row r="1536" spans="3:4" ht="12.75">
      <c r="C1536" s="92"/>
      <c r="D1536" s="92"/>
    </row>
    <row r="1537" spans="3:4" ht="12.75">
      <c r="C1537" s="92"/>
      <c r="D1537" s="92"/>
    </row>
    <row r="1538" spans="3:4" ht="12.75">
      <c r="C1538" s="92"/>
      <c r="D1538" s="92"/>
    </row>
    <row r="1539" spans="3:4" ht="12.75">
      <c r="C1539" s="92"/>
      <c r="D1539" s="92"/>
    </row>
    <row r="1540" spans="3:4" ht="12.75">
      <c r="C1540" s="92"/>
      <c r="D1540" s="92"/>
    </row>
    <row r="1541" spans="3:4" ht="12.75">
      <c r="C1541" s="92"/>
      <c r="D1541" s="92"/>
    </row>
    <row r="1542" spans="3:4" ht="12.75">
      <c r="C1542" s="92"/>
      <c r="D1542" s="92"/>
    </row>
    <row r="1543" spans="3:4" ht="12.75">
      <c r="C1543" s="92"/>
      <c r="D1543" s="92"/>
    </row>
    <row r="1544" spans="3:4" ht="12.75">
      <c r="C1544" s="92"/>
      <c r="D1544" s="92"/>
    </row>
    <row r="1545" spans="3:4" ht="12.75">
      <c r="C1545" s="92"/>
      <c r="D1545" s="92"/>
    </row>
    <row r="1546" spans="3:4" ht="12.75">
      <c r="C1546" s="92"/>
      <c r="D1546" s="92"/>
    </row>
    <row r="1547" spans="3:4" ht="12.75">
      <c r="C1547" s="92"/>
      <c r="D1547" s="92"/>
    </row>
    <row r="1548" spans="3:4" ht="12.75">
      <c r="C1548" s="92"/>
      <c r="D1548" s="92"/>
    </row>
    <row r="1549" spans="3:4" ht="12.75">
      <c r="C1549" s="92"/>
      <c r="D1549" s="92"/>
    </row>
    <row r="1550" spans="3:4" ht="12.75">
      <c r="C1550" s="92"/>
      <c r="D1550" s="92"/>
    </row>
    <row r="1551" spans="3:4" ht="12.75">
      <c r="C1551" s="92"/>
      <c r="D1551" s="92"/>
    </row>
    <row r="1552" spans="3:4" ht="12.75">
      <c r="C1552" s="92"/>
      <c r="D1552" s="92"/>
    </row>
    <row r="1553" spans="3:4" ht="12.75">
      <c r="C1553" s="92"/>
      <c r="D1553" s="92"/>
    </row>
    <row r="1554" spans="3:4" ht="12.75">
      <c r="C1554" s="92"/>
      <c r="D1554" s="92"/>
    </row>
    <row r="1555" spans="3:4" ht="12.75">
      <c r="C1555" s="92"/>
      <c r="D1555" s="92"/>
    </row>
    <row r="1556" spans="3:4" ht="12.75">
      <c r="C1556" s="92"/>
      <c r="D1556" s="92"/>
    </row>
    <row r="1557" spans="3:4" ht="12.75">
      <c r="C1557" s="92"/>
      <c r="D1557" s="92"/>
    </row>
    <row r="1558" spans="3:4" ht="12.75">
      <c r="C1558" s="92"/>
      <c r="D1558" s="92"/>
    </row>
    <row r="1559" spans="3:4" ht="12.75">
      <c r="C1559" s="92"/>
      <c r="D1559" s="92"/>
    </row>
    <row r="1560" spans="3:4" ht="12.75">
      <c r="C1560" s="92"/>
      <c r="D1560" s="92"/>
    </row>
    <row r="1561" spans="3:4" ht="12.75">
      <c r="C1561" s="92"/>
      <c r="D1561" s="92"/>
    </row>
    <row r="1562" spans="3:4" ht="12.75">
      <c r="C1562" s="92"/>
      <c r="D1562" s="92"/>
    </row>
    <row r="1563" spans="3:4" ht="12.75">
      <c r="C1563" s="92"/>
      <c r="D1563" s="92"/>
    </row>
    <row r="1564" spans="3:4" ht="12.75">
      <c r="C1564" s="92"/>
      <c r="D1564" s="92"/>
    </row>
    <row r="1565" spans="3:4" ht="12.75">
      <c r="C1565" s="92"/>
      <c r="D1565" s="92"/>
    </row>
    <row r="1566" spans="3:4" ht="12.75">
      <c r="C1566" s="92"/>
      <c r="D1566" s="92"/>
    </row>
    <row r="1567" spans="3:4" ht="12.75">
      <c r="C1567" s="92"/>
      <c r="D1567" s="92"/>
    </row>
    <row r="1568" spans="3:4" ht="12.75">
      <c r="C1568" s="92"/>
      <c r="D1568" s="92"/>
    </row>
    <row r="1569" spans="3:4" ht="12.75">
      <c r="C1569" s="92"/>
      <c r="D1569" s="92"/>
    </row>
    <row r="1570" spans="3:4" ht="12.75">
      <c r="C1570" s="92"/>
      <c r="D1570" s="92"/>
    </row>
    <row r="1571" spans="3:4" ht="12.75">
      <c r="C1571" s="92"/>
      <c r="D1571" s="92"/>
    </row>
    <row r="1572" spans="3:4" ht="12.75">
      <c r="C1572" s="92"/>
      <c r="D1572" s="92"/>
    </row>
    <row r="1573" spans="3:4" ht="12.75">
      <c r="C1573" s="92"/>
      <c r="D1573" s="92"/>
    </row>
    <row r="1574" spans="3:4" ht="12.75">
      <c r="C1574" s="92"/>
      <c r="D1574" s="92"/>
    </row>
    <row r="1575" spans="3:4" ht="12.75">
      <c r="C1575" s="92"/>
      <c r="D1575" s="92"/>
    </row>
    <row r="1576" spans="3:4" ht="12.75">
      <c r="C1576" s="92"/>
      <c r="D1576" s="92"/>
    </row>
    <row r="1577" spans="3:4" ht="12.75">
      <c r="C1577" s="92"/>
      <c r="D1577" s="92"/>
    </row>
    <row r="1578" spans="3:4" ht="12.75">
      <c r="C1578" s="92"/>
      <c r="D1578" s="92"/>
    </row>
    <row r="1579" spans="3:4" ht="12.75">
      <c r="C1579" s="92"/>
      <c r="D1579" s="92"/>
    </row>
    <row r="1580" spans="3:4" ht="12.75">
      <c r="C1580" s="92"/>
      <c r="D1580" s="92"/>
    </row>
    <row r="1581" spans="3:4" ht="12.75">
      <c r="C1581" s="92"/>
      <c r="D1581" s="92"/>
    </row>
    <row r="1582" spans="3:4" ht="12.75">
      <c r="C1582" s="92"/>
      <c r="D1582" s="92"/>
    </row>
    <row r="1583" spans="3:4" ht="12.75">
      <c r="C1583" s="92"/>
      <c r="D1583" s="92"/>
    </row>
    <row r="1584" spans="3:4" ht="12.75">
      <c r="C1584" s="92"/>
      <c r="D1584" s="92"/>
    </row>
    <row r="1585" spans="3:4" ht="12.75">
      <c r="C1585" s="92"/>
      <c r="D1585" s="92"/>
    </row>
    <row r="1586" spans="3:4" ht="12.75">
      <c r="C1586" s="92"/>
      <c r="D1586" s="92"/>
    </row>
    <row r="1587" spans="3:4" ht="12.75">
      <c r="C1587" s="92"/>
      <c r="D1587" s="92"/>
    </row>
    <row r="1588" spans="3:4" ht="12.75">
      <c r="C1588" s="92"/>
      <c r="D1588" s="92"/>
    </row>
    <row r="1589" spans="3:4" ht="12.75">
      <c r="C1589" s="92"/>
      <c r="D1589" s="92"/>
    </row>
    <row r="1590" spans="3:4" ht="12.75">
      <c r="C1590" s="92"/>
      <c r="D1590" s="92"/>
    </row>
    <row r="1591" spans="3:4" ht="12.75">
      <c r="C1591" s="92"/>
      <c r="D1591" s="92"/>
    </row>
    <row r="1592" spans="3:4" ht="12.75">
      <c r="C1592" s="92"/>
      <c r="D1592" s="92"/>
    </row>
    <row r="1593" spans="3:4" ht="12.75">
      <c r="C1593" s="92"/>
      <c r="D1593" s="92"/>
    </row>
    <row r="1594" spans="3:4" ht="12.75">
      <c r="C1594" s="92"/>
      <c r="D1594" s="92"/>
    </row>
    <row r="1595" spans="3:4" ht="12.75">
      <c r="C1595" s="92"/>
      <c r="D1595" s="92"/>
    </row>
    <row r="1596" spans="3:4" ht="12.75">
      <c r="C1596" s="92"/>
      <c r="D1596" s="92"/>
    </row>
    <row r="1597" spans="3:4" ht="12.75">
      <c r="C1597" s="92"/>
      <c r="D1597" s="92"/>
    </row>
    <row r="1598" spans="3:4" ht="12.75">
      <c r="C1598" s="92"/>
      <c r="D1598" s="92"/>
    </row>
    <row r="1599" spans="3:4" ht="12.75">
      <c r="C1599" s="92"/>
      <c r="D1599" s="92"/>
    </row>
    <row r="1600" spans="3:4" ht="12.75">
      <c r="C1600" s="92"/>
      <c r="D1600" s="92"/>
    </row>
    <row r="1601" spans="3:4" ht="12.75">
      <c r="C1601" s="92"/>
      <c r="D1601" s="92"/>
    </row>
    <row r="1602" spans="3:4" ht="12.75">
      <c r="C1602" s="92"/>
      <c r="D1602" s="92"/>
    </row>
    <row r="1603" spans="3:4" ht="12.75">
      <c r="C1603" s="92"/>
      <c r="D1603" s="92"/>
    </row>
    <row r="1604" spans="3:4" ht="12.75">
      <c r="C1604" s="92"/>
      <c r="D1604" s="92"/>
    </row>
    <row r="1605" spans="3:4" ht="12.75">
      <c r="C1605" s="92"/>
      <c r="D1605" s="92"/>
    </row>
    <row r="1606" spans="3:4" ht="12.75">
      <c r="C1606" s="92"/>
      <c r="D1606" s="92"/>
    </row>
    <row r="1607" spans="3:4" ht="12.75">
      <c r="C1607" s="92"/>
      <c r="D1607" s="92"/>
    </row>
    <row r="1608" spans="3:4" ht="12.75">
      <c r="C1608" s="92"/>
      <c r="D1608" s="92"/>
    </row>
    <row r="1609" spans="3:4" ht="12.75">
      <c r="C1609" s="92"/>
      <c r="D1609" s="92"/>
    </row>
    <row r="1610" spans="3:4" ht="12.75">
      <c r="C1610" s="92"/>
      <c r="D1610" s="92"/>
    </row>
    <row r="1611" spans="3:4" ht="12.75">
      <c r="C1611" s="92"/>
      <c r="D1611" s="92"/>
    </row>
    <row r="1612" spans="3:4" ht="12.75">
      <c r="C1612" s="92"/>
      <c r="D1612" s="92"/>
    </row>
    <row r="1613" spans="3:4" ht="12.75">
      <c r="C1613" s="92"/>
      <c r="D1613" s="92"/>
    </row>
    <row r="1614" spans="3:4" ht="12.75">
      <c r="C1614" s="92"/>
      <c r="D1614" s="92"/>
    </row>
    <row r="1615" spans="3:4" ht="12.75">
      <c r="C1615" s="92"/>
      <c r="D1615" s="92"/>
    </row>
    <row r="1616" spans="3:4" ht="12.75">
      <c r="C1616" s="92"/>
      <c r="D1616" s="92"/>
    </row>
    <row r="1617" spans="3:4" ht="12.75">
      <c r="C1617" s="92"/>
      <c r="D1617" s="92"/>
    </row>
    <row r="1618" spans="3:4" ht="12.75">
      <c r="C1618" s="92"/>
      <c r="D1618" s="92"/>
    </row>
    <row r="1619" spans="3:4" ht="12.75">
      <c r="C1619" s="92"/>
      <c r="D1619" s="92"/>
    </row>
    <row r="1620" spans="3:4" ht="12.75">
      <c r="C1620" s="92"/>
      <c r="D1620" s="92"/>
    </row>
    <row r="1621" spans="3:4" ht="12.75">
      <c r="C1621" s="92"/>
      <c r="D1621" s="92"/>
    </row>
    <row r="1622" spans="3:4" ht="12.75">
      <c r="C1622" s="92"/>
      <c r="D1622" s="92"/>
    </row>
    <row r="1623" spans="3:4" ht="12.75">
      <c r="C1623" s="92"/>
      <c r="D1623" s="92"/>
    </row>
    <row r="1624" spans="3:4" ht="12.75">
      <c r="C1624" s="92"/>
      <c r="D1624" s="92"/>
    </row>
    <row r="1625" spans="3:4" ht="12.75">
      <c r="C1625" s="92"/>
      <c r="D1625" s="92"/>
    </row>
    <row r="1626" spans="3:4" ht="12.75">
      <c r="C1626" s="92"/>
      <c r="D1626" s="92"/>
    </row>
    <row r="1627" spans="3:4" ht="12.75">
      <c r="C1627" s="92"/>
      <c r="D1627" s="92"/>
    </row>
    <row r="1628" spans="3:4" ht="12.75">
      <c r="C1628" s="92"/>
      <c r="D1628" s="92"/>
    </row>
    <row r="1629" spans="3:4" ht="12.75">
      <c r="C1629" s="92"/>
      <c r="D1629" s="92"/>
    </row>
    <row r="1630" spans="3:4" ht="12.75">
      <c r="C1630" s="92"/>
      <c r="D1630" s="92"/>
    </row>
    <row r="1631" spans="3:4" ht="12.75">
      <c r="C1631" s="92"/>
      <c r="D1631" s="92"/>
    </row>
    <row r="1632" spans="3:4" ht="12.75">
      <c r="C1632" s="92"/>
      <c r="D1632" s="92"/>
    </row>
    <row r="1633" spans="3:4" ht="12.75">
      <c r="C1633" s="92"/>
      <c r="D1633" s="92"/>
    </row>
    <row r="1634" spans="3:4" ht="12.75">
      <c r="C1634" s="92"/>
      <c r="D1634" s="92"/>
    </row>
    <row r="1635" spans="3:4" ht="12.75">
      <c r="C1635" s="92"/>
      <c r="D1635" s="92"/>
    </row>
    <row r="1636" spans="3:4" ht="12.75">
      <c r="C1636" s="92"/>
      <c r="D1636" s="92"/>
    </row>
    <row r="1637" spans="3:4" ht="12.75">
      <c r="C1637" s="92"/>
      <c r="D1637" s="92"/>
    </row>
    <row r="1638" spans="3:4" ht="12.75">
      <c r="C1638" s="92"/>
      <c r="D1638" s="92"/>
    </row>
    <row r="1639" spans="3:4" ht="12.75">
      <c r="C1639" s="92"/>
      <c r="D1639" s="92"/>
    </row>
    <row r="1640" spans="3:4" ht="12.75">
      <c r="C1640" s="92"/>
      <c r="D1640" s="92"/>
    </row>
    <row r="1641" spans="3:4" ht="12.75">
      <c r="C1641" s="92"/>
      <c r="D1641" s="92"/>
    </row>
    <row r="1642" spans="3:4" ht="12.75">
      <c r="C1642" s="92"/>
      <c r="D1642" s="92"/>
    </row>
    <row r="1643" spans="3:4" ht="12.75">
      <c r="C1643" s="92"/>
      <c r="D1643" s="92"/>
    </row>
    <row r="1644" spans="3:4" ht="12.75">
      <c r="C1644" s="92"/>
      <c r="D1644" s="92"/>
    </row>
    <row r="1645" spans="3:4" ht="12.75">
      <c r="C1645" s="92"/>
      <c r="D1645" s="92"/>
    </row>
    <row r="1646" spans="3:4" ht="12.75">
      <c r="C1646" s="92"/>
      <c r="D1646" s="92"/>
    </row>
    <row r="1647" spans="3:4" ht="12.75">
      <c r="C1647" s="92"/>
      <c r="D1647" s="92"/>
    </row>
    <row r="1648" spans="3:4" ht="12.75">
      <c r="C1648" s="92"/>
      <c r="D1648" s="92"/>
    </row>
    <row r="1649" spans="3:4" ht="12.75">
      <c r="C1649" s="92"/>
      <c r="D1649" s="92"/>
    </row>
    <row r="1650" spans="3:4" ht="12.75">
      <c r="C1650" s="92"/>
      <c r="D1650" s="92"/>
    </row>
    <row r="1651" spans="3:4" ht="12.75">
      <c r="C1651" s="92"/>
      <c r="D1651" s="92"/>
    </row>
    <row r="1652" spans="3:4" ht="12.75">
      <c r="C1652" s="92"/>
      <c r="D1652" s="92"/>
    </row>
    <row r="1653" spans="3:4" ht="12.75">
      <c r="C1653" s="92"/>
      <c r="D1653" s="92"/>
    </row>
    <row r="1654" spans="3:4" ht="12.75">
      <c r="C1654" s="92"/>
      <c r="D1654" s="92"/>
    </row>
    <row r="1655" spans="3:4" ht="12.75">
      <c r="C1655" s="92"/>
      <c r="D1655" s="92"/>
    </row>
    <row r="1656" spans="3:4" ht="12.75">
      <c r="C1656" s="92"/>
      <c r="D1656" s="92"/>
    </row>
    <row r="1657" spans="3:4" ht="12.75">
      <c r="C1657" s="92"/>
      <c r="D1657" s="92"/>
    </row>
    <row r="1658" spans="3:4" ht="12.75">
      <c r="C1658" s="92"/>
      <c r="D1658" s="92"/>
    </row>
    <row r="1659" spans="3:4" ht="12.75">
      <c r="C1659" s="92"/>
      <c r="D1659" s="92"/>
    </row>
    <row r="1660" spans="3:4" ht="12.75">
      <c r="C1660" s="92"/>
      <c r="D1660" s="92"/>
    </row>
    <row r="1661" spans="3:4" ht="12.75">
      <c r="C1661" s="92"/>
      <c r="D1661" s="92"/>
    </row>
    <row r="1662" spans="3:4" ht="12.75">
      <c r="C1662" s="92"/>
      <c r="D1662" s="92"/>
    </row>
    <row r="1663" spans="3:4" ht="12.75">
      <c r="C1663" s="92"/>
      <c r="D1663" s="92"/>
    </row>
    <row r="1664" spans="3:4" ht="12.75">
      <c r="C1664" s="92"/>
      <c r="D1664" s="92"/>
    </row>
    <row r="1665" spans="3:4" ht="12.75">
      <c r="C1665" s="92"/>
      <c r="D1665" s="92"/>
    </row>
    <row r="1666" spans="3:4" ht="12.75">
      <c r="C1666" s="92"/>
      <c r="D1666" s="92"/>
    </row>
    <row r="1667" spans="3:4" ht="12.75">
      <c r="C1667" s="92"/>
      <c r="D1667" s="92"/>
    </row>
    <row r="1668" spans="3:4" ht="12.75">
      <c r="C1668" s="92"/>
      <c r="D1668" s="92"/>
    </row>
    <row r="1669" spans="3:4" ht="12.75">
      <c r="C1669" s="92"/>
      <c r="D1669" s="92"/>
    </row>
    <row r="1670" spans="3:4" ht="12.75">
      <c r="C1670" s="92"/>
      <c r="D1670" s="92"/>
    </row>
    <row r="1671" spans="3:4" ht="12.75">
      <c r="C1671" s="92"/>
      <c r="D1671" s="92"/>
    </row>
    <row r="1672" spans="3:4" ht="12.75">
      <c r="C1672" s="92"/>
      <c r="D1672" s="92"/>
    </row>
    <row r="1673" spans="3:4" ht="12.75">
      <c r="C1673" s="92"/>
      <c r="D1673" s="92"/>
    </row>
    <row r="1674" spans="3:4" ht="12.75">
      <c r="C1674" s="92"/>
      <c r="D1674" s="92"/>
    </row>
    <row r="1675" spans="3:4" ht="12.75">
      <c r="C1675" s="92"/>
      <c r="D1675" s="92"/>
    </row>
    <row r="1676" spans="3:4" ht="12.75">
      <c r="C1676" s="92"/>
      <c r="D1676" s="92"/>
    </row>
    <row r="1677" spans="3:4" ht="12.75">
      <c r="C1677" s="92"/>
      <c r="D1677" s="92"/>
    </row>
    <row r="1678" spans="3:4" ht="12.75">
      <c r="C1678" s="92"/>
      <c r="D1678" s="92"/>
    </row>
    <row r="1679" spans="3:4" ht="12.75">
      <c r="C1679" s="92"/>
      <c r="D1679" s="92"/>
    </row>
    <row r="1680" spans="3:4" ht="12.75">
      <c r="C1680" s="92"/>
      <c r="D1680" s="92"/>
    </row>
    <row r="1681" spans="3:4" ht="12.75">
      <c r="C1681" s="92"/>
      <c r="D1681" s="92"/>
    </row>
    <row r="1682" spans="3:4" ht="12.75">
      <c r="C1682" s="92"/>
      <c r="D1682" s="92"/>
    </row>
    <row r="1683" spans="3:4" ht="12.75">
      <c r="C1683" s="92"/>
      <c r="D1683" s="92"/>
    </row>
    <row r="1684" spans="3:4" ht="12.75">
      <c r="C1684" s="92"/>
      <c r="D1684" s="92"/>
    </row>
    <row r="1685" spans="3:4" ht="12.75">
      <c r="C1685" s="92"/>
      <c r="D1685" s="92"/>
    </row>
    <row r="1686" spans="3:4" ht="12.75">
      <c r="C1686" s="92"/>
      <c r="D1686" s="92"/>
    </row>
    <row r="1687" spans="3:4" ht="12.75">
      <c r="C1687" s="92"/>
      <c r="D1687" s="92"/>
    </row>
    <row r="1688" spans="3:4" ht="12.75">
      <c r="C1688" s="92"/>
      <c r="D1688" s="92"/>
    </row>
    <row r="1689" spans="3:4" ht="12.75">
      <c r="C1689" s="92"/>
      <c r="D1689" s="92"/>
    </row>
    <row r="1690" spans="3:4" ht="12.75">
      <c r="C1690" s="92"/>
      <c r="D1690" s="92"/>
    </row>
    <row r="1691" spans="3:4" ht="12.75">
      <c r="C1691" s="92"/>
      <c r="D1691" s="92"/>
    </row>
    <row r="1692" spans="3:4" ht="12.75">
      <c r="C1692" s="92"/>
      <c r="D1692" s="92"/>
    </row>
    <row r="1693" spans="3:4" ht="12.75">
      <c r="C1693" s="92"/>
      <c r="D1693" s="92"/>
    </row>
    <row r="1694" spans="3:4" ht="12.75">
      <c r="C1694" s="92"/>
      <c r="D1694" s="92"/>
    </row>
    <row r="1695" spans="3:4" ht="12.75">
      <c r="C1695" s="92"/>
      <c r="D1695" s="92"/>
    </row>
    <row r="1696" spans="3:4" ht="12.75">
      <c r="C1696" s="92"/>
      <c r="D1696" s="92"/>
    </row>
    <row r="1697" spans="3:4" ht="12.75">
      <c r="C1697" s="92"/>
      <c r="D1697" s="92"/>
    </row>
    <row r="1698" spans="3:4" ht="12.75">
      <c r="C1698" s="92"/>
      <c r="D1698" s="92"/>
    </row>
    <row r="1699" spans="3:4" ht="12.75">
      <c r="C1699" s="92"/>
      <c r="D1699" s="92"/>
    </row>
    <row r="1700" spans="3:4" ht="12.75">
      <c r="C1700" s="92"/>
      <c r="D1700" s="92"/>
    </row>
    <row r="1701" spans="3:4" ht="12.75">
      <c r="C1701" s="92"/>
      <c r="D1701" s="92"/>
    </row>
    <row r="1702" spans="3:4" ht="12.75">
      <c r="C1702" s="92"/>
      <c r="D1702" s="92"/>
    </row>
    <row r="1703" spans="3:4" ht="12.75">
      <c r="C1703" s="92"/>
      <c r="D1703" s="92"/>
    </row>
    <row r="1704" spans="3:4" ht="12.75">
      <c r="C1704" s="92"/>
      <c r="D1704" s="92"/>
    </row>
    <row r="1705" spans="3:4" ht="12.75">
      <c r="C1705" s="92"/>
      <c r="D1705" s="92"/>
    </row>
    <row r="1706" spans="3:4" ht="12.75">
      <c r="C1706" s="92"/>
      <c r="D1706" s="92"/>
    </row>
    <row r="1707" spans="3:4" ht="12.75">
      <c r="C1707" s="92"/>
      <c r="D1707" s="92"/>
    </row>
    <row r="1708" spans="3:4" ht="12.75">
      <c r="C1708" s="92"/>
      <c r="D1708" s="92"/>
    </row>
    <row r="1709" spans="3:4" ht="12.75">
      <c r="C1709" s="92"/>
      <c r="D1709" s="92"/>
    </row>
    <row r="1710" spans="3:4" ht="12.75">
      <c r="C1710" s="92"/>
      <c r="D1710" s="92"/>
    </row>
    <row r="1711" spans="3:4" ht="12.75">
      <c r="C1711" s="92"/>
      <c r="D1711" s="92"/>
    </row>
    <row r="1712" spans="3:4" ht="12.75">
      <c r="C1712" s="92"/>
      <c r="D1712" s="92"/>
    </row>
    <row r="1713" spans="3:4" ht="12.75">
      <c r="C1713" s="92"/>
      <c r="D1713" s="92"/>
    </row>
    <row r="1714" spans="3:4" ht="12.75">
      <c r="C1714" s="92"/>
      <c r="D1714" s="92"/>
    </row>
    <row r="1715" spans="3:4" ht="12.75">
      <c r="C1715" s="92"/>
      <c r="D1715" s="92"/>
    </row>
    <row r="1716" spans="3:4" ht="12.75">
      <c r="C1716" s="92"/>
      <c r="D1716" s="92"/>
    </row>
    <row r="1717" spans="3:4" ht="12.75">
      <c r="C1717" s="92"/>
      <c r="D1717" s="92"/>
    </row>
    <row r="1718" spans="3:4" ht="12.75">
      <c r="C1718" s="92"/>
      <c r="D1718" s="92"/>
    </row>
    <row r="1719" spans="3:4" ht="12.75">
      <c r="C1719" s="92"/>
      <c r="D1719" s="92"/>
    </row>
    <row r="1720" spans="3:4" ht="12.75">
      <c r="C1720" s="92"/>
      <c r="D1720" s="92"/>
    </row>
    <row r="1721" spans="3:4" ht="12.75">
      <c r="C1721" s="92"/>
      <c r="D1721" s="92"/>
    </row>
    <row r="1722" spans="3:4" ht="12.75">
      <c r="C1722" s="92"/>
      <c r="D1722" s="92"/>
    </row>
    <row r="1723" spans="3:4" ht="12.75">
      <c r="C1723" s="92"/>
      <c r="D1723" s="92"/>
    </row>
    <row r="1724" spans="3:4" ht="12.75">
      <c r="C1724" s="92"/>
      <c r="D1724" s="92"/>
    </row>
    <row r="1725" spans="3:4" ht="12.75">
      <c r="C1725" s="92"/>
      <c r="D1725" s="92"/>
    </row>
    <row r="1726" spans="3:4" ht="12.75">
      <c r="C1726" s="92"/>
      <c r="D1726" s="92"/>
    </row>
    <row r="1727" spans="3:4" ht="12.75">
      <c r="C1727" s="92"/>
      <c r="D1727" s="92"/>
    </row>
    <row r="1728" spans="3:4" ht="12.75">
      <c r="C1728" s="92"/>
      <c r="D1728" s="92"/>
    </row>
    <row r="1729" spans="3:4" ht="12.75">
      <c r="C1729" s="92"/>
      <c r="D1729" s="92"/>
    </row>
    <row r="1730" spans="3:4" ht="12.75">
      <c r="C1730" s="92"/>
      <c r="D1730" s="92"/>
    </row>
    <row r="1731" spans="3:4" ht="12.75">
      <c r="C1731" s="92"/>
      <c r="D1731" s="92"/>
    </row>
    <row r="1732" spans="3:4" ht="12.75">
      <c r="C1732" s="92"/>
      <c r="D1732" s="92"/>
    </row>
    <row r="1733" spans="3:4" ht="12.75">
      <c r="C1733" s="92"/>
      <c r="D1733" s="92"/>
    </row>
    <row r="1734" spans="3:4" ht="12.75">
      <c r="C1734" s="92"/>
      <c r="D1734" s="92"/>
    </row>
    <row r="1735" spans="3:4" ht="12.75">
      <c r="C1735" s="92"/>
      <c r="D1735" s="92"/>
    </row>
    <row r="1736" spans="3:4" ht="12.75">
      <c r="C1736" s="92"/>
      <c r="D1736" s="92"/>
    </row>
    <row r="1737" spans="3:4" ht="12.75">
      <c r="C1737" s="92"/>
      <c r="D1737" s="92"/>
    </row>
    <row r="1738" spans="3:4" ht="12.75">
      <c r="C1738" s="92"/>
      <c r="D1738" s="92"/>
    </row>
    <row r="1739" spans="3:4" ht="12.75">
      <c r="C1739" s="92"/>
      <c r="D1739" s="92"/>
    </row>
    <row r="1740" spans="3:4" ht="12.75">
      <c r="C1740" s="92"/>
      <c r="D1740" s="92"/>
    </row>
    <row r="1741" spans="3:4" ht="12.75">
      <c r="C1741" s="92"/>
      <c r="D1741" s="92"/>
    </row>
    <row r="1742" spans="3:4" ht="12.75">
      <c r="C1742" s="92"/>
      <c r="D1742" s="92"/>
    </row>
    <row r="1743" spans="3:4" ht="12.75">
      <c r="C1743" s="92"/>
      <c r="D1743" s="92"/>
    </row>
    <row r="1744" spans="3:4" ht="12.75">
      <c r="C1744" s="92"/>
      <c r="D1744" s="92"/>
    </row>
    <row r="1745" spans="3:4" ht="12.75">
      <c r="C1745" s="92"/>
      <c r="D1745" s="92"/>
    </row>
    <row r="1746" spans="3:4" ht="12.75">
      <c r="C1746" s="92"/>
      <c r="D1746" s="92"/>
    </row>
    <row r="1747" spans="3:4" ht="12.75">
      <c r="C1747" s="92"/>
      <c r="D1747" s="92"/>
    </row>
    <row r="1748" spans="3:4" ht="12.75">
      <c r="C1748" s="92"/>
      <c r="D1748" s="92"/>
    </row>
    <row r="1749" spans="3:4" ht="12.75">
      <c r="C1749" s="92"/>
      <c r="D1749" s="92"/>
    </row>
    <row r="1750" spans="3:4" ht="12.75">
      <c r="C1750" s="92"/>
      <c r="D1750" s="92"/>
    </row>
    <row r="1751" spans="3:4" ht="12.75">
      <c r="C1751" s="92"/>
      <c r="D1751" s="92"/>
    </row>
    <row r="1752" spans="3:4" ht="12.75">
      <c r="C1752" s="92"/>
      <c r="D1752" s="92"/>
    </row>
    <row r="1753" spans="3:4" ht="12.75">
      <c r="C1753" s="92"/>
      <c r="D1753" s="92"/>
    </row>
    <row r="1754" spans="3:4" ht="12.75">
      <c r="C1754" s="92"/>
      <c r="D1754" s="92"/>
    </row>
    <row r="1755" spans="3:4" ht="12.75">
      <c r="C1755" s="92"/>
      <c r="D1755" s="92"/>
    </row>
    <row r="1756" spans="3:4" ht="12.75">
      <c r="C1756" s="92"/>
      <c r="D1756" s="92"/>
    </row>
    <row r="1757" spans="3:4" ht="12.75">
      <c r="C1757" s="92"/>
      <c r="D1757" s="92"/>
    </row>
    <row r="1758" spans="3:4" ht="12.75">
      <c r="C1758" s="92"/>
      <c r="D1758" s="92"/>
    </row>
    <row r="1759" spans="3:4" ht="12.75">
      <c r="C1759" s="92"/>
      <c r="D1759" s="92"/>
    </row>
    <row r="1760" spans="3:4" ht="12.75">
      <c r="C1760" s="92"/>
      <c r="D1760" s="92"/>
    </row>
    <row r="1761" spans="3:4" ht="12.75">
      <c r="C1761" s="92"/>
      <c r="D1761" s="92"/>
    </row>
    <row r="1762" spans="3:4" ht="12.75">
      <c r="C1762" s="92"/>
      <c r="D1762" s="92"/>
    </row>
    <row r="1763" spans="3:4" ht="12.75">
      <c r="C1763" s="92"/>
      <c r="D1763" s="92"/>
    </row>
    <row r="1764" spans="3:4" ht="12.75">
      <c r="C1764" s="92"/>
      <c r="D1764" s="92"/>
    </row>
    <row r="1765" spans="3:4" ht="12.75">
      <c r="C1765" s="92"/>
      <c r="D1765" s="92"/>
    </row>
    <row r="1766" spans="3:4" ht="12.75">
      <c r="C1766" s="92"/>
      <c r="D1766" s="92"/>
    </row>
    <row r="1767" spans="3:4" ht="12.75">
      <c r="C1767" s="92"/>
      <c r="D1767" s="92"/>
    </row>
    <row r="1768" spans="3:4" ht="12.75">
      <c r="C1768" s="92"/>
      <c r="D1768" s="92"/>
    </row>
    <row r="1769" spans="3:4" ht="12.75">
      <c r="C1769" s="92"/>
      <c r="D1769" s="92"/>
    </row>
    <row r="1770" spans="3:4" ht="12.75">
      <c r="C1770" s="92"/>
      <c r="D1770" s="92"/>
    </row>
    <row r="1771" spans="3:4" ht="12.75">
      <c r="C1771" s="92"/>
      <c r="D1771" s="92"/>
    </row>
    <row r="1772" spans="3:4" ht="12.75">
      <c r="C1772" s="92"/>
      <c r="D1772" s="92"/>
    </row>
    <row r="1773" spans="3:4" ht="12.75">
      <c r="C1773" s="92"/>
      <c r="D1773" s="92"/>
    </row>
    <row r="1774" spans="3:4" ht="12.75">
      <c r="C1774" s="92"/>
      <c r="D1774" s="92"/>
    </row>
    <row r="1775" spans="3:4" ht="12.75">
      <c r="C1775" s="92"/>
      <c r="D1775" s="92"/>
    </row>
    <row r="1776" spans="3:4" ht="12.75">
      <c r="C1776" s="92"/>
      <c r="D1776" s="92"/>
    </row>
    <row r="1777" spans="3:4" ht="12.75">
      <c r="C1777" s="92"/>
      <c r="D1777" s="92"/>
    </row>
    <row r="1778" spans="3:4" ht="12.75">
      <c r="C1778" s="92"/>
      <c r="D1778" s="92"/>
    </row>
    <row r="1779" spans="3:4" ht="12.75">
      <c r="C1779" s="92"/>
      <c r="D1779" s="92"/>
    </row>
    <row r="1780" spans="3:4" ht="12.75">
      <c r="C1780" s="92"/>
      <c r="D1780" s="92"/>
    </row>
    <row r="1781" spans="3:4" ht="12.75">
      <c r="C1781" s="92"/>
      <c r="D1781" s="92"/>
    </row>
    <row r="1782" spans="3:4" ht="12.75">
      <c r="C1782" s="92"/>
      <c r="D1782" s="92"/>
    </row>
    <row r="1783" spans="3:4" ht="12.75">
      <c r="C1783" s="92"/>
      <c r="D1783" s="92"/>
    </row>
    <row r="1784" spans="3:4" ht="12.75">
      <c r="C1784" s="92"/>
      <c r="D1784" s="92"/>
    </row>
    <row r="1785" spans="3:4" ht="12.75">
      <c r="C1785" s="92"/>
      <c r="D1785" s="92"/>
    </row>
    <row r="1786" spans="3:4" ht="12.75">
      <c r="C1786" s="92"/>
      <c r="D1786" s="92"/>
    </row>
    <row r="1787" spans="3:4" ht="12.75">
      <c r="C1787" s="92"/>
      <c r="D1787" s="92"/>
    </row>
    <row r="1788" spans="3:4" ht="12.75">
      <c r="C1788" s="92"/>
      <c r="D1788" s="92"/>
    </row>
    <row r="1789" spans="3:4" ht="12.75">
      <c r="C1789" s="92"/>
      <c r="D1789" s="92"/>
    </row>
    <row r="1790" spans="3:4" ht="12.75">
      <c r="C1790" s="92"/>
      <c r="D1790" s="92"/>
    </row>
    <row r="1791" spans="3:4" ht="12.75">
      <c r="C1791" s="92"/>
      <c r="D1791" s="92"/>
    </row>
    <row r="1792" spans="3:4" ht="12.75">
      <c r="C1792" s="92"/>
      <c r="D1792" s="92"/>
    </row>
    <row r="1793" spans="3:4" ht="12.75">
      <c r="C1793" s="92"/>
      <c r="D1793" s="92"/>
    </row>
    <row r="1794" spans="3:4" ht="12.75">
      <c r="C1794" s="92"/>
      <c r="D1794" s="92"/>
    </row>
    <row r="1795" spans="3:4" ht="12.75">
      <c r="C1795" s="92"/>
      <c r="D1795" s="92"/>
    </row>
    <row r="1796" spans="3:4" ht="12.75">
      <c r="C1796" s="92"/>
      <c r="D1796" s="92"/>
    </row>
    <row r="1797" spans="3:4" ht="12.75">
      <c r="C1797" s="92"/>
      <c r="D1797" s="92"/>
    </row>
    <row r="1798" spans="3:4" ht="12.75">
      <c r="C1798" s="92"/>
      <c r="D1798" s="92"/>
    </row>
    <row r="1799" spans="3:4" ht="12.75">
      <c r="C1799" s="92"/>
      <c r="D1799" s="92"/>
    </row>
    <row r="1800" spans="3:4" ht="12.75">
      <c r="C1800" s="92"/>
      <c r="D1800" s="92"/>
    </row>
    <row r="1801" spans="3:4" ht="12.75">
      <c r="C1801" s="92"/>
      <c r="D1801" s="92"/>
    </row>
    <row r="1802" spans="3:4" ht="12.75">
      <c r="C1802" s="92"/>
      <c r="D1802" s="92"/>
    </row>
    <row r="1803" spans="3:4" ht="12.75">
      <c r="C1803" s="92"/>
      <c r="D1803" s="92"/>
    </row>
    <row r="1804" spans="3:4" ht="12.75">
      <c r="C1804" s="92"/>
      <c r="D1804" s="92"/>
    </row>
    <row r="1805" spans="3:4" ht="12.75">
      <c r="C1805" s="92"/>
      <c r="D1805" s="92"/>
    </row>
    <row r="1806" spans="3:4" ht="12.75">
      <c r="C1806" s="92"/>
      <c r="D1806" s="92"/>
    </row>
    <row r="1807" spans="3:4" ht="12.75">
      <c r="C1807" s="92"/>
      <c r="D1807" s="92"/>
    </row>
    <row r="1808" spans="3:4" ht="12.75">
      <c r="C1808" s="92"/>
      <c r="D1808" s="92"/>
    </row>
    <row r="1809" spans="3:4" ht="12.75">
      <c r="C1809" s="92"/>
      <c r="D1809" s="92"/>
    </row>
    <row r="1810" spans="3:4" ht="12.75">
      <c r="C1810" s="92"/>
      <c r="D1810" s="92"/>
    </row>
    <row r="1811" spans="3:4" ht="12.75">
      <c r="C1811" s="92"/>
      <c r="D1811" s="92"/>
    </row>
    <row r="1812" spans="3:4" ht="12.75">
      <c r="C1812" s="92"/>
      <c r="D1812" s="92"/>
    </row>
    <row r="1813" spans="3:4" ht="12.75">
      <c r="C1813" s="92"/>
      <c r="D1813" s="92"/>
    </row>
    <row r="1814" spans="3:4" ht="12.75">
      <c r="C1814" s="92"/>
      <c r="D1814" s="92"/>
    </row>
    <row r="1815" spans="3:4" ht="12.75">
      <c r="C1815" s="92"/>
      <c r="D1815" s="92"/>
    </row>
    <row r="1816" spans="3:4" ht="12.75">
      <c r="C1816" s="92"/>
      <c r="D1816" s="92"/>
    </row>
    <row r="1817" spans="3:4" ht="12.75">
      <c r="C1817" s="92"/>
      <c r="D1817" s="92"/>
    </row>
    <row r="1818" spans="3:4" ht="12.75">
      <c r="C1818" s="92"/>
      <c r="D1818" s="92"/>
    </row>
    <row r="1819" spans="3:4" ht="12.75">
      <c r="C1819" s="92"/>
      <c r="D1819" s="92"/>
    </row>
    <row r="1820" spans="3:4" ht="12.75">
      <c r="C1820" s="92"/>
      <c r="D1820" s="92"/>
    </row>
    <row r="1821" spans="3:4" ht="12.75">
      <c r="C1821" s="92"/>
      <c r="D1821" s="92"/>
    </row>
    <row r="1822" spans="3:4" ht="12.75">
      <c r="C1822" s="92"/>
      <c r="D1822" s="92"/>
    </row>
    <row r="1823" spans="3:4" ht="12.75">
      <c r="C1823" s="92"/>
      <c r="D1823" s="92"/>
    </row>
    <row r="1824" spans="3:4" ht="12.75">
      <c r="C1824" s="92"/>
      <c r="D1824" s="92"/>
    </row>
    <row r="1825" spans="3:4" ht="12.75">
      <c r="C1825" s="92"/>
      <c r="D1825" s="92"/>
    </row>
    <row r="1826" spans="3:4" ht="12.75">
      <c r="C1826" s="92"/>
      <c r="D1826" s="92"/>
    </row>
    <row r="1827" spans="3:4" ht="12.75">
      <c r="C1827" s="92"/>
      <c r="D1827" s="92"/>
    </row>
    <row r="1828" spans="3:4" ht="12.75">
      <c r="C1828" s="92"/>
      <c r="D1828" s="92"/>
    </row>
    <row r="1829" spans="3:4" ht="12.75">
      <c r="C1829" s="92"/>
      <c r="D1829" s="92"/>
    </row>
    <row r="1830" spans="3:4" ht="12.75">
      <c r="C1830" s="92"/>
      <c r="D1830" s="92"/>
    </row>
    <row r="1831" spans="3:4" ht="12.75">
      <c r="C1831" s="92"/>
      <c r="D1831" s="92"/>
    </row>
    <row r="1832" spans="3:4" ht="12.75">
      <c r="C1832" s="92"/>
      <c r="D1832" s="92"/>
    </row>
    <row r="1833" spans="3:4" ht="12.75">
      <c r="C1833" s="92"/>
      <c r="D1833" s="92"/>
    </row>
    <row r="1834" spans="3:4" ht="12.75">
      <c r="C1834" s="92"/>
      <c r="D1834" s="92"/>
    </row>
    <row r="1835" spans="3:4" ht="12.75">
      <c r="C1835" s="92"/>
      <c r="D1835" s="92"/>
    </row>
    <row r="1836" spans="3:4" ht="12.75">
      <c r="C1836" s="92"/>
      <c r="D1836" s="92"/>
    </row>
    <row r="1837" spans="3:4" ht="12.75">
      <c r="C1837" s="92"/>
      <c r="D1837" s="92"/>
    </row>
    <row r="1838" spans="3:4" ht="12.75">
      <c r="C1838" s="92"/>
      <c r="D1838" s="92"/>
    </row>
    <row r="1839" spans="3:4" ht="12.75">
      <c r="C1839" s="92"/>
      <c r="D1839" s="92"/>
    </row>
    <row r="1840" spans="3:4" ht="12.75">
      <c r="C1840" s="92"/>
      <c r="D1840" s="92"/>
    </row>
    <row r="1841" spans="3:4" ht="12.75">
      <c r="C1841" s="92"/>
      <c r="D1841" s="92"/>
    </row>
    <row r="1842" spans="3:4" ht="12.75">
      <c r="C1842" s="92"/>
      <c r="D1842" s="92"/>
    </row>
    <row r="1843" spans="3:4" ht="12.75">
      <c r="C1843" s="92"/>
      <c r="D1843" s="92"/>
    </row>
    <row r="1844" spans="3:4" ht="12.75">
      <c r="C1844" s="92"/>
      <c r="D1844" s="92"/>
    </row>
    <row r="1845" spans="3:4" ht="12.75">
      <c r="C1845" s="92"/>
      <c r="D1845" s="92"/>
    </row>
    <row r="1846" spans="3:4" ht="12.75">
      <c r="C1846" s="92"/>
      <c r="D1846" s="92"/>
    </row>
    <row r="1847" spans="3:4" ht="12.75">
      <c r="C1847" s="92"/>
      <c r="D1847" s="92"/>
    </row>
    <row r="1848" spans="3:4" ht="12.75">
      <c r="C1848" s="92"/>
      <c r="D1848" s="92"/>
    </row>
    <row r="1849" spans="3:4" ht="12.75">
      <c r="C1849" s="92"/>
      <c r="D1849" s="92"/>
    </row>
    <row r="1850" spans="3:4" ht="12.75">
      <c r="C1850" s="92"/>
      <c r="D1850" s="92"/>
    </row>
    <row r="1851" spans="3:4" ht="12.75">
      <c r="C1851" s="92"/>
      <c r="D1851" s="92"/>
    </row>
    <row r="1852" spans="3:4" ht="12.75">
      <c r="C1852" s="92"/>
      <c r="D1852" s="92"/>
    </row>
    <row r="1853" spans="3:4" ht="12.75">
      <c r="C1853" s="92"/>
      <c r="D1853" s="92"/>
    </row>
    <row r="1854" spans="3:4" ht="12.75">
      <c r="C1854" s="92"/>
      <c r="D1854" s="92"/>
    </row>
    <row r="1855" spans="3:4" ht="12.75">
      <c r="C1855" s="92"/>
      <c r="D1855" s="92"/>
    </row>
    <row r="1856" spans="3:4" ht="12.75">
      <c r="C1856" s="92"/>
      <c r="D1856" s="92"/>
    </row>
    <row r="1857" spans="3:4" ht="12.75">
      <c r="C1857" s="92"/>
      <c r="D1857" s="92"/>
    </row>
    <row r="1858" spans="3:4" ht="12.75">
      <c r="C1858" s="92"/>
      <c r="D1858" s="92"/>
    </row>
    <row r="1859" spans="3:4" ht="12.75">
      <c r="C1859" s="92"/>
      <c r="D1859" s="92"/>
    </row>
    <row r="1860" spans="3:4" ht="12.75">
      <c r="C1860" s="92"/>
      <c r="D1860" s="92"/>
    </row>
    <row r="1861" spans="3:4" ht="12.75">
      <c r="C1861" s="92"/>
      <c r="D1861" s="92"/>
    </row>
    <row r="1862" spans="3:4" ht="12.75">
      <c r="C1862" s="92"/>
      <c r="D1862" s="92"/>
    </row>
    <row r="1863" spans="3:4" ht="12.75">
      <c r="C1863" s="92"/>
      <c r="D1863" s="92"/>
    </row>
    <row r="1864" spans="3:4" ht="12.75">
      <c r="C1864" s="92"/>
      <c r="D1864" s="92"/>
    </row>
    <row r="1865" spans="3:4" ht="12.75">
      <c r="C1865" s="92"/>
      <c r="D1865" s="92"/>
    </row>
    <row r="1866" spans="3:4" ht="12.75">
      <c r="C1866" s="92"/>
      <c r="D1866" s="92"/>
    </row>
    <row r="1867" spans="3:4" ht="12.75">
      <c r="C1867" s="92"/>
      <c r="D1867" s="92"/>
    </row>
    <row r="1868" spans="3:4" ht="12.75">
      <c r="C1868" s="92"/>
      <c r="D1868" s="92"/>
    </row>
    <row r="1869" spans="3:4" ht="12.75">
      <c r="C1869" s="92"/>
      <c r="D1869" s="92"/>
    </row>
    <row r="1870" spans="3:4" ht="12.75">
      <c r="C1870" s="92"/>
      <c r="D1870" s="92"/>
    </row>
    <row r="1871" spans="3:4" ht="12.75">
      <c r="C1871" s="92"/>
      <c r="D1871" s="92"/>
    </row>
    <row r="1872" spans="3:4" ht="12.75">
      <c r="C1872" s="92"/>
      <c r="D1872" s="92"/>
    </row>
    <row r="1873" spans="3:4" ht="12.75">
      <c r="C1873" s="92"/>
      <c r="D1873" s="92"/>
    </row>
    <row r="1874" spans="3:4" ht="12.75">
      <c r="C1874" s="92"/>
      <c r="D1874" s="92"/>
    </row>
    <row r="1875" spans="3:4" ht="12.75">
      <c r="C1875" s="92"/>
      <c r="D1875" s="92"/>
    </row>
    <row r="1876" spans="3:4" ht="12.75">
      <c r="C1876" s="92"/>
      <c r="D1876" s="92"/>
    </row>
    <row r="1877" spans="3:4" ht="12.75">
      <c r="C1877" s="92"/>
      <c r="D1877" s="92"/>
    </row>
    <row r="1878" spans="3:4" ht="12.75">
      <c r="C1878" s="92"/>
      <c r="D1878" s="92"/>
    </row>
    <row r="1879" spans="3:4" ht="12.75">
      <c r="C1879" s="92"/>
      <c r="D1879" s="92"/>
    </row>
    <row r="1880" spans="3:4" ht="12.75">
      <c r="C1880" s="92"/>
      <c r="D1880" s="92"/>
    </row>
    <row r="1881" spans="3:4" ht="12.75">
      <c r="C1881" s="92"/>
      <c r="D1881" s="92"/>
    </row>
    <row r="1882" spans="3:4" ht="12.75">
      <c r="C1882" s="92"/>
      <c r="D1882" s="92"/>
    </row>
    <row r="1883" spans="3:4" ht="12.75">
      <c r="C1883" s="92"/>
      <c r="D1883" s="92"/>
    </row>
    <row r="1884" spans="3:4" ht="12.75">
      <c r="C1884" s="92"/>
      <c r="D1884" s="92"/>
    </row>
    <row r="1885" spans="3:4" ht="12.75">
      <c r="C1885" s="92"/>
      <c r="D1885" s="92"/>
    </row>
    <row r="1886" spans="3:4" ht="12.75">
      <c r="C1886" s="92"/>
      <c r="D1886" s="92"/>
    </row>
    <row r="1887" spans="3:4" ht="12.75">
      <c r="C1887" s="92"/>
      <c r="D1887" s="92"/>
    </row>
    <row r="1888" spans="3:4" ht="12.75">
      <c r="C1888" s="92"/>
      <c r="D1888" s="92"/>
    </row>
    <row r="1889" spans="3:4" ht="12.75">
      <c r="C1889" s="92"/>
      <c r="D1889" s="92"/>
    </row>
    <row r="1890" spans="3:4" ht="12.75">
      <c r="C1890" s="92"/>
      <c r="D1890" s="92"/>
    </row>
    <row r="1891" spans="3:4" ht="12.75">
      <c r="C1891" s="92"/>
      <c r="D1891" s="92"/>
    </row>
    <row r="1892" spans="3:4" ht="12.75">
      <c r="C1892" s="92"/>
      <c r="D1892" s="92"/>
    </row>
    <row r="1893" spans="3:4" ht="12.75">
      <c r="C1893" s="92"/>
      <c r="D1893" s="92"/>
    </row>
    <row r="1894" spans="3:4" ht="12.75">
      <c r="C1894" s="92"/>
      <c r="D1894" s="92"/>
    </row>
    <row r="1895" spans="3:4" ht="12.75">
      <c r="C1895" s="92"/>
      <c r="D1895" s="92"/>
    </row>
    <row r="1896" spans="3:4" ht="12.75">
      <c r="C1896" s="92"/>
      <c r="D1896" s="92"/>
    </row>
    <row r="1897" spans="3:4" ht="12.75">
      <c r="C1897" s="92"/>
      <c r="D1897" s="92"/>
    </row>
    <row r="1898" spans="3:4" ht="12.75">
      <c r="C1898" s="92"/>
      <c r="D1898" s="92"/>
    </row>
    <row r="1899" spans="3:4" ht="12.75">
      <c r="C1899" s="92"/>
      <c r="D1899" s="92"/>
    </row>
    <row r="1900" spans="3:4" ht="12.75">
      <c r="C1900" s="92"/>
      <c r="D1900" s="92"/>
    </row>
    <row r="1901" spans="3:4" ht="12.75">
      <c r="C1901" s="92"/>
      <c r="D1901" s="92"/>
    </row>
    <row r="1902" spans="3:4" ht="12.75">
      <c r="C1902" s="92"/>
      <c r="D1902" s="92"/>
    </row>
    <row r="1903" spans="3:4" ht="12.75">
      <c r="C1903" s="92"/>
      <c r="D1903" s="92"/>
    </row>
    <row r="1904" spans="3:4" ht="12.75">
      <c r="C1904" s="92"/>
      <c r="D1904" s="92"/>
    </row>
    <row r="1905" spans="3:4" ht="12.75">
      <c r="C1905" s="92"/>
      <c r="D1905" s="92"/>
    </row>
    <row r="1906" spans="3:4" ht="12.75">
      <c r="C1906" s="92"/>
      <c r="D1906" s="92"/>
    </row>
    <row r="1907" spans="3:4" ht="12.75">
      <c r="C1907" s="92"/>
      <c r="D1907" s="92"/>
    </row>
    <row r="1908" spans="3:4" ht="12.75">
      <c r="C1908" s="92"/>
      <c r="D1908" s="92"/>
    </row>
    <row r="1909" spans="3:4" ht="12.75">
      <c r="C1909" s="92"/>
      <c r="D1909" s="92"/>
    </row>
    <row r="1910" spans="3:4" ht="12.75">
      <c r="C1910" s="92"/>
      <c r="D1910" s="92"/>
    </row>
    <row r="1911" spans="3:4" ht="12.75">
      <c r="C1911" s="92"/>
      <c r="D1911" s="92"/>
    </row>
    <row r="1912" spans="3:4" ht="12.75">
      <c r="C1912" s="92"/>
      <c r="D1912" s="92"/>
    </row>
    <row r="1913" spans="3:4" ht="12.75">
      <c r="C1913" s="92"/>
      <c r="D1913" s="92"/>
    </row>
    <row r="1914" spans="3:4" ht="12.75">
      <c r="C1914" s="92"/>
      <c r="D1914" s="92"/>
    </row>
    <row r="1915" spans="3:4" ht="12.75">
      <c r="C1915" s="92"/>
      <c r="D1915" s="92"/>
    </row>
    <row r="1916" spans="3:4" ht="12.75">
      <c r="C1916" s="92"/>
      <c r="D1916" s="92"/>
    </row>
    <row r="1917" spans="3:4" ht="12.75">
      <c r="C1917" s="92"/>
      <c r="D1917" s="92"/>
    </row>
    <row r="1918" spans="3:4" ht="12.75">
      <c r="C1918" s="92"/>
      <c r="D1918" s="92"/>
    </row>
    <row r="1919" spans="3:4" ht="12.75">
      <c r="C1919" s="92"/>
      <c r="D1919" s="92"/>
    </row>
    <row r="1920" spans="3:4" ht="12.75">
      <c r="C1920" s="92"/>
      <c r="D1920" s="92"/>
    </row>
    <row r="1921" spans="3:4" ht="12.75">
      <c r="C1921" s="92"/>
      <c r="D1921" s="92"/>
    </row>
    <row r="1922" spans="3:4" ht="12.75">
      <c r="C1922" s="92"/>
      <c r="D1922" s="92"/>
    </row>
    <row r="1923" spans="3:4" ht="12.75">
      <c r="C1923" s="92"/>
      <c r="D1923" s="92"/>
    </row>
    <row r="1924" spans="3:4" ht="12.75">
      <c r="C1924" s="92"/>
      <c r="D1924" s="92"/>
    </row>
    <row r="1925" spans="3:4" ht="12.75">
      <c r="C1925" s="92"/>
      <c r="D1925" s="92"/>
    </row>
    <row r="1926" spans="3:4" ht="12.75">
      <c r="C1926" s="92"/>
      <c r="D1926" s="92"/>
    </row>
    <row r="1927" spans="3:4" ht="12.75">
      <c r="C1927" s="92"/>
      <c r="D1927" s="92"/>
    </row>
    <row r="1928" spans="3:4" ht="12.75">
      <c r="C1928" s="92"/>
      <c r="D1928" s="92"/>
    </row>
    <row r="1929" spans="3:4" ht="12.75">
      <c r="C1929" s="92"/>
      <c r="D1929" s="92"/>
    </row>
    <row r="1930" spans="3:4" ht="12.75">
      <c r="C1930" s="92"/>
      <c r="D1930" s="92"/>
    </row>
    <row r="1931" spans="3:4" ht="12.75">
      <c r="C1931" s="92"/>
      <c r="D1931" s="92"/>
    </row>
    <row r="1932" spans="3:4" ht="12.75">
      <c r="C1932" s="92"/>
      <c r="D1932" s="92"/>
    </row>
    <row r="1933" spans="3:4" ht="12.75">
      <c r="C1933" s="92"/>
      <c r="D1933" s="92"/>
    </row>
    <row r="1934" spans="3:4" ht="12.75">
      <c r="C1934" s="92"/>
      <c r="D1934" s="92"/>
    </row>
    <row r="1935" spans="3:4" ht="12.75">
      <c r="C1935" s="92"/>
      <c r="D1935" s="92"/>
    </row>
    <row r="1936" spans="3:4" ht="12.75">
      <c r="C1936" s="92"/>
      <c r="D1936" s="92"/>
    </row>
    <row r="1937" spans="3:4" ht="12.75">
      <c r="C1937" s="92"/>
      <c r="D1937" s="92"/>
    </row>
    <row r="1938" spans="3:4" ht="12.75">
      <c r="C1938" s="92"/>
      <c r="D1938" s="92"/>
    </row>
    <row r="1939" spans="3:4" ht="12.75">
      <c r="C1939" s="92"/>
      <c r="D1939" s="92"/>
    </row>
    <row r="1940" spans="3:4" ht="12.75">
      <c r="C1940" s="92"/>
      <c r="D1940" s="92"/>
    </row>
    <row r="1941" spans="3:4" ht="12.75">
      <c r="C1941" s="92"/>
      <c r="D1941" s="92"/>
    </row>
    <row r="1942" spans="3:4" ht="12.75">
      <c r="C1942" s="92"/>
      <c r="D1942" s="92"/>
    </row>
    <row r="1943" spans="3:4" ht="12.75">
      <c r="C1943" s="92"/>
      <c r="D1943" s="92"/>
    </row>
    <row r="1944" spans="3:4" ht="12.75">
      <c r="C1944" s="92"/>
      <c r="D1944" s="92"/>
    </row>
    <row r="1945" spans="3:4" ht="12.75">
      <c r="C1945" s="92"/>
      <c r="D1945" s="92"/>
    </row>
    <row r="1946" spans="3:4" ht="12.75">
      <c r="C1946" s="92"/>
      <c r="D1946" s="92"/>
    </row>
    <row r="1947" spans="3:4" ht="12.75">
      <c r="C1947" s="92"/>
      <c r="D1947" s="92"/>
    </row>
    <row r="1948" spans="3:4" ht="12.75">
      <c r="C1948" s="92"/>
      <c r="D1948" s="92"/>
    </row>
    <row r="1949" spans="3:4" ht="12.75">
      <c r="C1949" s="92"/>
      <c r="D1949" s="92"/>
    </row>
    <row r="1950" spans="3:4" ht="12.75">
      <c r="C1950" s="92"/>
      <c r="D1950" s="92"/>
    </row>
    <row r="1951" spans="3:4" ht="12.75">
      <c r="C1951" s="92"/>
      <c r="D1951" s="92"/>
    </row>
    <row r="1952" spans="3:4" ht="12.75">
      <c r="C1952" s="92"/>
      <c r="D1952" s="92"/>
    </row>
    <row r="1953" spans="3:4" ht="12.75">
      <c r="C1953" s="92"/>
      <c r="D1953" s="92"/>
    </row>
    <row r="1954" spans="3:4" ht="12.75">
      <c r="C1954" s="92"/>
      <c r="D1954" s="92"/>
    </row>
    <row r="1955" spans="3:4" ht="12.75">
      <c r="C1955" s="92"/>
      <c r="D1955" s="92"/>
    </row>
    <row r="1956" spans="3:4" ht="12.75">
      <c r="C1956" s="92"/>
      <c r="D1956" s="92"/>
    </row>
    <row r="1957" spans="3:4" ht="12.75">
      <c r="C1957" s="92"/>
      <c r="D1957" s="92"/>
    </row>
    <row r="1958" spans="3:4" ht="12.75">
      <c r="C1958" s="92"/>
      <c r="D1958" s="92"/>
    </row>
    <row r="1959" spans="3:4" ht="12.75">
      <c r="C1959" s="92"/>
      <c r="D1959" s="92"/>
    </row>
    <row r="1960" spans="3:4" ht="12.75">
      <c r="C1960" s="92"/>
      <c r="D1960" s="92"/>
    </row>
    <row r="1961" spans="3:4" ht="12.75">
      <c r="C1961" s="92"/>
      <c r="D1961" s="92"/>
    </row>
    <row r="1962" spans="3:4" ht="12.75">
      <c r="C1962" s="92"/>
      <c r="D1962" s="92"/>
    </row>
    <row r="1963" spans="3:4" ht="12.75">
      <c r="C1963" s="92"/>
      <c r="D1963" s="92"/>
    </row>
    <row r="1964" spans="3:4" ht="12.75">
      <c r="C1964" s="92"/>
      <c r="D1964" s="92"/>
    </row>
    <row r="1965" spans="3:4" ht="12.75">
      <c r="C1965" s="92"/>
      <c r="D1965" s="92"/>
    </row>
    <row r="1966" spans="3:4" ht="12.75">
      <c r="C1966" s="92"/>
      <c r="D1966" s="92"/>
    </row>
    <row r="1967" spans="3:4" ht="12.75">
      <c r="C1967" s="92"/>
      <c r="D1967" s="92"/>
    </row>
    <row r="1968" spans="3:4" ht="12.75">
      <c r="C1968" s="92"/>
      <c r="D1968" s="92"/>
    </row>
    <row r="1969" spans="3:4" ht="12.75">
      <c r="C1969" s="92"/>
      <c r="D1969" s="92"/>
    </row>
    <row r="1970" spans="3:4" ht="12.75">
      <c r="C1970" s="92"/>
      <c r="D1970" s="92"/>
    </row>
    <row r="1971" spans="3:4" ht="12.75">
      <c r="C1971" s="92"/>
      <c r="D1971" s="92"/>
    </row>
    <row r="1972" spans="3:4" ht="12.75">
      <c r="C1972" s="92"/>
      <c r="D1972" s="92"/>
    </row>
    <row r="1973" spans="3:4" ht="12.75">
      <c r="C1973" s="92"/>
      <c r="D1973" s="92"/>
    </row>
    <row r="1974" spans="3:4" ht="12.75">
      <c r="C1974" s="92"/>
      <c r="D1974" s="92"/>
    </row>
    <row r="1975" spans="3:4" ht="12.75">
      <c r="C1975" s="92"/>
      <c r="D1975" s="92"/>
    </row>
    <row r="1976" spans="3:4" ht="12.75">
      <c r="C1976" s="92"/>
      <c r="D1976" s="92"/>
    </row>
    <row r="1977" spans="3:4" ht="12.75">
      <c r="C1977" s="92"/>
      <c r="D1977" s="92"/>
    </row>
    <row r="1978" spans="3:4" ht="12.75">
      <c r="C1978" s="92"/>
      <c r="D1978" s="92"/>
    </row>
    <row r="1979" spans="3:4" ht="12.75">
      <c r="C1979" s="92"/>
      <c r="D1979" s="92"/>
    </row>
    <row r="1980" spans="3:4" ht="12.75">
      <c r="C1980" s="92"/>
      <c r="D1980" s="92"/>
    </row>
    <row r="1981" spans="3:4" ht="12.75">
      <c r="C1981" s="92"/>
      <c r="D1981" s="92"/>
    </row>
    <row r="1982" spans="3:4" ht="12.75">
      <c r="C1982" s="92"/>
      <c r="D1982" s="92"/>
    </row>
    <row r="1983" spans="3:4" ht="12.75">
      <c r="C1983" s="92"/>
      <c r="D1983" s="92"/>
    </row>
    <row r="1984" spans="3:4" ht="12.75">
      <c r="C1984" s="92"/>
      <c r="D1984" s="92"/>
    </row>
    <row r="1985" spans="3:4" ht="12.75">
      <c r="C1985" s="92"/>
      <c r="D1985" s="92"/>
    </row>
    <row r="1986" spans="3:4" ht="12.75">
      <c r="C1986" s="92"/>
      <c r="D1986" s="92"/>
    </row>
    <row r="1987" spans="3:4" ht="12.75">
      <c r="C1987" s="92"/>
      <c r="D1987" s="92"/>
    </row>
    <row r="1988" spans="3:4" ht="12.75">
      <c r="C1988" s="92"/>
      <c r="D1988" s="92"/>
    </row>
    <row r="1989" spans="3:4" ht="12.75">
      <c r="C1989" s="92"/>
      <c r="D1989" s="92"/>
    </row>
    <row r="1990" spans="3:4" ht="12.75">
      <c r="C1990" s="92"/>
      <c r="D1990" s="92"/>
    </row>
    <row r="1991" spans="3:4" ht="12.75">
      <c r="C1991" s="92"/>
      <c r="D1991" s="92"/>
    </row>
    <row r="1992" spans="3:4" ht="12.75">
      <c r="C1992" s="92"/>
      <c r="D1992" s="92"/>
    </row>
    <row r="1993" spans="3:4" ht="12.75">
      <c r="C1993" s="92"/>
      <c r="D1993" s="92"/>
    </row>
    <row r="1994" spans="3:4" ht="12.75">
      <c r="C1994" s="92"/>
      <c r="D1994" s="92"/>
    </row>
    <row r="1995" spans="3:4" ht="12.75">
      <c r="C1995" s="92"/>
      <c r="D1995" s="92"/>
    </row>
    <row r="1996" spans="3:4" ht="12.75">
      <c r="C1996" s="92"/>
      <c r="D1996" s="92"/>
    </row>
    <row r="1997" spans="3:4" ht="12.75">
      <c r="C1997" s="92"/>
      <c r="D1997" s="92"/>
    </row>
    <row r="1998" spans="3:4" ht="12.75">
      <c r="C1998" s="92"/>
      <c r="D1998" s="92"/>
    </row>
    <row r="1999" spans="3:4" ht="12.75">
      <c r="C1999" s="92"/>
      <c r="D1999" s="92"/>
    </row>
    <row r="2000" spans="3:4" ht="12.75">
      <c r="C2000" s="92"/>
      <c r="D2000" s="92"/>
    </row>
    <row r="2001" spans="3:4" ht="12.75">
      <c r="C2001" s="92"/>
      <c r="D2001" s="92"/>
    </row>
    <row r="2002" spans="3:4" ht="12.75">
      <c r="C2002" s="92"/>
      <c r="D2002" s="92"/>
    </row>
    <row r="2003" spans="3:4" ht="12.75">
      <c r="C2003" s="92"/>
      <c r="D2003" s="92"/>
    </row>
    <row r="2004" spans="3:4" ht="12.75">
      <c r="C2004" s="92"/>
      <c r="D2004" s="92"/>
    </row>
    <row r="2005" spans="3:4" ht="12.75">
      <c r="C2005" s="92"/>
      <c r="D2005" s="92"/>
    </row>
    <row r="2006" spans="3:4" ht="12.75">
      <c r="C2006" s="92"/>
      <c r="D2006" s="92"/>
    </row>
    <row r="2007" spans="3:4" ht="12.75">
      <c r="C2007" s="92"/>
      <c r="D2007" s="92"/>
    </row>
    <row r="2008" spans="3:4" ht="12.75">
      <c r="C2008" s="92"/>
      <c r="D2008" s="92"/>
    </row>
    <row r="2009" spans="3:4" ht="12.75">
      <c r="C2009" s="92"/>
      <c r="D2009" s="92"/>
    </row>
    <row r="2010" spans="3:4" ht="12.75">
      <c r="C2010" s="92"/>
      <c r="D2010" s="92"/>
    </row>
    <row r="2011" spans="3:4" ht="12.75">
      <c r="C2011" s="92"/>
      <c r="D2011" s="92"/>
    </row>
    <row r="2012" spans="3:4" ht="12.75">
      <c r="C2012" s="92"/>
      <c r="D2012" s="92"/>
    </row>
    <row r="2013" spans="3:4" ht="12.75">
      <c r="C2013" s="92"/>
      <c r="D2013" s="92"/>
    </row>
    <row r="2014" spans="3:4" ht="12.75">
      <c r="C2014" s="92"/>
      <c r="D2014" s="92"/>
    </row>
    <row r="2015" spans="3:4" ht="12.75">
      <c r="C2015" s="92"/>
      <c r="D2015" s="92"/>
    </row>
    <row r="2016" spans="3:4" ht="12.75">
      <c r="C2016" s="92"/>
      <c r="D2016" s="92"/>
    </row>
    <row r="2017" spans="3:4" ht="12.75">
      <c r="C2017" s="92"/>
      <c r="D2017" s="92"/>
    </row>
    <row r="2018" spans="3:4" ht="12.75">
      <c r="C2018" s="92"/>
      <c r="D2018" s="92"/>
    </row>
    <row r="2019" spans="3:4" ht="12.75">
      <c r="C2019" s="92"/>
      <c r="D2019" s="92"/>
    </row>
    <row r="2020" spans="3:4" ht="12.75">
      <c r="C2020" s="92"/>
      <c r="D2020" s="92"/>
    </row>
    <row r="2021" spans="3:4" ht="12.75">
      <c r="C2021" s="92"/>
      <c r="D2021" s="92"/>
    </row>
    <row r="2022" spans="3:4" ht="12.75">
      <c r="C2022" s="92"/>
      <c r="D2022" s="92"/>
    </row>
    <row r="2023" spans="3:4" ht="12.75">
      <c r="C2023" s="92"/>
      <c r="D2023" s="92"/>
    </row>
    <row r="2024" spans="3:4" ht="12.75">
      <c r="C2024" s="92"/>
      <c r="D2024" s="92"/>
    </row>
    <row r="2025" spans="3:4" ht="12.75">
      <c r="C2025" s="92"/>
      <c r="D2025" s="92"/>
    </row>
    <row r="2026" spans="3:4" ht="12.75">
      <c r="C2026" s="92"/>
      <c r="D2026" s="92"/>
    </row>
    <row r="2027" spans="3:4" ht="12.75">
      <c r="C2027" s="92"/>
      <c r="D2027" s="92"/>
    </row>
    <row r="2028" spans="3:4" ht="12.75">
      <c r="C2028" s="92"/>
      <c r="D2028" s="92"/>
    </row>
    <row r="2029" spans="3:4" ht="12.75">
      <c r="C2029" s="92"/>
      <c r="D2029" s="92"/>
    </row>
    <row r="2030" spans="3:4" ht="12.75">
      <c r="C2030" s="92"/>
      <c r="D2030" s="92"/>
    </row>
    <row r="2031" spans="3:4" ht="12.75">
      <c r="C2031" s="92"/>
      <c r="D2031" s="92"/>
    </row>
    <row r="2032" spans="3:4" ht="12.75">
      <c r="C2032" s="92"/>
      <c r="D2032" s="92"/>
    </row>
    <row r="2033" spans="3:4" ht="12.75">
      <c r="C2033" s="92"/>
      <c r="D2033" s="92"/>
    </row>
    <row r="2034" spans="3:4" ht="12.75">
      <c r="C2034" s="92"/>
      <c r="D2034" s="92"/>
    </row>
    <row r="2035" spans="3:4" ht="12.75">
      <c r="C2035" s="92"/>
      <c r="D2035" s="92"/>
    </row>
    <row r="2036" spans="3:4" ht="12.75">
      <c r="C2036" s="92"/>
      <c r="D2036" s="92"/>
    </row>
    <row r="2037" spans="3:4" ht="12.75">
      <c r="C2037" s="92"/>
      <c r="D2037" s="92"/>
    </row>
    <row r="2038" spans="3:4" ht="12.75">
      <c r="C2038" s="92"/>
      <c r="D2038" s="92"/>
    </row>
    <row r="2039" spans="3:4" ht="12.75">
      <c r="C2039" s="92"/>
      <c r="D2039" s="92"/>
    </row>
    <row r="2040" spans="3:4" ht="12.75">
      <c r="C2040" s="92"/>
      <c r="D2040" s="92"/>
    </row>
    <row r="2041" spans="3:4" ht="12.75">
      <c r="C2041" s="92"/>
      <c r="D2041" s="92"/>
    </row>
    <row r="2042" spans="3:4" ht="12.75">
      <c r="C2042" s="92"/>
      <c r="D2042" s="92"/>
    </row>
    <row r="2043" spans="3:4" ht="12.75">
      <c r="C2043" s="92"/>
      <c r="D2043" s="92"/>
    </row>
    <row r="2044" spans="3:4" ht="12.75">
      <c r="C2044" s="92"/>
      <c r="D2044" s="92"/>
    </row>
    <row r="2045" spans="3:4" ht="12.75">
      <c r="C2045" s="92"/>
      <c r="D2045" s="92"/>
    </row>
    <row r="2046" spans="3:4" ht="12.75">
      <c r="C2046" s="92"/>
      <c r="D2046" s="92"/>
    </row>
    <row r="2047" spans="3:4" ht="12.75">
      <c r="C2047" s="92"/>
      <c r="D2047" s="92"/>
    </row>
    <row r="2048" spans="3:4" ht="12.75">
      <c r="C2048" s="92"/>
      <c r="D2048" s="92"/>
    </row>
    <row r="2049" spans="3:4" ht="12.75">
      <c r="C2049" s="92"/>
      <c r="D2049" s="92"/>
    </row>
    <row r="2050" spans="3:4" ht="12.75">
      <c r="C2050" s="92"/>
      <c r="D2050" s="92"/>
    </row>
    <row r="2051" spans="3:4" ht="12.75">
      <c r="C2051" s="92"/>
      <c r="D2051" s="92"/>
    </row>
    <row r="2052" spans="3:4" ht="12.75">
      <c r="C2052" s="92"/>
      <c r="D2052" s="92"/>
    </row>
    <row r="2053" spans="3:4" ht="12.75">
      <c r="C2053" s="92"/>
      <c r="D2053" s="92"/>
    </row>
    <row r="2054" spans="3:4" ht="12.75">
      <c r="C2054" s="92"/>
      <c r="D2054" s="92"/>
    </row>
    <row r="2055" spans="3:4" ht="12.75">
      <c r="C2055" s="92"/>
      <c r="D2055" s="92"/>
    </row>
    <row r="2056" spans="3:4" ht="12.75">
      <c r="C2056" s="92"/>
      <c r="D2056" s="92"/>
    </row>
    <row r="2057" spans="3:4" ht="12.75">
      <c r="C2057" s="92"/>
      <c r="D2057" s="92"/>
    </row>
    <row r="2058" spans="3:4" ht="12.75">
      <c r="C2058" s="92"/>
      <c r="D2058" s="92"/>
    </row>
    <row r="2059" spans="3:4" ht="12.75">
      <c r="C2059" s="92"/>
      <c r="D2059" s="92"/>
    </row>
    <row r="2060" spans="3:4" ht="12.75">
      <c r="C2060" s="92"/>
      <c r="D2060" s="92"/>
    </row>
    <row r="2061" spans="3:4" ht="12.75">
      <c r="C2061" s="92"/>
      <c r="D2061" s="92"/>
    </row>
    <row r="2062" spans="3:4" ht="12.75">
      <c r="C2062" s="92"/>
      <c r="D2062" s="92"/>
    </row>
    <row r="2063" spans="3:4" ht="12.75">
      <c r="C2063" s="92"/>
      <c r="D2063" s="92"/>
    </row>
    <row r="2064" spans="3:4" ht="12.75">
      <c r="C2064" s="92"/>
      <c r="D2064" s="92"/>
    </row>
    <row r="2065" spans="3:4" ht="12.75">
      <c r="C2065" s="92"/>
      <c r="D2065" s="92"/>
    </row>
    <row r="2066" spans="3:4" ht="12.75">
      <c r="C2066" s="92"/>
      <c r="D2066" s="92"/>
    </row>
    <row r="2067" spans="3:4" ht="12.75">
      <c r="C2067" s="92"/>
      <c r="D2067" s="92"/>
    </row>
    <row r="2068" spans="3:4" ht="12.75">
      <c r="C2068" s="92"/>
      <c r="D2068" s="92"/>
    </row>
    <row r="2069" spans="3:4" ht="12.75">
      <c r="C2069" s="92"/>
      <c r="D2069" s="92"/>
    </row>
    <row r="2070" spans="3:4" ht="12.75">
      <c r="C2070" s="92"/>
      <c r="D2070" s="92"/>
    </row>
    <row r="2071" spans="3:4" ht="12.75">
      <c r="C2071" s="92"/>
      <c r="D2071" s="92"/>
    </row>
    <row r="2072" spans="3:4" ht="12.75">
      <c r="C2072" s="92"/>
      <c r="D2072" s="92"/>
    </row>
    <row r="2073" spans="3:4" ht="12.75">
      <c r="C2073" s="92"/>
      <c r="D2073" s="92"/>
    </row>
    <row r="2074" spans="3:4" ht="12.75">
      <c r="C2074" s="92"/>
      <c r="D2074" s="92"/>
    </row>
    <row r="2075" spans="3:4" ht="12.75">
      <c r="C2075" s="92"/>
      <c r="D2075" s="92"/>
    </row>
    <row r="2076" spans="3:4" ht="12.75">
      <c r="C2076" s="92"/>
      <c r="D2076" s="92"/>
    </row>
    <row r="2077" spans="3:4" ht="12.75">
      <c r="C2077" s="92"/>
      <c r="D2077" s="92"/>
    </row>
    <row r="2078" spans="3:4" ht="12.75">
      <c r="C2078" s="92"/>
      <c r="D2078" s="92"/>
    </row>
    <row r="2079" spans="3:4" ht="12.75">
      <c r="C2079" s="92"/>
      <c r="D2079" s="92"/>
    </row>
    <row r="2080" spans="3:4" ht="12.75">
      <c r="C2080" s="92"/>
      <c r="D2080" s="92"/>
    </row>
    <row r="2081" spans="3:4" ht="12.75">
      <c r="C2081" s="92"/>
      <c r="D2081" s="92"/>
    </row>
    <row r="2082" spans="3:4" ht="12.75">
      <c r="C2082" s="92"/>
      <c r="D2082" s="92"/>
    </row>
    <row r="2083" spans="3:4" ht="12.75">
      <c r="C2083" s="92"/>
      <c r="D2083" s="92"/>
    </row>
    <row r="2084" spans="3:4" ht="12.75">
      <c r="C2084" s="92"/>
      <c r="D2084" s="92"/>
    </row>
    <row r="2085" spans="3:4" ht="12.75">
      <c r="C2085" s="92"/>
      <c r="D2085" s="92"/>
    </row>
    <row r="2086" spans="3:4" ht="12.75">
      <c r="C2086" s="92"/>
      <c r="D2086" s="92"/>
    </row>
    <row r="2087" spans="3:4" ht="12.75">
      <c r="C2087" s="92"/>
      <c r="D2087" s="92"/>
    </row>
    <row r="2088" spans="3:4" ht="12.75">
      <c r="C2088" s="92"/>
      <c r="D2088" s="92"/>
    </row>
    <row r="2089" spans="3:4" ht="12.75">
      <c r="C2089" s="92"/>
      <c r="D2089" s="92"/>
    </row>
    <row r="2090" spans="3:4" ht="12.75">
      <c r="C2090" s="92"/>
      <c r="D2090" s="92"/>
    </row>
    <row r="2091" spans="3:4" ht="12.75">
      <c r="C2091" s="92"/>
      <c r="D2091" s="92"/>
    </row>
    <row r="2092" spans="3:4" ht="12.75">
      <c r="C2092" s="92"/>
      <c r="D2092" s="92"/>
    </row>
    <row r="2093" spans="3:4" ht="12.75">
      <c r="C2093" s="92"/>
      <c r="D2093" s="92"/>
    </row>
    <row r="2094" spans="3:4" ht="12.75">
      <c r="C2094" s="92"/>
      <c r="D2094" s="92"/>
    </row>
    <row r="2095" spans="3:4" ht="12.75">
      <c r="C2095" s="92"/>
      <c r="D2095" s="92"/>
    </row>
    <row r="2096" spans="3:4" ht="12.75">
      <c r="C2096" s="92"/>
      <c r="D2096" s="92"/>
    </row>
    <row r="2097" spans="3:4" ht="12.75">
      <c r="C2097" s="92"/>
      <c r="D2097" s="92"/>
    </row>
    <row r="2098" spans="3:4" ht="12.75">
      <c r="C2098" s="92"/>
      <c r="D2098" s="92"/>
    </row>
    <row r="2099" spans="3:4" ht="12.75">
      <c r="C2099" s="92"/>
      <c r="D2099" s="92"/>
    </row>
    <row r="2100" spans="3:4" ht="12.75">
      <c r="C2100" s="92"/>
      <c r="D2100" s="92"/>
    </row>
    <row r="2101" spans="3:4" ht="12.75">
      <c r="C2101" s="92"/>
      <c r="D2101" s="92"/>
    </row>
    <row r="2102" spans="3:4" ht="12.75">
      <c r="C2102" s="92"/>
      <c r="D2102" s="92"/>
    </row>
    <row r="2103" spans="3:4" ht="12.75">
      <c r="C2103" s="92"/>
      <c r="D2103" s="92"/>
    </row>
    <row r="2104" spans="3:4" ht="12.75">
      <c r="C2104" s="92"/>
      <c r="D2104" s="92"/>
    </row>
    <row r="2105" spans="3:4" ht="12.75">
      <c r="C2105" s="92"/>
      <c r="D2105" s="92"/>
    </row>
    <row r="2106" spans="3:4" ht="12.75">
      <c r="C2106" s="92"/>
      <c r="D2106" s="92"/>
    </row>
    <row r="2107" spans="3:4" ht="12.75">
      <c r="C2107" s="92"/>
      <c r="D2107" s="92"/>
    </row>
    <row r="2108" spans="3:4" ht="12.75">
      <c r="C2108" s="92"/>
      <c r="D2108" s="92"/>
    </row>
    <row r="2109" spans="3:4" ht="12.75">
      <c r="C2109" s="92"/>
      <c r="D2109" s="92"/>
    </row>
    <row r="2110" spans="3:4" ht="12.75">
      <c r="C2110" s="92"/>
      <c r="D2110" s="92"/>
    </row>
    <row r="2111" spans="3:4" ht="12.75">
      <c r="C2111" s="92"/>
      <c r="D2111" s="92"/>
    </row>
    <row r="2112" spans="3:4" ht="12.75">
      <c r="C2112" s="92"/>
      <c r="D2112" s="92"/>
    </row>
    <row r="2113" spans="3:4" ht="12.75">
      <c r="C2113" s="92"/>
      <c r="D2113" s="92"/>
    </row>
    <row r="2114" spans="3:4" ht="12.75">
      <c r="C2114" s="92"/>
      <c r="D2114" s="92"/>
    </row>
    <row r="2115" spans="3:4" ht="12.75">
      <c r="C2115" s="92"/>
      <c r="D2115" s="92"/>
    </row>
    <row r="2116" spans="3:4" ht="12.75">
      <c r="C2116" s="92"/>
      <c r="D2116" s="92"/>
    </row>
    <row r="2117" spans="3:4" ht="12.75">
      <c r="C2117" s="92"/>
      <c r="D2117" s="92"/>
    </row>
    <row r="2118" spans="3:4" ht="12.75">
      <c r="C2118" s="92"/>
      <c r="D2118" s="92"/>
    </row>
    <row r="2119" spans="3:4" ht="12.75">
      <c r="C2119" s="92"/>
      <c r="D2119" s="92"/>
    </row>
    <row r="2120" spans="3:4" ht="12.75">
      <c r="C2120" s="92"/>
      <c r="D2120" s="92"/>
    </row>
    <row r="2121" spans="3:4" ht="12.75">
      <c r="C2121" s="92"/>
      <c r="D2121" s="92"/>
    </row>
    <row r="2122" spans="3:4" ht="12.75">
      <c r="C2122" s="92"/>
      <c r="D2122" s="92"/>
    </row>
    <row r="2123" spans="3:4" ht="12.75">
      <c r="C2123" s="92"/>
      <c r="D2123" s="92"/>
    </row>
    <row r="2124" spans="3:4" ht="12.75">
      <c r="C2124" s="92"/>
      <c r="D2124" s="92"/>
    </row>
    <row r="2125" spans="3:4" ht="12.75">
      <c r="C2125" s="92"/>
      <c r="D2125" s="92"/>
    </row>
    <row r="2126" spans="3:4" ht="12.75">
      <c r="C2126" s="92"/>
      <c r="D2126" s="92"/>
    </row>
    <row r="2127" spans="3:4" ht="12.75">
      <c r="C2127" s="92"/>
      <c r="D2127" s="92"/>
    </row>
    <row r="2128" spans="3:4" ht="12.75">
      <c r="C2128" s="92"/>
      <c r="D2128" s="92"/>
    </row>
    <row r="2129" spans="3:4" ht="12.75">
      <c r="C2129" s="92"/>
      <c r="D2129" s="92"/>
    </row>
    <row r="2130" spans="3:4" ht="12.75">
      <c r="C2130" s="92"/>
      <c r="D2130" s="92"/>
    </row>
    <row r="2131" spans="3:4" ht="12.75">
      <c r="C2131" s="92"/>
      <c r="D2131" s="92"/>
    </row>
    <row r="2132" spans="3:4" ht="12.75">
      <c r="C2132" s="92"/>
      <c r="D2132" s="92"/>
    </row>
    <row r="2133" spans="3:4" ht="12.75">
      <c r="C2133" s="92"/>
      <c r="D2133" s="92"/>
    </row>
    <row r="2134" spans="3:4" ht="12.75">
      <c r="C2134" s="92"/>
      <c r="D2134" s="92"/>
    </row>
    <row r="2135" spans="3:4" ht="12.75">
      <c r="C2135" s="92"/>
      <c r="D2135" s="92"/>
    </row>
    <row r="2136" spans="3:4" ht="12.75">
      <c r="C2136" s="92"/>
      <c r="D2136" s="92"/>
    </row>
    <row r="2137" spans="3:4" ht="12.75">
      <c r="C2137" s="92"/>
      <c r="D2137" s="92"/>
    </row>
    <row r="2138" spans="3:4" ht="12.75">
      <c r="C2138" s="92"/>
      <c r="D2138" s="92"/>
    </row>
    <row r="2139" spans="3:4" ht="12.75">
      <c r="C2139" s="92"/>
      <c r="D2139" s="92"/>
    </row>
    <row r="2140" spans="3:4" ht="12.75">
      <c r="C2140" s="92"/>
      <c r="D2140" s="92"/>
    </row>
    <row r="2141" spans="3:4" ht="12.75">
      <c r="C2141" s="92"/>
      <c r="D2141" s="92"/>
    </row>
    <row r="2142" spans="3:4" ht="12.75">
      <c r="C2142" s="92"/>
      <c r="D2142" s="92"/>
    </row>
    <row r="2143" spans="3:4" ht="12.75">
      <c r="C2143" s="92"/>
      <c r="D2143" s="92"/>
    </row>
    <row r="2144" spans="3:4" ht="12.75">
      <c r="C2144" s="92"/>
      <c r="D2144" s="92"/>
    </row>
    <row r="2145" spans="3:4" ht="12.75">
      <c r="C2145" s="92"/>
      <c r="D2145" s="92"/>
    </row>
    <row r="2146" spans="3:4" ht="12.75">
      <c r="C2146" s="92"/>
      <c r="D2146" s="92"/>
    </row>
    <row r="2147" spans="3:4" ht="12.75">
      <c r="C2147" s="92"/>
      <c r="D2147" s="92"/>
    </row>
    <row r="2148" spans="3:4" ht="12.75">
      <c r="C2148" s="92"/>
      <c r="D2148" s="92"/>
    </row>
    <row r="2149" spans="3:4" ht="12.75">
      <c r="C2149" s="92"/>
      <c r="D2149" s="92"/>
    </row>
    <row r="2150" spans="3:4" ht="12.75">
      <c r="C2150" s="92"/>
      <c r="D2150" s="92"/>
    </row>
    <row r="2151" spans="3:4" ht="12.75">
      <c r="C2151" s="92"/>
      <c r="D2151" s="92"/>
    </row>
    <row r="2152" spans="3:4" ht="12.75">
      <c r="C2152" s="92"/>
      <c r="D2152" s="92"/>
    </row>
    <row r="2153" spans="3:4" ht="12.75">
      <c r="C2153" s="92"/>
      <c r="D2153" s="92"/>
    </row>
    <row r="2154" spans="3:4" ht="12.75">
      <c r="C2154" s="92"/>
      <c r="D2154" s="92"/>
    </row>
    <row r="2155" spans="3:4" ht="12.75">
      <c r="C2155" s="92"/>
      <c r="D2155" s="92"/>
    </row>
    <row r="2156" spans="3:4" ht="12.75">
      <c r="C2156" s="92"/>
      <c r="D2156" s="92"/>
    </row>
    <row r="2157" spans="3:4" ht="12.75">
      <c r="C2157" s="92"/>
      <c r="D2157" s="92"/>
    </row>
    <row r="2158" spans="3:4" ht="12.75">
      <c r="C2158" s="92"/>
      <c r="D2158" s="92"/>
    </row>
    <row r="2159" spans="3:4" ht="12.75">
      <c r="C2159" s="92"/>
      <c r="D2159" s="92"/>
    </row>
    <row r="2160" spans="3:4" ht="12.75">
      <c r="C2160" s="92"/>
      <c r="D2160" s="92"/>
    </row>
    <row r="2161" spans="3:4" ht="12.75">
      <c r="C2161" s="92"/>
      <c r="D2161" s="92"/>
    </row>
    <row r="2162" spans="3:4" ht="12.75">
      <c r="C2162" s="92"/>
      <c r="D2162" s="92"/>
    </row>
    <row r="2163" spans="3:4" ht="12.75">
      <c r="C2163" s="92"/>
      <c r="D2163" s="92"/>
    </row>
    <row r="2164" spans="3:4" ht="12.75">
      <c r="C2164" s="92"/>
      <c r="D2164" s="92"/>
    </row>
    <row r="2165" spans="3:4" ht="12.75">
      <c r="C2165" s="92"/>
      <c r="D2165" s="92"/>
    </row>
    <row r="2166" spans="3:4" ht="12.75">
      <c r="C2166" s="92"/>
      <c r="D2166" s="92"/>
    </row>
    <row r="2167" spans="3:4" ht="12.75">
      <c r="C2167" s="92"/>
      <c r="D2167" s="92"/>
    </row>
    <row r="2168" spans="3:4" ht="12.75">
      <c r="C2168" s="92"/>
      <c r="D2168" s="92"/>
    </row>
    <row r="2169" spans="3:4" ht="12.75">
      <c r="C2169" s="92"/>
      <c r="D2169" s="92"/>
    </row>
    <row r="2170" spans="3:4" ht="12.75">
      <c r="C2170" s="92"/>
      <c r="D2170" s="92"/>
    </row>
    <row r="2171" spans="3:4" ht="12.75">
      <c r="C2171" s="92"/>
      <c r="D2171" s="92"/>
    </row>
    <row r="2172" spans="3:4" ht="12.75">
      <c r="C2172" s="92"/>
      <c r="D2172" s="92"/>
    </row>
    <row r="2173" spans="3:4" ht="12.75">
      <c r="C2173" s="92"/>
      <c r="D2173" s="92"/>
    </row>
    <row r="2174" spans="3:4" ht="12.75">
      <c r="C2174" s="92"/>
      <c r="D2174" s="92"/>
    </row>
    <row r="2175" spans="3:4" ht="12.75">
      <c r="C2175" s="92"/>
      <c r="D2175" s="92"/>
    </row>
    <row r="2176" spans="3:4" ht="12.75">
      <c r="C2176" s="92"/>
      <c r="D2176" s="92"/>
    </row>
    <row r="2177" spans="3:4" ht="12.75">
      <c r="C2177" s="92"/>
      <c r="D2177" s="92"/>
    </row>
    <row r="2178" spans="3:4" ht="12.75">
      <c r="C2178" s="92"/>
      <c r="D2178" s="92"/>
    </row>
    <row r="2179" spans="3:4" ht="12.75">
      <c r="C2179" s="92"/>
      <c r="D2179" s="92"/>
    </row>
    <row r="2180" spans="3:4" ht="12.75">
      <c r="C2180" s="92"/>
      <c r="D2180" s="92"/>
    </row>
    <row r="2181" spans="3:4" ht="12.75">
      <c r="C2181" s="92"/>
      <c r="D2181" s="92"/>
    </row>
    <row r="2182" spans="3:4" ht="12.75">
      <c r="C2182" s="92"/>
      <c r="D2182" s="92"/>
    </row>
    <row r="2183" spans="3:4" ht="12.75">
      <c r="C2183" s="92"/>
      <c r="D2183" s="92"/>
    </row>
    <row r="2184" spans="3:4" ht="12.75">
      <c r="C2184" s="92"/>
      <c r="D2184" s="92"/>
    </row>
    <row r="2185" spans="3:4" ht="12.75">
      <c r="C2185" s="92"/>
      <c r="D2185" s="92"/>
    </row>
    <row r="2186" spans="3:4" ht="12.75">
      <c r="C2186" s="92"/>
      <c r="D2186" s="92"/>
    </row>
    <row r="2187" spans="3:4" ht="12.75">
      <c r="C2187" s="92"/>
      <c r="D2187" s="92"/>
    </row>
    <row r="2188" spans="3:4" ht="12.75">
      <c r="C2188" s="92"/>
      <c r="D2188" s="92"/>
    </row>
    <row r="2189" spans="3:4" ht="12.75">
      <c r="C2189" s="92"/>
      <c r="D2189" s="92"/>
    </row>
    <row r="2190" spans="3:4" ht="12.75">
      <c r="C2190" s="92"/>
      <c r="D2190" s="92"/>
    </row>
    <row r="2191" spans="3:4" ht="12.75">
      <c r="C2191" s="92"/>
      <c r="D2191" s="92"/>
    </row>
    <row r="2192" spans="3:4" ht="12.75">
      <c r="C2192" s="92"/>
      <c r="D2192" s="92"/>
    </row>
    <row r="2193" spans="3:4" ht="12.75">
      <c r="C2193" s="92"/>
      <c r="D2193" s="92"/>
    </row>
    <row r="2194" spans="3:4" ht="12.75">
      <c r="C2194" s="92"/>
      <c r="D2194" s="92"/>
    </row>
    <row r="2195" spans="3:4" ht="12.75">
      <c r="C2195" s="92"/>
      <c r="D2195" s="92"/>
    </row>
    <row r="2196" spans="3:4" ht="12.75">
      <c r="C2196" s="92"/>
      <c r="D2196" s="92"/>
    </row>
    <row r="2197" spans="3:4" ht="12.75">
      <c r="C2197" s="92"/>
      <c r="D2197" s="92"/>
    </row>
    <row r="2198" spans="3:4" ht="12.75">
      <c r="C2198" s="92"/>
      <c r="D2198" s="92"/>
    </row>
    <row r="2199" spans="3:4" ht="12.75">
      <c r="C2199" s="92"/>
      <c r="D2199" s="92"/>
    </row>
    <row r="2200" spans="3:4" ht="12.75">
      <c r="C2200" s="92"/>
      <c r="D2200" s="92"/>
    </row>
    <row r="2201" spans="3:4" ht="12.75">
      <c r="C2201" s="92"/>
      <c r="D2201" s="92"/>
    </row>
    <row r="2202" spans="3:4" ht="12.75">
      <c r="C2202" s="92"/>
      <c r="D2202" s="92"/>
    </row>
    <row r="2203" spans="3:4" ht="12.75">
      <c r="C2203" s="92"/>
      <c r="D2203" s="92"/>
    </row>
    <row r="2204" spans="3:4" ht="12.75">
      <c r="C2204" s="92"/>
      <c r="D2204" s="92"/>
    </row>
    <row r="2205" spans="3:4" ht="12.75">
      <c r="C2205" s="92"/>
      <c r="D2205" s="92"/>
    </row>
    <row r="2206" spans="3:4" ht="12.75">
      <c r="C2206" s="92"/>
      <c r="D2206" s="92"/>
    </row>
    <row r="2207" spans="3:4" ht="12.75">
      <c r="C2207" s="92"/>
      <c r="D2207" s="92"/>
    </row>
    <row r="2208" spans="3:4" ht="12.75">
      <c r="C2208" s="92"/>
      <c r="D2208" s="92"/>
    </row>
    <row r="2209" spans="3:4" ht="12.75">
      <c r="C2209" s="92"/>
      <c r="D2209" s="92"/>
    </row>
    <row r="2210" spans="3:4" ht="12.75">
      <c r="C2210" s="92"/>
      <c r="D2210" s="92"/>
    </row>
    <row r="2211" spans="3:4" ht="12.75">
      <c r="C2211" s="92"/>
      <c r="D2211" s="92"/>
    </row>
    <row r="2212" spans="3:4" ht="12.75">
      <c r="C2212" s="92"/>
      <c r="D2212" s="92"/>
    </row>
    <row r="2213" spans="3:4" ht="12.75">
      <c r="C2213" s="92"/>
      <c r="D2213" s="92"/>
    </row>
    <row r="2214" spans="3:4" ht="12.75">
      <c r="C2214" s="92"/>
      <c r="D2214" s="92"/>
    </row>
    <row r="2215" spans="3:4" ht="12.75">
      <c r="C2215" s="92"/>
      <c r="D2215" s="92"/>
    </row>
    <row r="2216" spans="3:4" ht="12.75">
      <c r="C2216" s="92"/>
      <c r="D2216" s="92"/>
    </row>
    <row r="2217" spans="3:4" ht="12.75">
      <c r="C2217" s="92"/>
      <c r="D2217" s="92"/>
    </row>
    <row r="2218" spans="3:4" ht="12.75">
      <c r="C2218" s="92"/>
      <c r="D2218" s="92"/>
    </row>
    <row r="2219" spans="3:4" ht="12.75">
      <c r="C2219" s="92"/>
      <c r="D2219" s="92"/>
    </row>
    <row r="2220" spans="3:4" ht="12.75">
      <c r="C2220" s="92"/>
      <c r="D2220" s="92"/>
    </row>
    <row r="2221" spans="3:4" ht="12.75">
      <c r="C2221" s="92"/>
      <c r="D2221" s="92"/>
    </row>
    <row r="2222" spans="3:4" ht="12.75">
      <c r="C2222" s="92"/>
      <c r="D2222" s="92"/>
    </row>
    <row r="2223" spans="3:4" ht="12.75">
      <c r="C2223" s="92"/>
      <c r="D2223" s="92"/>
    </row>
    <row r="2224" spans="3:4" ht="12.75">
      <c r="C2224" s="92"/>
      <c r="D2224" s="92"/>
    </row>
    <row r="2225" spans="3:4" ht="12.75">
      <c r="C2225" s="92"/>
      <c r="D2225" s="92"/>
    </row>
    <row r="2226" spans="3:4" ht="12.75">
      <c r="C2226" s="92"/>
      <c r="D2226" s="92"/>
    </row>
    <row r="2227" spans="3:4" ht="12.75">
      <c r="C2227" s="92"/>
      <c r="D2227" s="92"/>
    </row>
    <row r="2228" spans="3:4" ht="12.75">
      <c r="C2228" s="92"/>
      <c r="D2228" s="92"/>
    </row>
    <row r="2229" spans="3:4" ht="12.75">
      <c r="C2229" s="92"/>
      <c r="D2229" s="92"/>
    </row>
    <row r="2230" spans="3:4" ht="12.75">
      <c r="C2230" s="92"/>
      <c r="D2230" s="92"/>
    </row>
    <row r="2231" spans="3:4" ht="12.75">
      <c r="C2231" s="92"/>
      <c r="D2231" s="92"/>
    </row>
    <row r="2232" spans="3:4" ht="12.75">
      <c r="C2232" s="92"/>
      <c r="D2232" s="92"/>
    </row>
    <row r="2233" spans="3:4" ht="12.75">
      <c r="C2233" s="92"/>
      <c r="D2233" s="92"/>
    </row>
    <row r="2234" spans="3:4" ht="12.75">
      <c r="C2234" s="92"/>
      <c r="D2234" s="92"/>
    </row>
    <row r="2235" spans="3:4" ht="12.75">
      <c r="C2235" s="92"/>
      <c r="D2235" s="92"/>
    </row>
    <row r="2236" spans="3:4" ht="12.75">
      <c r="C2236" s="92"/>
      <c r="D2236" s="92"/>
    </row>
    <row r="2237" spans="3:4" ht="12.75">
      <c r="C2237" s="92"/>
      <c r="D2237" s="92"/>
    </row>
    <row r="2238" spans="3:4" ht="12.75">
      <c r="C2238" s="92"/>
      <c r="D2238" s="92"/>
    </row>
    <row r="2239" spans="3:4" ht="12.75">
      <c r="C2239" s="92"/>
      <c r="D2239" s="92"/>
    </row>
    <row r="2240" spans="3:4" ht="12.75">
      <c r="C2240" s="92"/>
      <c r="D2240" s="92"/>
    </row>
    <row r="2241" spans="3:4" ht="12.75">
      <c r="C2241" s="92"/>
      <c r="D2241" s="92"/>
    </row>
    <row r="2242" spans="3:4" ht="12.75">
      <c r="C2242" s="92"/>
      <c r="D2242" s="92"/>
    </row>
    <row r="2243" spans="3:4" ht="12.75">
      <c r="C2243" s="92"/>
      <c r="D2243" s="92"/>
    </row>
    <row r="2244" spans="3:4" ht="12.75">
      <c r="C2244" s="92"/>
      <c r="D2244" s="92"/>
    </row>
    <row r="2245" spans="3:4" ht="12.75">
      <c r="C2245" s="92"/>
      <c r="D2245" s="92"/>
    </row>
    <row r="2246" spans="3:4" ht="12.75">
      <c r="C2246" s="92"/>
      <c r="D2246" s="92"/>
    </row>
    <row r="2247" spans="3:4" ht="12.75">
      <c r="C2247" s="92"/>
      <c r="D2247" s="92"/>
    </row>
    <row r="2248" spans="3:4" ht="12.75">
      <c r="C2248" s="92"/>
      <c r="D2248" s="92"/>
    </row>
    <row r="2249" spans="3:4" ht="12.75">
      <c r="C2249" s="92"/>
      <c r="D2249" s="92"/>
    </row>
    <row r="2250" spans="3:4" ht="12.75">
      <c r="C2250" s="92"/>
      <c r="D2250" s="92"/>
    </row>
    <row r="2251" spans="3:4" ht="12.75">
      <c r="C2251" s="92"/>
      <c r="D2251" s="92"/>
    </row>
    <row r="2252" spans="3:4" ht="12.75">
      <c r="C2252" s="92"/>
      <c r="D2252" s="92"/>
    </row>
    <row r="2253" spans="3:4" ht="12.75">
      <c r="C2253" s="92"/>
      <c r="D2253" s="92"/>
    </row>
    <row r="2254" spans="3:4" ht="12.75">
      <c r="C2254" s="92"/>
      <c r="D2254" s="92"/>
    </row>
    <row r="2255" spans="3:4" ht="12.75">
      <c r="C2255" s="92"/>
      <c r="D2255" s="92"/>
    </row>
    <row r="2256" spans="3:4" ht="12.75">
      <c r="C2256" s="92"/>
      <c r="D2256" s="92"/>
    </row>
    <row r="2257" spans="3:4" ht="12.75">
      <c r="C2257" s="92"/>
      <c r="D2257" s="92"/>
    </row>
    <row r="2258" spans="3:4" ht="12.75">
      <c r="C2258" s="92"/>
      <c r="D2258" s="92"/>
    </row>
    <row r="2259" spans="3:4" ht="12.75">
      <c r="C2259" s="92"/>
      <c r="D2259" s="92"/>
    </row>
    <row r="2260" spans="3:4" ht="12.75">
      <c r="C2260" s="92"/>
      <c r="D2260" s="92"/>
    </row>
    <row r="2261" spans="3:4" ht="12.75">
      <c r="C2261" s="92"/>
      <c r="D2261" s="92"/>
    </row>
    <row r="2262" spans="3:4" ht="12.75">
      <c r="C2262" s="92"/>
      <c r="D2262" s="92"/>
    </row>
    <row r="2263" spans="3:4" ht="12.75">
      <c r="C2263" s="92"/>
      <c r="D2263" s="92"/>
    </row>
    <row r="2264" spans="3:4" ht="12.75">
      <c r="C2264" s="92"/>
      <c r="D2264" s="92"/>
    </row>
    <row r="2265" spans="3:4" ht="12.75">
      <c r="C2265" s="92"/>
      <c r="D2265" s="92"/>
    </row>
    <row r="2266" spans="3:4" ht="12.75">
      <c r="C2266" s="92"/>
      <c r="D2266" s="92"/>
    </row>
    <row r="2267" spans="3:4" ht="12.75">
      <c r="C2267" s="92"/>
      <c r="D2267" s="92"/>
    </row>
    <row r="2268" spans="3:4" ht="12.75">
      <c r="C2268" s="92"/>
      <c r="D2268" s="92"/>
    </row>
    <row r="2269" spans="3:4" ht="12.75">
      <c r="C2269" s="92"/>
      <c r="D2269" s="92"/>
    </row>
    <row r="2270" spans="3:4" ht="12.75">
      <c r="C2270" s="92"/>
      <c r="D2270" s="92"/>
    </row>
    <row r="2271" spans="3:4" ht="12.75">
      <c r="C2271" s="92"/>
      <c r="D2271" s="92"/>
    </row>
    <row r="2272" spans="3:4" ht="12.75">
      <c r="C2272" s="92"/>
      <c r="D2272" s="92"/>
    </row>
    <row r="2273" spans="3:4" ht="12.75">
      <c r="C2273" s="92"/>
      <c r="D2273" s="92"/>
    </row>
    <row r="2274" spans="3:4" ht="12.75">
      <c r="C2274" s="92"/>
      <c r="D2274" s="92"/>
    </row>
    <row r="2275" spans="3:4" ht="12.75">
      <c r="C2275" s="92"/>
      <c r="D2275" s="92"/>
    </row>
    <row r="2276" spans="3:4" ht="12.75">
      <c r="C2276" s="92"/>
      <c r="D2276" s="92"/>
    </row>
    <row r="2277" spans="3:4" ht="12.75">
      <c r="C2277" s="92"/>
      <c r="D2277" s="92"/>
    </row>
    <row r="2278" spans="3:4" ht="12.75">
      <c r="C2278" s="92"/>
      <c r="D2278" s="92"/>
    </row>
    <row r="2279" spans="3:4" ht="12.75">
      <c r="C2279" s="92"/>
      <c r="D2279" s="92"/>
    </row>
    <row r="2280" spans="3:4" ht="12.75">
      <c r="C2280" s="92"/>
      <c r="D2280" s="92"/>
    </row>
    <row r="2281" spans="3:4" ht="12.75">
      <c r="C2281" s="92"/>
      <c r="D2281" s="92"/>
    </row>
    <row r="2282" spans="3:4" ht="12.75">
      <c r="C2282" s="92"/>
      <c r="D2282" s="92"/>
    </row>
    <row r="2283" spans="3:4" ht="12.75">
      <c r="C2283" s="92"/>
      <c r="D2283" s="92"/>
    </row>
    <row r="2284" spans="3:4" ht="12.75">
      <c r="C2284" s="92"/>
      <c r="D2284" s="92"/>
    </row>
    <row r="2285" spans="3:4" ht="12.75">
      <c r="C2285" s="92"/>
      <c r="D2285" s="92"/>
    </row>
    <row r="2286" spans="3:4" ht="12.75">
      <c r="C2286" s="92"/>
      <c r="D2286" s="92"/>
    </row>
    <row r="2287" spans="3:4" ht="12.75">
      <c r="C2287" s="92"/>
      <c r="D2287" s="92"/>
    </row>
    <row r="2288" spans="3:4" ht="12.75">
      <c r="C2288" s="92"/>
      <c r="D2288" s="92"/>
    </row>
    <row r="2289" spans="3:4" ht="12.75">
      <c r="C2289" s="92"/>
      <c r="D2289" s="92"/>
    </row>
    <row r="2290" spans="3:4" ht="12.75">
      <c r="C2290" s="92"/>
      <c r="D2290" s="92"/>
    </row>
    <row r="2291" spans="3:4" ht="12.75">
      <c r="C2291" s="92"/>
      <c r="D2291" s="92"/>
    </row>
    <row r="2292" spans="3:4" ht="12.75">
      <c r="C2292" s="92"/>
      <c r="D2292" s="92"/>
    </row>
    <row r="2293" spans="3:4" ht="12.75">
      <c r="C2293" s="92"/>
      <c r="D2293" s="92"/>
    </row>
    <row r="2294" spans="3:4" ht="12.75">
      <c r="C2294" s="92"/>
      <c r="D2294" s="92"/>
    </row>
    <row r="2295" spans="3:4" ht="12.75">
      <c r="C2295" s="92"/>
      <c r="D2295" s="92"/>
    </row>
    <row r="2296" spans="3:4" ht="12.75">
      <c r="C2296" s="92"/>
      <c r="D2296" s="92"/>
    </row>
    <row r="2297" spans="3:4" ht="12.75">
      <c r="C2297" s="92"/>
      <c r="D2297" s="92"/>
    </row>
    <row r="2298" spans="3:4" ht="12.75">
      <c r="C2298" s="92"/>
      <c r="D2298" s="92"/>
    </row>
    <row r="2299" spans="3:4" ht="12.75">
      <c r="C2299" s="92"/>
      <c r="D2299" s="92"/>
    </row>
    <row r="2300" spans="3:4" ht="12.75">
      <c r="C2300" s="92"/>
      <c r="D2300" s="92"/>
    </row>
    <row r="2301" spans="3:4" ht="12.75">
      <c r="C2301" s="92"/>
      <c r="D2301" s="92"/>
    </row>
    <row r="2302" spans="3:4" ht="12.75">
      <c r="C2302" s="92"/>
      <c r="D2302" s="92"/>
    </row>
    <row r="2303" spans="3:4" ht="12.75">
      <c r="C2303" s="92"/>
      <c r="D2303" s="92"/>
    </row>
    <row r="2304" spans="3:4" ht="12.75">
      <c r="C2304" s="92"/>
      <c r="D2304" s="92"/>
    </row>
    <row r="2305" spans="3:4" ht="12.75">
      <c r="C2305" s="92"/>
      <c r="D2305" s="92"/>
    </row>
    <row r="2306" spans="3:4" ht="12.75">
      <c r="C2306" s="92"/>
      <c r="D2306" s="92"/>
    </row>
    <row r="2307" spans="3:4" ht="12.75">
      <c r="C2307" s="92"/>
      <c r="D2307" s="92"/>
    </row>
    <row r="2308" spans="3:4" ht="12.75">
      <c r="C2308" s="92"/>
      <c r="D2308" s="92"/>
    </row>
    <row r="2309" spans="3:4" ht="12.75">
      <c r="C2309" s="92"/>
      <c r="D2309" s="92"/>
    </row>
    <row r="2310" spans="3:4" ht="12.75">
      <c r="C2310" s="92"/>
      <c r="D2310" s="92"/>
    </row>
    <row r="2311" spans="3:4" ht="12.75">
      <c r="C2311" s="92"/>
      <c r="D2311" s="92"/>
    </row>
    <row r="2312" spans="3:4" ht="12.75">
      <c r="C2312" s="92"/>
      <c r="D2312" s="92"/>
    </row>
    <row r="2313" spans="3:4" ht="12.75">
      <c r="C2313" s="92"/>
      <c r="D2313" s="92"/>
    </row>
    <row r="2314" spans="3:4" ht="12.75">
      <c r="C2314" s="92"/>
      <c r="D2314" s="92"/>
    </row>
    <row r="2315" spans="3:4" ht="12.75">
      <c r="C2315" s="92"/>
      <c r="D2315" s="92"/>
    </row>
    <row r="2316" spans="3:4" ht="12.75">
      <c r="C2316" s="92"/>
      <c r="D2316" s="92"/>
    </row>
    <row r="2317" spans="3:4" ht="12.75">
      <c r="C2317" s="92"/>
      <c r="D2317" s="92"/>
    </row>
    <row r="2318" spans="3:4" ht="12.75">
      <c r="C2318" s="92"/>
      <c r="D2318" s="92"/>
    </row>
    <row r="2319" spans="3:4" ht="12.75">
      <c r="C2319" s="92"/>
      <c r="D2319" s="92"/>
    </row>
    <row r="2320" spans="3:4" ht="12.75">
      <c r="C2320" s="92"/>
      <c r="D2320" s="92"/>
    </row>
    <row r="2321" spans="3:4" ht="12.75">
      <c r="C2321" s="92"/>
      <c r="D2321" s="92"/>
    </row>
    <row r="2322" spans="3:4" ht="12.75">
      <c r="C2322" s="92"/>
      <c r="D2322" s="92"/>
    </row>
    <row r="2323" spans="3:4" ht="12.75">
      <c r="C2323" s="92"/>
      <c r="D2323" s="92"/>
    </row>
    <row r="2324" spans="3:4" ht="12.75">
      <c r="C2324" s="92"/>
      <c r="D2324" s="92"/>
    </row>
    <row r="2325" spans="3:4" ht="12.75">
      <c r="C2325" s="92"/>
      <c r="D2325" s="92"/>
    </row>
    <row r="2326" spans="3:4" ht="12.75">
      <c r="C2326" s="92"/>
      <c r="D2326" s="92"/>
    </row>
    <row r="2327" spans="3:4" ht="12.75">
      <c r="C2327" s="92"/>
      <c r="D2327" s="92"/>
    </row>
    <row r="2328" spans="3:4" ht="12.75">
      <c r="C2328" s="92"/>
      <c r="D2328" s="92"/>
    </row>
    <row r="2329" spans="3:4" ht="12.75">
      <c r="C2329" s="92"/>
      <c r="D2329" s="92"/>
    </row>
    <row r="2330" spans="3:4" ht="12.75">
      <c r="C2330" s="92"/>
      <c r="D2330" s="92"/>
    </row>
    <row r="2331" spans="3:4" ht="12.75">
      <c r="C2331" s="92"/>
      <c r="D2331" s="92"/>
    </row>
    <row r="2332" spans="3:4" ht="12.75">
      <c r="C2332" s="92"/>
      <c r="D2332" s="92"/>
    </row>
    <row r="2333" spans="3:4" ht="12.75">
      <c r="C2333" s="92"/>
      <c r="D2333" s="92"/>
    </row>
    <row r="2334" spans="3:4" ht="12.75">
      <c r="C2334" s="92"/>
      <c r="D2334" s="92"/>
    </row>
    <row r="2335" spans="3:4" ht="12.75">
      <c r="C2335" s="92"/>
      <c r="D2335" s="92"/>
    </row>
    <row r="2336" spans="3:4" ht="12.75">
      <c r="C2336" s="92"/>
      <c r="D2336" s="92"/>
    </row>
    <row r="2337" spans="3:4" ht="12.75">
      <c r="C2337" s="92"/>
      <c r="D2337" s="92"/>
    </row>
    <row r="2338" spans="3:4" ht="12.75">
      <c r="C2338" s="92"/>
      <c r="D2338" s="92"/>
    </row>
    <row r="2339" spans="3:4" ht="12.75">
      <c r="C2339" s="92"/>
      <c r="D2339" s="92"/>
    </row>
    <row r="2340" spans="3:4" ht="12.75">
      <c r="C2340" s="92"/>
      <c r="D2340" s="92"/>
    </row>
    <row r="2341" spans="3:4" ht="12.75">
      <c r="C2341" s="92"/>
      <c r="D2341" s="92"/>
    </row>
    <row r="2342" spans="3:4" ht="12.75">
      <c r="C2342" s="92"/>
      <c r="D2342" s="92"/>
    </row>
    <row r="2343" spans="3:4" ht="12.75">
      <c r="C2343" s="92"/>
      <c r="D2343" s="92"/>
    </row>
    <row r="2344" spans="3:4" ht="12.75">
      <c r="C2344" s="92"/>
      <c r="D2344" s="92"/>
    </row>
    <row r="2345" spans="3:4" ht="12.75">
      <c r="C2345" s="92"/>
      <c r="D2345" s="92"/>
    </row>
    <row r="2346" spans="3:4" ht="12.75">
      <c r="C2346" s="92"/>
      <c r="D2346" s="92"/>
    </row>
    <row r="2347" spans="3:4" ht="12.75">
      <c r="C2347" s="92"/>
      <c r="D2347" s="92"/>
    </row>
    <row r="2348" spans="3:4" ht="12.75">
      <c r="C2348" s="92"/>
      <c r="D2348" s="92"/>
    </row>
    <row r="2349" spans="3:4" ht="12.75">
      <c r="C2349" s="92"/>
      <c r="D2349" s="92"/>
    </row>
    <row r="2350" spans="3:4" ht="12.75">
      <c r="C2350" s="92"/>
      <c r="D2350" s="92"/>
    </row>
    <row r="2351" spans="3:4" ht="12.75">
      <c r="C2351" s="92"/>
      <c r="D2351" s="92"/>
    </row>
    <row r="2352" spans="3:4" ht="12.75">
      <c r="C2352" s="92"/>
      <c r="D2352" s="92"/>
    </row>
    <row r="2353" spans="3:4" ht="12.75">
      <c r="C2353" s="92"/>
      <c r="D2353" s="92"/>
    </row>
    <row r="2354" spans="3:4" ht="12.75">
      <c r="C2354" s="92"/>
      <c r="D2354" s="92"/>
    </row>
    <row r="2355" spans="3:4" ht="12.75">
      <c r="C2355" s="92"/>
      <c r="D2355" s="92"/>
    </row>
    <row r="2356" spans="3:4" ht="12.75">
      <c r="C2356" s="92"/>
      <c r="D2356" s="92"/>
    </row>
    <row r="2357" spans="3:4" ht="12.75">
      <c r="C2357" s="92"/>
      <c r="D2357" s="92"/>
    </row>
    <row r="2358" spans="3:4" ht="12.75">
      <c r="C2358" s="92"/>
      <c r="D2358" s="92"/>
    </row>
    <row r="2359" spans="3:4" ht="12.75">
      <c r="C2359" s="92"/>
      <c r="D2359" s="92"/>
    </row>
    <row r="2360" spans="3:4" ht="12.75">
      <c r="C2360" s="92"/>
      <c r="D2360" s="92"/>
    </row>
    <row r="2361" spans="3:4" ht="12.75">
      <c r="C2361" s="92"/>
      <c r="D2361" s="92"/>
    </row>
    <row r="2362" spans="3:4" ht="12.75">
      <c r="C2362" s="92"/>
      <c r="D2362" s="92"/>
    </row>
    <row r="2363" spans="3:4" ht="12.75">
      <c r="C2363" s="92"/>
      <c r="D2363" s="92"/>
    </row>
    <row r="2364" spans="3:4" ht="12.75">
      <c r="C2364" s="92"/>
      <c r="D2364" s="92"/>
    </row>
    <row r="2365" spans="3:4" ht="12.75">
      <c r="C2365" s="92"/>
      <c r="D2365" s="92"/>
    </row>
    <row r="2366" spans="3:4" ht="12.75">
      <c r="C2366" s="92"/>
      <c r="D2366" s="92"/>
    </row>
    <row r="2367" spans="3:4" ht="12.75">
      <c r="C2367" s="92"/>
      <c r="D2367" s="92"/>
    </row>
    <row r="2368" spans="3:4" ht="12.75">
      <c r="C2368" s="92"/>
      <c r="D2368" s="92"/>
    </row>
    <row r="2369" spans="3:4" ht="12.75">
      <c r="C2369" s="92"/>
      <c r="D2369" s="92"/>
    </row>
    <row r="2370" spans="3:4" ht="12.75">
      <c r="C2370" s="92"/>
      <c r="D2370" s="92"/>
    </row>
    <row r="2371" spans="3:4" ht="12.75">
      <c r="C2371" s="92"/>
      <c r="D2371" s="92"/>
    </row>
    <row r="2372" spans="3:4" ht="12.75">
      <c r="C2372" s="92"/>
      <c r="D2372" s="92"/>
    </row>
    <row r="2373" spans="3:4" ht="12.75">
      <c r="C2373" s="92"/>
      <c r="D2373" s="92"/>
    </row>
    <row r="2374" spans="3:4" ht="12.75">
      <c r="C2374" s="92"/>
      <c r="D2374" s="92"/>
    </row>
    <row r="2375" spans="3:4" ht="12.75">
      <c r="C2375" s="92"/>
      <c r="D2375" s="92"/>
    </row>
    <row r="2376" spans="3:4" ht="12.75">
      <c r="C2376" s="92"/>
      <c r="D2376" s="92"/>
    </row>
    <row r="2377" spans="3:4" ht="12.75">
      <c r="C2377" s="92"/>
      <c r="D2377" s="92"/>
    </row>
    <row r="2378" spans="3:4" ht="12.75">
      <c r="C2378" s="92"/>
      <c r="D2378" s="92"/>
    </row>
    <row r="2379" spans="3:4" ht="12.75">
      <c r="C2379" s="92"/>
      <c r="D2379" s="92"/>
    </row>
    <row r="2380" spans="3:4" ht="12.75">
      <c r="C2380" s="92"/>
      <c r="D2380" s="92"/>
    </row>
    <row r="2381" spans="3:4" ht="12.75">
      <c r="C2381" s="92"/>
      <c r="D2381" s="92"/>
    </row>
    <row r="2382" spans="3:4" ht="12.75">
      <c r="C2382" s="92"/>
      <c r="D2382" s="92"/>
    </row>
    <row r="2383" spans="3:4" ht="12.75">
      <c r="C2383" s="92"/>
      <c r="D2383" s="92"/>
    </row>
    <row r="2384" spans="3:4" ht="12.75">
      <c r="C2384" s="92"/>
      <c r="D2384" s="92"/>
    </row>
    <row r="2385" spans="3:4" ht="12.75">
      <c r="C2385" s="92"/>
      <c r="D2385" s="92"/>
    </row>
    <row r="2386" spans="3:4" ht="12.75">
      <c r="C2386" s="92"/>
      <c r="D2386" s="92"/>
    </row>
    <row r="2387" spans="3:4" ht="12.75">
      <c r="C2387" s="92"/>
      <c r="D2387" s="92"/>
    </row>
    <row r="2388" spans="3:4" ht="12.75">
      <c r="C2388" s="92"/>
      <c r="D2388" s="92"/>
    </row>
    <row r="2389" spans="3:4" ht="12.75">
      <c r="C2389" s="92"/>
      <c r="D2389" s="92"/>
    </row>
    <row r="2390" spans="3:4" ht="12.75">
      <c r="C2390" s="92"/>
      <c r="D2390" s="92"/>
    </row>
    <row r="2391" spans="3:4" ht="12.75">
      <c r="C2391" s="92"/>
      <c r="D2391" s="92"/>
    </row>
    <row r="2392" spans="3:4" ht="12.75">
      <c r="C2392" s="92"/>
      <c r="D2392" s="92"/>
    </row>
    <row r="2393" spans="3:4" ht="12.75">
      <c r="C2393" s="92"/>
      <c r="D2393" s="92"/>
    </row>
    <row r="2394" spans="3:4" ht="12.75">
      <c r="C2394" s="92"/>
      <c r="D2394" s="92"/>
    </row>
    <row r="2395" spans="3:4" ht="12.75">
      <c r="C2395" s="92"/>
      <c r="D2395" s="92"/>
    </row>
    <row r="2396" spans="3:4" ht="12.75">
      <c r="C2396" s="92"/>
      <c r="D2396" s="92"/>
    </row>
    <row r="2397" spans="3:4" ht="12.75">
      <c r="C2397" s="92"/>
      <c r="D2397" s="92"/>
    </row>
    <row r="2398" spans="3:4" ht="12.75">
      <c r="C2398" s="92"/>
      <c r="D2398" s="92"/>
    </row>
    <row r="2399" spans="3:4" ht="12.75">
      <c r="C2399" s="92"/>
      <c r="D2399" s="92"/>
    </row>
    <row r="2400" spans="3:4" ht="12.75">
      <c r="C2400" s="92"/>
      <c r="D2400" s="92"/>
    </row>
    <row r="2401" spans="3:4" ht="12.75">
      <c r="C2401" s="92"/>
      <c r="D2401" s="92"/>
    </row>
    <row r="2402" spans="3:4" ht="12.75">
      <c r="C2402" s="92"/>
      <c r="D2402" s="92"/>
    </row>
    <row r="2403" spans="3:4" ht="12.75">
      <c r="C2403" s="92"/>
      <c r="D2403" s="92"/>
    </row>
    <row r="2404" spans="3:4" ht="12.75">
      <c r="C2404" s="92"/>
      <c r="D2404" s="92"/>
    </row>
    <row r="2405" spans="3:4" ht="12.75">
      <c r="C2405" s="92"/>
      <c r="D2405" s="92"/>
    </row>
    <row r="2406" spans="3:4" ht="12.75">
      <c r="C2406" s="92"/>
      <c r="D2406" s="92"/>
    </row>
    <row r="2407" spans="3:4" ht="12.75">
      <c r="C2407" s="92"/>
      <c r="D2407" s="92"/>
    </row>
    <row r="2408" spans="3:4" ht="12.75">
      <c r="C2408" s="92"/>
      <c r="D2408" s="92"/>
    </row>
    <row r="2409" spans="3:4" ht="12.75">
      <c r="C2409" s="92"/>
      <c r="D2409" s="92"/>
    </row>
    <row r="2410" spans="3:4" ht="12.75">
      <c r="C2410" s="92"/>
      <c r="D2410" s="92"/>
    </row>
    <row r="2411" spans="3:4" ht="12.75">
      <c r="C2411" s="92"/>
      <c r="D2411" s="92"/>
    </row>
    <row r="2412" spans="3:4" ht="12.75">
      <c r="C2412" s="92"/>
      <c r="D2412" s="92"/>
    </row>
    <row r="2413" spans="3:4" ht="12.75">
      <c r="C2413" s="92"/>
      <c r="D2413" s="92"/>
    </row>
    <row r="2414" spans="3:4" ht="12.75">
      <c r="C2414" s="92"/>
      <c r="D2414" s="92"/>
    </row>
    <row r="2415" spans="3:4" ht="12.75">
      <c r="C2415" s="92"/>
      <c r="D2415" s="92"/>
    </row>
    <row r="2416" spans="3:4" ht="12.75">
      <c r="C2416" s="92"/>
      <c r="D2416" s="92"/>
    </row>
    <row r="2417" spans="3:4" ht="12.75">
      <c r="C2417" s="92"/>
      <c r="D2417" s="92"/>
    </row>
    <row r="2418" spans="3:4" ht="12.75">
      <c r="C2418" s="92"/>
      <c r="D2418" s="92"/>
    </row>
    <row r="2419" spans="3:4" ht="12.75">
      <c r="C2419" s="92"/>
      <c r="D2419" s="92"/>
    </row>
    <row r="2420" spans="3:4" ht="12.75">
      <c r="C2420" s="92"/>
      <c r="D2420" s="92"/>
    </row>
    <row r="2421" spans="3:4" ht="12.75">
      <c r="C2421" s="92"/>
      <c r="D2421" s="92"/>
    </row>
    <row r="2422" spans="3:4" ht="12.75">
      <c r="C2422" s="92"/>
      <c r="D2422" s="92"/>
    </row>
    <row r="2423" spans="3:4" ht="12.75">
      <c r="C2423" s="92"/>
      <c r="D2423" s="92"/>
    </row>
    <row r="2424" spans="3:4" ht="12.75">
      <c r="C2424" s="92"/>
      <c r="D2424" s="92"/>
    </row>
    <row r="2425" spans="3:4" ht="12.75">
      <c r="C2425" s="92"/>
      <c r="D2425" s="92"/>
    </row>
    <row r="2426" spans="3:4" ht="12.75">
      <c r="C2426" s="92"/>
      <c r="D2426" s="92"/>
    </row>
    <row r="2427" spans="3:4" ht="12.75">
      <c r="C2427" s="92"/>
      <c r="D2427" s="92"/>
    </row>
    <row r="2428" spans="3:4" ht="12.75">
      <c r="C2428" s="92"/>
      <c r="D2428" s="92"/>
    </row>
    <row r="2429" spans="3:4" ht="12.75">
      <c r="C2429" s="92"/>
      <c r="D2429" s="92"/>
    </row>
    <row r="2430" spans="3:4" ht="12.75">
      <c r="C2430" s="92"/>
      <c r="D2430" s="92"/>
    </row>
    <row r="2431" spans="3:4" ht="12.75">
      <c r="C2431" s="92"/>
      <c r="D2431" s="92"/>
    </row>
    <row r="2432" spans="3:4" ht="12.75">
      <c r="C2432" s="92"/>
      <c r="D2432" s="92"/>
    </row>
    <row r="2433" spans="3:4" ht="12.75">
      <c r="C2433" s="92"/>
      <c r="D2433" s="92"/>
    </row>
    <row r="2434" spans="3:4" ht="12.75">
      <c r="C2434" s="92"/>
      <c r="D2434" s="92"/>
    </row>
    <row r="2435" spans="3:4" ht="12.75">
      <c r="C2435" s="92"/>
      <c r="D2435" s="92"/>
    </row>
    <row r="2436" spans="3:4" ht="12.75">
      <c r="C2436" s="92"/>
      <c r="D2436" s="92"/>
    </row>
    <row r="2437" spans="3:4" ht="12.75">
      <c r="C2437" s="92"/>
      <c r="D2437" s="92"/>
    </row>
    <row r="2438" spans="3:4" ht="12.75">
      <c r="C2438" s="92"/>
      <c r="D2438" s="92"/>
    </row>
    <row r="2439" spans="3:4" ht="12.75">
      <c r="C2439" s="92"/>
      <c r="D2439" s="92"/>
    </row>
    <row r="2440" spans="3:4" ht="12.75">
      <c r="C2440" s="92"/>
      <c r="D2440" s="92"/>
    </row>
    <row r="2441" spans="3:4" ht="12.75">
      <c r="C2441" s="92"/>
      <c r="D2441" s="92"/>
    </row>
    <row r="2442" spans="3:4" ht="12.75">
      <c r="C2442" s="92"/>
      <c r="D2442" s="92"/>
    </row>
    <row r="2443" spans="3:4" ht="12.75">
      <c r="C2443" s="92"/>
      <c r="D2443" s="92"/>
    </row>
    <row r="2444" spans="3:4" ht="12.75">
      <c r="C2444" s="92"/>
      <c r="D2444" s="92"/>
    </row>
    <row r="2445" spans="3:4" ht="12.75">
      <c r="C2445" s="92"/>
      <c r="D2445" s="92"/>
    </row>
    <row r="2446" spans="3:4" ht="12.75">
      <c r="C2446" s="92"/>
      <c r="D2446" s="92"/>
    </row>
    <row r="2447" spans="3:4" ht="12.75">
      <c r="C2447" s="92"/>
      <c r="D2447" s="92"/>
    </row>
    <row r="2448" spans="3:4" ht="12.75">
      <c r="C2448" s="92"/>
      <c r="D2448" s="92"/>
    </row>
    <row r="2449" spans="3:4" ht="12.75">
      <c r="C2449" s="92"/>
      <c r="D2449" s="92"/>
    </row>
    <row r="2450" spans="3:4" ht="12.75">
      <c r="C2450" s="92"/>
      <c r="D2450" s="92"/>
    </row>
    <row r="2451" spans="3:4" ht="12.75">
      <c r="C2451" s="92"/>
      <c r="D2451" s="92"/>
    </row>
    <row r="2452" spans="3:4" ht="12.75">
      <c r="C2452" s="92"/>
      <c r="D2452" s="92"/>
    </row>
    <row r="2453" spans="3:4" ht="12.75">
      <c r="C2453" s="92"/>
      <c r="D2453" s="92"/>
    </row>
    <row r="2454" spans="3:4" ht="12.75">
      <c r="C2454" s="92"/>
      <c r="D2454" s="92"/>
    </row>
    <row r="2455" spans="3:4" ht="12.75">
      <c r="C2455" s="92"/>
      <c r="D2455" s="92"/>
    </row>
    <row r="2456" spans="3:4" ht="12.75">
      <c r="C2456" s="92"/>
      <c r="D2456" s="92"/>
    </row>
    <row r="2457" spans="3:4" ht="12.75">
      <c r="C2457" s="92"/>
      <c r="D2457" s="92"/>
    </row>
    <row r="2458" spans="3:4" ht="12.75">
      <c r="C2458" s="92"/>
      <c r="D2458" s="92"/>
    </row>
    <row r="2459" spans="3:4" ht="12.75">
      <c r="C2459" s="92"/>
      <c r="D2459" s="92"/>
    </row>
    <row r="2460" spans="3:4" ht="12.75">
      <c r="C2460" s="92"/>
      <c r="D2460" s="92"/>
    </row>
    <row r="2461" spans="3:4" ht="12.75">
      <c r="C2461" s="92"/>
      <c r="D2461" s="92"/>
    </row>
    <row r="2462" spans="3:4" ht="12.75">
      <c r="C2462" s="92"/>
      <c r="D2462" s="92"/>
    </row>
    <row r="2463" spans="3:4" ht="12.75">
      <c r="C2463" s="92"/>
      <c r="D2463" s="92"/>
    </row>
    <row r="2464" spans="3:4" ht="12.75">
      <c r="C2464" s="92"/>
      <c r="D2464" s="92"/>
    </row>
    <row r="2465" spans="3:4" ht="12.75">
      <c r="C2465" s="92"/>
      <c r="D2465" s="92"/>
    </row>
    <row r="2466" spans="3:4" ht="12.75">
      <c r="C2466" s="92"/>
      <c r="D2466" s="92"/>
    </row>
    <row r="2467" spans="3:4" ht="12.75">
      <c r="C2467" s="92"/>
      <c r="D2467" s="92"/>
    </row>
    <row r="2468" spans="3:4" ht="12.75">
      <c r="C2468" s="92"/>
      <c r="D2468" s="92"/>
    </row>
    <row r="2469" spans="3:4" ht="12.75">
      <c r="C2469" s="92"/>
      <c r="D2469" s="92"/>
    </row>
    <row r="2470" spans="3:4" ht="12.75">
      <c r="C2470" s="92"/>
      <c r="D2470" s="92"/>
    </row>
    <row r="2471" spans="3:4" ht="12.75">
      <c r="C2471" s="92"/>
      <c r="D2471" s="92"/>
    </row>
    <row r="2472" spans="3:4" ht="12.75">
      <c r="C2472" s="92"/>
      <c r="D2472" s="92"/>
    </row>
    <row r="2473" spans="3:4" ht="12.75">
      <c r="C2473" s="92"/>
      <c r="D2473" s="92"/>
    </row>
    <row r="2474" spans="3:4" ht="12.75">
      <c r="C2474" s="92"/>
      <c r="D2474" s="92"/>
    </row>
    <row r="2475" spans="3:4" ht="12.75">
      <c r="C2475" s="92"/>
      <c r="D2475" s="92"/>
    </row>
    <row r="2476" spans="3:4" ht="12.75">
      <c r="C2476" s="92"/>
      <c r="D2476" s="92"/>
    </row>
    <row r="2477" spans="3:4" ht="12.75">
      <c r="C2477" s="92"/>
      <c r="D2477" s="92"/>
    </row>
    <row r="2478" spans="3:4" ht="12.75">
      <c r="C2478" s="92"/>
      <c r="D2478" s="92"/>
    </row>
    <row r="2479" spans="3:4" ht="12.75">
      <c r="C2479" s="92"/>
      <c r="D2479" s="92"/>
    </row>
    <row r="2480" spans="3:4" ht="12.75">
      <c r="C2480" s="92"/>
      <c r="D2480" s="92"/>
    </row>
    <row r="2481" spans="3:4" ht="12.75">
      <c r="C2481" s="92"/>
      <c r="D2481" s="92"/>
    </row>
    <row r="2482" spans="3:4" ht="12.75">
      <c r="C2482" s="92"/>
      <c r="D2482" s="92"/>
    </row>
    <row r="2483" spans="3:4" ht="12.75">
      <c r="C2483" s="92"/>
      <c r="D2483" s="92"/>
    </row>
    <row r="2484" spans="3:4" ht="12.75">
      <c r="C2484" s="92"/>
      <c r="D2484" s="92"/>
    </row>
    <row r="2485" spans="3:4" ht="12.75">
      <c r="C2485" s="92"/>
      <c r="D2485" s="92"/>
    </row>
    <row r="2486" spans="3:4" ht="12.75">
      <c r="C2486" s="92"/>
      <c r="D2486" s="92"/>
    </row>
    <row r="2487" spans="3:4" ht="12.75">
      <c r="C2487" s="92"/>
      <c r="D2487" s="92"/>
    </row>
    <row r="2488" spans="3:4" ht="12.75">
      <c r="C2488" s="92"/>
      <c r="D2488" s="92"/>
    </row>
    <row r="2489" spans="3:4" ht="12.75">
      <c r="C2489" s="92"/>
      <c r="D2489" s="92"/>
    </row>
    <row r="2490" spans="3:4" ht="12.75">
      <c r="C2490" s="92"/>
      <c r="D2490" s="92"/>
    </row>
    <row r="2491" spans="3:4" ht="12.75">
      <c r="C2491" s="92"/>
      <c r="D2491" s="92"/>
    </row>
    <row r="2492" spans="3:4" ht="12.75">
      <c r="C2492" s="92"/>
      <c r="D2492" s="92"/>
    </row>
    <row r="2493" spans="3:4" ht="12.75">
      <c r="C2493" s="92"/>
      <c r="D2493" s="92"/>
    </row>
    <row r="2494" spans="3:4" ht="12.75">
      <c r="C2494" s="92"/>
      <c r="D2494" s="92"/>
    </row>
    <row r="2495" spans="3:4" ht="12.75">
      <c r="C2495" s="92"/>
      <c r="D2495" s="92"/>
    </row>
    <row r="2496" spans="3:4" ht="12.75">
      <c r="C2496" s="92"/>
      <c r="D2496" s="92"/>
    </row>
    <row r="2497" spans="3:4" ht="12.75">
      <c r="C2497" s="92"/>
      <c r="D2497" s="92"/>
    </row>
    <row r="2498" spans="3:4" ht="12.75">
      <c r="C2498" s="92"/>
      <c r="D2498" s="92"/>
    </row>
    <row r="2499" spans="3:4" ht="12.75">
      <c r="C2499" s="92"/>
      <c r="D2499" s="92"/>
    </row>
    <row r="2500" spans="3:4" ht="12.75">
      <c r="C2500" s="92"/>
      <c r="D2500" s="92"/>
    </row>
    <row r="2501" spans="3:4" ht="12.75">
      <c r="C2501" s="92"/>
      <c r="D2501" s="92"/>
    </row>
    <row r="2502" spans="3:4" ht="12.75">
      <c r="C2502" s="92"/>
      <c r="D2502" s="92"/>
    </row>
    <row r="2503" spans="3:4" ht="12.75">
      <c r="C2503" s="92"/>
      <c r="D2503" s="92"/>
    </row>
    <row r="2504" spans="3:4" ht="12.75">
      <c r="C2504" s="92"/>
      <c r="D2504" s="92"/>
    </row>
    <row r="2505" spans="3:4" ht="12.75">
      <c r="C2505" s="92"/>
      <c r="D2505" s="92"/>
    </row>
    <row r="2506" spans="3:4" ht="12.75">
      <c r="C2506" s="92"/>
      <c r="D2506" s="92"/>
    </row>
    <row r="2507" spans="3:4" ht="12.75">
      <c r="C2507" s="92"/>
      <c r="D2507" s="92"/>
    </row>
    <row r="2508" spans="3:4" ht="12.75">
      <c r="C2508" s="92"/>
      <c r="D2508" s="92"/>
    </row>
    <row r="2509" spans="3:4" ht="12.75">
      <c r="C2509" s="92"/>
      <c r="D2509" s="92"/>
    </row>
    <row r="2510" spans="3:4" ht="12.75">
      <c r="C2510" s="92"/>
      <c r="D2510" s="92"/>
    </row>
    <row r="2511" spans="3:4" ht="12.75">
      <c r="C2511" s="92"/>
      <c r="D2511" s="92"/>
    </row>
    <row r="2512" spans="3:4" ht="12.75">
      <c r="C2512" s="92"/>
      <c r="D2512" s="92"/>
    </row>
    <row r="2513" spans="3:4" ht="12.75">
      <c r="C2513" s="92"/>
      <c r="D2513" s="92"/>
    </row>
    <row r="2514" spans="3:4" ht="12.75">
      <c r="C2514" s="92"/>
      <c r="D2514" s="92"/>
    </row>
    <row r="2515" spans="3:4" ht="12.75">
      <c r="C2515" s="92"/>
      <c r="D2515" s="92"/>
    </row>
    <row r="2516" spans="3:4" ht="12.75">
      <c r="C2516" s="92"/>
      <c r="D2516" s="92"/>
    </row>
    <row r="2517" spans="3:4" ht="12.75">
      <c r="C2517" s="92"/>
      <c r="D2517" s="92"/>
    </row>
    <row r="2518" spans="3:4" ht="12.75">
      <c r="C2518" s="92"/>
      <c r="D2518" s="92"/>
    </row>
    <row r="2519" spans="3:4" ht="12.75">
      <c r="C2519" s="92"/>
      <c r="D2519" s="92"/>
    </row>
    <row r="2520" spans="3:4" ht="12.75">
      <c r="C2520" s="92"/>
      <c r="D2520" s="92"/>
    </row>
    <row r="2521" spans="3:4" ht="12.75">
      <c r="C2521" s="92"/>
      <c r="D2521" s="92"/>
    </row>
    <row r="2522" spans="3:4" ht="12.75">
      <c r="C2522" s="92"/>
      <c r="D2522" s="92"/>
    </row>
    <row r="2523" spans="3:4" ht="12.75">
      <c r="C2523" s="92"/>
      <c r="D2523" s="92"/>
    </row>
    <row r="2524" spans="3:4" ht="12.75">
      <c r="C2524" s="92"/>
      <c r="D2524" s="92"/>
    </row>
    <row r="2525" spans="3:4" ht="12.75">
      <c r="C2525" s="92"/>
      <c r="D2525" s="92"/>
    </row>
    <row r="2526" spans="3:4" ht="12.75">
      <c r="C2526" s="92"/>
      <c r="D2526" s="92"/>
    </row>
    <row r="2527" spans="3:4" ht="12.75">
      <c r="C2527" s="92"/>
      <c r="D2527" s="92"/>
    </row>
    <row r="2528" spans="3:4" ht="12.75">
      <c r="C2528" s="92"/>
      <c r="D2528" s="92"/>
    </row>
    <row r="2529" spans="3:4" ht="12.75">
      <c r="C2529" s="92"/>
      <c r="D2529" s="92"/>
    </row>
    <row r="2530" spans="3:4" ht="12.75">
      <c r="C2530" s="92"/>
      <c r="D2530" s="92"/>
    </row>
    <row r="2531" spans="3:4" ht="12.75">
      <c r="C2531" s="92"/>
      <c r="D2531" s="92"/>
    </row>
    <row r="2532" spans="3:4" ht="12.75">
      <c r="C2532" s="92"/>
      <c r="D2532" s="92"/>
    </row>
    <row r="2533" spans="3:4" ht="12.75">
      <c r="C2533" s="92"/>
      <c r="D2533" s="92"/>
    </row>
    <row r="2534" spans="3:4" ht="12.75">
      <c r="C2534" s="92"/>
      <c r="D2534" s="92"/>
    </row>
    <row r="2535" spans="3:4" ht="12.75">
      <c r="C2535" s="92"/>
      <c r="D2535" s="92"/>
    </row>
    <row r="2536" spans="3:4" ht="12.75">
      <c r="C2536" s="92"/>
      <c r="D2536" s="92"/>
    </row>
    <row r="2537" spans="3:4" ht="12.75">
      <c r="C2537" s="92"/>
      <c r="D2537" s="92"/>
    </row>
    <row r="2538" spans="3:4" ht="12.75">
      <c r="C2538" s="92"/>
      <c r="D2538" s="92"/>
    </row>
    <row r="2539" spans="3:4" ht="12.75">
      <c r="C2539" s="92"/>
      <c r="D2539" s="92"/>
    </row>
    <row r="2540" spans="3:4" ht="12.75">
      <c r="C2540" s="92"/>
      <c r="D2540" s="92"/>
    </row>
    <row r="2541" spans="3:4" ht="12.75">
      <c r="C2541" s="92"/>
      <c r="D2541" s="92"/>
    </row>
    <row r="2542" spans="3:4" ht="12.75">
      <c r="C2542" s="92"/>
      <c r="D2542" s="92"/>
    </row>
    <row r="2543" spans="3:4" ht="12.75">
      <c r="C2543" s="92"/>
      <c r="D2543" s="92"/>
    </row>
    <row r="2544" spans="3:4" ht="12.75">
      <c r="C2544" s="92"/>
      <c r="D2544" s="92"/>
    </row>
    <row r="2545" spans="3:4" ht="12.75">
      <c r="C2545" s="92"/>
      <c r="D2545" s="92"/>
    </row>
    <row r="2546" spans="3:4" ht="12.75">
      <c r="C2546" s="92"/>
      <c r="D2546" s="92"/>
    </row>
    <row r="2547" spans="3:4" ht="12.75">
      <c r="C2547" s="92"/>
      <c r="D2547" s="92"/>
    </row>
    <row r="2548" spans="3:4" ht="12.75">
      <c r="C2548" s="92"/>
      <c r="D2548" s="92"/>
    </row>
    <row r="2549" spans="3:4" ht="12.75">
      <c r="C2549" s="92"/>
      <c r="D2549" s="92"/>
    </row>
    <row r="2550" spans="3:4" ht="12.75">
      <c r="C2550" s="92"/>
      <c r="D2550" s="92"/>
    </row>
    <row r="2551" spans="3:4" ht="12.75">
      <c r="C2551" s="92"/>
      <c r="D2551" s="92"/>
    </row>
    <row r="2552" spans="3:4" ht="12.75">
      <c r="C2552" s="92"/>
      <c r="D2552" s="92"/>
    </row>
    <row r="2553" spans="3:4" ht="12.75">
      <c r="C2553" s="92"/>
      <c r="D2553" s="92"/>
    </row>
    <row r="2554" spans="3:4" ht="12.75">
      <c r="C2554" s="92"/>
      <c r="D2554" s="92"/>
    </row>
    <row r="2555" spans="3:4" ht="12.75">
      <c r="C2555" s="92"/>
      <c r="D2555" s="92"/>
    </row>
    <row r="2556" spans="3:4" ht="12.75">
      <c r="C2556" s="92"/>
      <c r="D2556" s="92"/>
    </row>
    <row r="2557" spans="3:4" ht="12.75">
      <c r="C2557" s="92"/>
      <c r="D2557" s="92"/>
    </row>
    <row r="2558" spans="3:4" ht="12.75">
      <c r="C2558" s="92"/>
      <c r="D2558" s="92"/>
    </row>
    <row r="2559" spans="3:4" ht="12.75">
      <c r="C2559" s="92"/>
      <c r="D2559" s="92"/>
    </row>
    <row r="2560" spans="3:4" ht="12.75">
      <c r="C2560" s="92"/>
      <c r="D2560" s="92"/>
    </row>
    <row r="2561" spans="3:4" ht="12.75">
      <c r="C2561" s="92"/>
      <c r="D2561" s="92"/>
    </row>
    <row r="2562" spans="3:4" ht="12.75">
      <c r="C2562" s="92"/>
      <c r="D2562" s="92"/>
    </row>
    <row r="2563" spans="3:4" ht="12.75">
      <c r="C2563" s="92"/>
      <c r="D2563" s="92"/>
    </row>
    <row r="2564" spans="3:4" ht="12.75">
      <c r="C2564" s="92"/>
      <c r="D2564" s="92"/>
    </row>
    <row r="2565" spans="3:4" ht="12.75">
      <c r="C2565" s="92"/>
      <c r="D2565" s="92"/>
    </row>
    <row r="2566" spans="3:4" ht="12.75">
      <c r="C2566" s="92"/>
      <c r="D2566" s="92"/>
    </row>
    <row r="2567" spans="3:4" ht="12.75">
      <c r="C2567" s="92"/>
      <c r="D2567" s="92"/>
    </row>
    <row r="2568" spans="3:4" ht="12.75">
      <c r="C2568" s="92"/>
      <c r="D2568" s="92"/>
    </row>
    <row r="2569" spans="3:4" ht="12.75">
      <c r="C2569" s="92"/>
      <c r="D2569" s="92"/>
    </row>
    <row r="2570" spans="3:4" ht="12.75">
      <c r="C2570" s="92"/>
      <c r="D2570" s="92"/>
    </row>
    <row r="2571" spans="3:4" ht="12.75">
      <c r="C2571" s="92"/>
      <c r="D2571" s="92"/>
    </row>
    <row r="2572" spans="3:4" ht="12.75">
      <c r="C2572" s="92"/>
      <c r="D2572" s="92"/>
    </row>
    <row r="2573" spans="3:4" ht="12.75">
      <c r="C2573" s="92"/>
      <c r="D2573" s="92"/>
    </row>
    <row r="2574" spans="3:4" ht="12.75">
      <c r="C2574" s="92"/>
      <c r="D2574" s="92"/>
    </row>
    <row r="2575" spans="3:4" ht="12.75">
      <c r="C2575" s="92"/>
      <c r="D2575" s="92"/>
    </row>
    <row r="2576" spans="3:4" ht="12.75">
      <c r="C2576" s="92"/>
      <c r="D2576" s="92"/>
    </row>
    <row r="2577" spans="3:4" ht="12.75">
      <c r="C2577" s="92"/>
      <c r="D2577" s="92"/>
    </row>
    <row r="2578" spans="3:4" ht="12.75">
      <c r="C2578" s="92"/>
      <c r="D2578" s="92"/>
    </row>
    <row r="2579" spans="3:4" ht="12.75">
      <c r="C2579" s="92"/>
      <c r="D2579" s="92"/>
    </row>
    <row r="2580" spans="3:4" ht="12.75">
      <c r="C2580" s="92"/>
      <c r="D2580" s="92"/>
    </row>
    <row r="2581" spans="3:4" ht="12.75">
      <c r="C2581" s="92"/>
      <c r="D2581" s="92"/>
    </row>
    <row r="2582" spans="3:4" ht="12.75">
      <c r="C2582" s="92"/>
      <c r="D2582" s="92"/>
    </row>
    <row r="2583" spans="3:4" ht="12.75">
      <c r="C2583" s="92"/>
      <c r="D2583" s="92"/>
    </row>
    <row r="2584" spans="3:4" ht="12.75">
      <c r="C2584" s="92"/>
      <c r="D2584" s="92"/>
    </row>
    <row r="2585" spans="3:4" ht="12.75">
      <c r="C2585" s="92"/>
      <c r="D2585" s="92"/>
    </row>
    <row r="2586" spans="3:4" ht="12.75">
      <c r="C2586" s="92"/>
      <c r="D2586" s="92"/>
    </row>
    <row r="2587" spans="3:4" ht="12.75">
      <c r="C2587" s="92"/>
      <c r="D2587" s="92"/>
    </row>
    <row r="2588" spans="3:4" ht="12.75">
      <c r="C2588" s="92"/>
      <c r="D2588" s="92"/>
    </row>
    <row r="2589" spans="3:4" ht="12.75">
      <c r="C2589" s="92"/>
      <c r="D2589" s="92"/>
    </row>
    <row r="2590" spans="3:4" ht="12.75">
      <c r="C2590" s="92"/>
      <c r="D2590" s="92"/>
    </row>
    <row r="2591" spans="3:4" ht="12.75">
      <c r="C2591" s="92"/>
      <c r="D2591" s="92"/>
    </row>
    <row r="2592" spans="3:4" ht="12.75">
      <c r="C2592" s="92"/>
      <c r="D2592" s="92"/>
    </row>
    <row r="2593" spans="3:4" ht="12.75">
      <c r="C2593" s="92"/>
      <c r="D2593" s="92"/>
    </row>
    <row r="2594" spans="3:4" ht="12.75">
      <c r="C2594" s="92"/>
      <c r="D2594" s="92"/>
    </row>
    <row r="2595" spans="3:4" ht="12.75">
      <c r="C2595" s="92"/>
      <c r="D2595" s="92"/>
    </row>
    <row r="2596" spans="3:4" ht="12.75">
      <c r="C2596" s="92"/>
      <c r="D2596" s="92"/>
    </row>
    <row r="2597" spans="3:4" ht="12.75">
      <c r="C2597" s="92"/>
      <c r="D2597" s="92"/>
    </row>
    <row r="2598" spans="3:4" ht="12.75">
      <c r="C2598" s="92"/>
      <c r="D2598" s="92"/>
    </row>
    <row r="2599" spans="3:4" ht="12.75">
      <c r="C2599" s="92"/>
      <c r="D2599" s="92"/>
    </row>
    <row r="2600" spans="3:4" ht="12.75">
      <c r="C2600" s="92"/>
      <c r="D2600" s="92"/>
    </row>
    <row r="2601" spans="3:4" ht="12.75">
      <c r="C2601" s="92"/>
      <c r="D2601" s="92"/>
    </row>
    <row r="2602" spans="3:4" ht="12.75">
      <c r="C2602" s="92"/>
      <c r="D2602" s="92"/>
    </row>
    <row r="2603" spans="3:4" ht="12.75">
      <c r="C2603" s="92"/>
      <c r="D2603" s="92"/>
    </row>
    <row r="2604" spans="3:4" ht="12.75">
      <c r="C2604" s="92"/>
      <c r="D2604" s="92"/>
    </row>
    <row r="2605" spans="3:4" ht="12.75">
      <c r="C2605" s="92"/>
      <c r="D2605" s="92"/>
    </row>
    <row r="2606" spans="3:4" ht="12.75">
      <c r="C2606" s="92"/>
      <c r="D2606" s="92"/>
    </row>
    <row r="2607" spans="3:4" ht="12.75">
      <c r="C2607" s="92"/>
      <c r="D2607" s="92"/>
    </row>
    <row r="2608" spans="3:4" ht="12.75">
      <c r="C2608" s="92"/>
      <c r="D2608" s="92"/>
    </row>
    <row r="2609" spans="3:4" ht="12.75">
      <c r="C2609" s="92"/>
      <c r="D2609" s="92"/>
    </row>
    <row r="2610" spans="3:4" ht="12.75">
      <c r="C2610" s="92"/>
      <c r="D2610" s="92"/>
    </row>
    <row r="2611" spans="3:4" ht="12.75">
      <c r="C2611" s="92"/>
      <c r="D2611" s="92"/>
    </row>
    <row r="2612" spans="3:4" ht="12.75">
      <c r="C2612" s="92"/>
      <c r="D2612" s="92"/>
    </row>
    <row r="2613" spans="3:4" ht="12.75">
      <c r="C2613" s="92"/>
      <c r="D2613" s="92"/>
    </row>
    <row r="2614" spans="3:4" ht="12.75">
      <c r="C2614" s="92"/>
      <c r="D2614" s="92"/>
    </row>
    <row r="2615" spans="3:4" ht="12.75">
      <c r="C2615" s="92"/>
      <c r="D2615" s="92"/>
    </row>
    <row r="2616" spans="3:4" ht="12.75">
      <c r="C2616" s="92"/>
      <c r="D2616" s="92"/>
    </row>
    <row r="2617" spans="3:4" ht="12.75">
      <c r="C2617" s="92"/>
      <c r="D2617" s="92"/>
    </row>
    <row r="2618" spans="3:4" ht="12.75">
      <c r="C2618" s="92"/>
      <c r="D2618" s="92"/>
    </row>
    <row r="2619" spans="3:4" ht="12.75">
      <c r="C2619" s="92"/>
      <c r="D2619" s="92"/>
    </row>
    <row r="2620" spans="3:4" ht="12.75">
      <c r="C2620" s="92"/>
      <c r="D2620" s="92"/>
    </row>
    <row r="2621" spans="3:4" ht="12.75">
      <c r="C2621" s="92"/>
      <c r="D2621" s="92"/>
    </row>
    <row r="2622" spans="3:4" ht="12.75">
      <c r="C2622" s="92"/>
      <c r="D2622" s="92"/>
    </row>
    <row r="2623" spans="3:4" ht="12.75">
      <c r="C2623" s="92"/>
      <c r="D2623" s="92"/>
    </row>
    <row r="2624" spans="3:4" ht="12.75">
      <c r="C2624" s="92"/>
      <c r="D2624" s="92"/>
    </row>
    <row r="2625" spans="3:4" ht="12.75">
      <c r="C2625" s="92"/>
      <c r="D2625" s="92"/>
    </row>
    <row r="2626" spans="3:4" ht="12.75">
      <c r="C2626" s="92"/>
      <c r="D2626" s="92"/>
    </row>
    <row r="2627" spans="3:4" ht="12.75">
      <c r="C2627" s="92"/>
      <c r="D2627" s="92"/>
    </row>
    <row r="2628" spans="3:4" ht="12.75">
      <c r="C2628" s="92"/>
      <c r="D2628" s="92"/>
    </row>
    <row r="2629" spans="3:4" ht="12.75">
      <c r="C2629" s="92"/>
      <c r="D2629" s="92"/>
    </row>
    <row r="2630" spans="3:4" ht="12.75">
      <c r="C2630" s="92"/>
      <c r="D2630" s="92"/>
    </row>
    <row r="2631" spans="3:4" ht="12.75">
      <c r="C2631" s="92"/>
      <c r="D2631" s="92"/>
    </row>
    <row r="2632" spans="3:4" ht="12.75">
      <c r="C2632" s="92"/>
      <c r="D2632" s="92"/>
    </row>
    <row r="2633" spans="3:4" ht="12.75">
      <c r="C2633" s="92"/>
      <c r="D2633" s="92"/>
    </row>
    <row r="2634" spans="3:4" ht="12.75">
      <c r="C2634" s="92"/>
      <c r="D2634" s="92"/>
    </row>
    <row r="2635" spans="3:4" ht="12.75">
      <c r="C2635" s="92"/>
      <c r="D2635" s="92"/>
    </row>
    <row r="2636" spans="3:4" ht="12.75">
      <c r="C2636" s="92"/>
      <c r="D2636" s="92"/>
    </row>
    <row r="2637" spans="3:4" ht="12.75">
      <c r="C2637" s="92"/>
      <c r="D2637" s="92"/>
    </row>
    <row r="2638" spans="3:4" ht="12.75">
      <c r="C2638" s="92"/>
      <c r="D2638" s="92"/>
    </row>
    <row r="2639" spans="3:4" ht="12.75">
      <c r="C2639" s="92"/>
      <c r="D2639" s="92"/>
    </row>
    <row r="2640" spans="3:4" ht="12.75">
      <c r="C2640" s="92"/>
      <c r="D2640" s="92"/>
    </row>
    <row r="2641" spans="3:4" ht="12.75">
      <c r="C2641" s="92"/>
      <c r="D2641" s="92"/>
    </row>
    <row r="2642" spans="3:4" ht="12.75">
      <c r="C2642" s="92"/>
      <c r="D2642" s="92"/>
    </row>
    <row r="2643" spans="3:4" ht="12.75">
      <c r="C2643" s="92"/>
      <c r="D2643" s="92"/>
    </row>
    <row r="2644" spans="3:4" ht="12.75">
      <c r="C2644" s="92"/>
      <c r="D2644" s="92"/>
    </row>
    <row r="2645" spans="3:4" ht="12.75">
      <c r="C2645" s="92"/>
      <c r="D2645" s="92"/>
    </row>
    <row r="2646" spans="3:4" ht="12.75">
      <c r="C2646" s="92"/>
      <c r="D2646" s="92"/>
    </row>
    <row r="2647" spans="3:4" ht="12.75">
      <c r="C2647" s="92"/>
      <c r="D2647" s="92"/>
    </row>
    <row r="2648" spans="3:4" ht="12.75">
      <c r="C2648" s="92"/>
      <c r="D2648" s="92"/>
    </row>
    <row r="2649" spans="3:4" ht="12.75">
      <c r="C2649" s="92"/>
      <c r="D2649" s="92"/>
    </row>
    <row r="2650" spans="3:4" ht="12.75">
      <c r="C2650" s="92"/>
      <c r="D2650" s="92"/>
    </row>
    <row r="2651" spans="3:4" ht="12.75">
      <c r="C2651" s="92"/>
      <c r="D2651" s="92"/>
    </row>
    <row r="2652" spans="3:4" ht="12.75">
      <c r="C2652" s="92"/>
      <c r="D2652" s="92"/>
    </row>
    <row r="2653" spans="3:4" ht="12.75">
      <c r="C2653" s="92"/>
      <c r="D2653" s="92"/>
    </row>
    <row r="2654" spans="3:4" ht="12.75">
      <c r="C2654" s="92"/>
      <c r="D2654" s="92"/>
    </row>
    <row r="2655" spans="3:4" ht="12.75">
      <c r="C2655" s="92"/>
      <c r="D2655" s="92"/>
    </row>
    <row r="2656" spans="3:4" ht="12.75">
      <c r="C2656" s="92"/>
      <c r="D2656" s="92"/>
    </row>
    <row r="2657" spans="3:4" ht="12.75">
      <c r="C2657" s="92"/>
      <c r="D2657" s="92"/>
    </row>
    <row r="2658" spans="3:4" ht="12.75">
      <c r="C2658" s="92"/>
      <c r="D2658" s="92"/>
    </row>
    <row r="2659" spans="3:4" ht="12.75">
      <c r="C2659" s="92"/>
      <c r="D2659" s="92"/>
    </row>
    <row r="2660" spans="3:4" ht="12.75">
      <c r="C2660" s="92"/>
      <c r="D2660" s="92"/>
    </row>
    <row r="2661" spans="3:4" ht="12.75">
      <c r="C2661" s="92"/>
      <c r="D2661" s="92"/>
    </row>
    <row r="2662" spans="3:4" ht="12.75">
      <c r="C2662" s="92"/>
      <c r="D2662" s="92"/>
    </row>
    <row r="2663" spans="3:4" ht="12.75">
      <c r="C2663" s="92"/>
      <c r="D2663" s="92"/>
    </row>
    <row r="2664" spans="3:4" ht="12.75">
      <c r="C2664" s="92"/>
      <c r="D2664" s="92"/>
    </row>
    <row r="2665" spans="3:4" ht="12.75">
      <c r="C2665" s="92"/>
      <c r="D2665" s="92"/>
    </row>
    <row r="2666" spans="3:4" ht="12.75">
      <c r="C2666" s="92"/>
      <c r="D2666" s="92"/>
    </row>
    <row r="2667" spans="3:4" ht="12.75">
      <c r="C2667" s="92"/>
      <c r="D2667" s="92"/>
    </row>
    <row r="2668" spans="3:4" ht="12.75">
      <c r="C2668" s="92"/>
      <c r="D2668" s="92"/>
    </row>
    <row r="2669" spans="3:4" ht="12.75">
      <c r="C2669" s="92"/>
      <c r="D2669" s="92"/>
    </row>
    <row r="2670" spans="3:4" ht="12.75">
      <c r="C2670" s="92"/>
      <c r="D2670" s="92"/>
    </row>
    <row r="2671" spans="3:4" ht="12.75">
      <c r="C2671" s="92"/>
      <c r="D2671" s="92"/>
    </row>
    <row r="2672" spans="3:4" ht="12.75">
      <c r="C2672" s="92"/>
      <c r="D2672" s="92"/>
    </row>
    <row r="2673" spans="3:4" ht="12.75">
      <c r="C2673" s="92"/>
      <c r="D2673" s="92"/>
    </row>
    <row r="2674" spans="3:4" ht="12.75">
      <c r="C2674" s="92"/>
      <c r="D2674" s="92"/>
    </row>
    <row r="2675" spans="3:4" ht="12.75">
      <c r="C2675" s="92"/>
      <c r="D2675" s="92"/>
    </row>
    <row r="2676" spans="3:4" ht="12.75">
      <c r="C2676" s="92"/>
      <c r="D2676" s="92"/>
    </row>
    <row r="2677" spans="3:4" ht="12.75">
      <c r="C2677" s="92"/>
      <c r="D2677" s="92"/>
    </row>
    <row r="2678" spans="3:4" ht="12.75">
      <c r="C2678" s="92"/>
      <c r="D2678" s="92"/>
    </row>
    <row r="2679" spans="3:4" ht="12.75">
      <c r="C2679" s="92"/>
      <c r="D2679" s="92"/>
    </row>
    <row r="2680" spans="3:4" ht="12.75">
      <c r="C2680" s="92"/>
      <c r="D2680" s="92"/>
    </row>
    <row r="2681" spans="3:4" ht="12.75">
      <c r="C2681" s="92"/>
      <c r="D2681" s="92"/>
    </row>
    <row r="2682" spans="3:4" ht="12.75">
      <c r="C2682" s="92"/>
      <c r="D2682" s="92"/>
    </row>
    <row r="2683" spans="3:4" ht="12.75">
      <c r="C2683" s="92"/>
      <c r="D2683" s="92"/>
    </row>
    <row r="2684" spans="3:4" ht="12.75">
      <c r="C2684" s="92"/>
      <c r="D2684" s="92"/>
    </row>
    <row r="2685" spans="3:4" ht="12.75">
      <c r="C2685" s="92"/>
      <c r="D2685" s="92"/>
    </row>
    <row r="2686" spans="3:4" ht="12.75">
      <c r="C2686" s="92"/>
      <c r="D2686" s="92"/>
    </row>
    <row r="2687" spans="3:4" ht="12.75">
      <c r="C2687" s="92"/>
      <c r="D2687" s="92"/>
    </row>
    <row r="2688" spans="3:4" ht="12.75">
      <c r="C2688" s="92"/>
      <c r="D2688" s="92"/>
    </row>
    <row r="2689" spans="3:4" ht="12.75">
      <c r="C2689" s="92"/>
      <c r="D2689" s="92"/>
    </row>
    <row r="2690" spans="3:4" ht="12.75">
      <c r="C2690" s="92"/>
      <c r="D2690" s="92"/>
    </row>
    <row r="2691" spans="3:4" ht="12.75">
      <c r="C2691" s="92"/>
      <c r="D2691" s="92"/>
    </row>
    <row r="2692" spans="3:4" ht="12.75">
      <c r="C2692" s="92"/>
      <c r="D2692" s="92"/>
    </row>
    <row r="2693" spans="3:4" ht="12.75">
      <c r="C2693" s="92"/>
      <c r="D2693" s="92"/>
    </row>
    <row r="2694" spans="3:4" ht="12.75">
      <c r="C2694" s="92"/>
      <c r="D2694" s="92"/>
    </row>
    <row r="2695" spans="3:4" ht="12.75">
      <c r="C2695" s="92"/>
      <c r="D2695" s="92"/>
    </row>
    <row r="2696" spans="3:4" ht="12.75">
      <c r="C2696" s="92"/>
      <c r="D2696" s="92"/>
    </row>
    <row r="2697" spans="3:4" ht="12.75">
      <c r="C2697" s="92"/>
      <c r="D2697" s="92"/>
    </row>
    <row r="2698" spans="3:4" ht="12.75">
      <c r="C2698" s="92"/>
      <c r="D2698" s="92"/>
    </row>
    <row r="2699" spans="3:4" ht="12.75">
      <c r="C2699" s="92"/>
      <c r="D2699" s="92"/>
    </row>
    <row r="2700" spans="3:4" ht="12.75">
      <c r="C2700" s="92"/>
      <c r="D2700" s="92"/>
    </row>
    <row r="2701" spans="3:4" ht="12.75">
      <c r="C2701" s="92"/>
      <c r="D2701" s="92"/>
    </row>
    <row r="2702" spans="3:4" ht="12.75">
      <c r="C2702" s="92"/>
      <c r="D2702" s="92"/>
    </row>
    <row r="2703" spans="3:4" ht="12.75">
      <c r="C2703" s="92"/>
      <c r="D2703" s="92"/>
    </row>
    <row r="2704" spans="3:4" ht="12.75">
      <c r="C2704" s="92"/>
      <c r="D2704" s="92"/>
    </row>
    <row r="2705" spans="3:4" ht="12.75">
      <c r="C2705" s="92"/>
      <c r="D2705" s="92"/>
    </row>
    <row r="2706" spans="3:4" ht="12.75">
      <c r="C2706" s="92"/>
      <c r="D2706" s="92"/>
    </row>
    <row r="2707" spans="3:4" ht="12.75">
      <c r="C2707" s="92"/>
      <c r="D2707" s="92"/>
    </row>
    <row r="2708" spans="3:4" ht="12.75">
      <c r="C2708" s="92"/>
      <c r="D2708" s="92"/>
    </row>
    <row r="2709" spans="3:4" ht="12.75">
      <c r="C2709" s="92"/>
      <c r="D2709" s="92"/>
    </row>
    <row r="2710" spans="3:4" ht="12.75">
      <c r="C2710" s="92"/>
      <c r="D2710" s="92"/>
    </row>
    <row r="2711" spans="3:4" ht="12.75">
      <c r="C2711" s="92"/>
      <c r="D2711" s="92"/>
    </row>
    <row r="2712" spans="3:4" ht="12.75">
      <c r="C2712" s="92"/>
      <c r="D2712" s="92"/>
    </row>
    <row r="2713" spans="3:4" ht="12.75">
      <c r="C2713" s="92"/>
      <c r="D2713" s="92"/>
    </row>
    <row r="2714" spans="3:4" ht="12.75">
      <c r="C2714" s="92"/>
      <c r="D2714" s="92"/>
    </row>
    <row r="2715" spans="3:4" ht="12.75">
      <c r="C2715" s="92"/>
      <c r="D2715" s="92"/>
    </row>
    <row r="2716" spans="3:4" ht="12.75">
      <c r="C2716" s="92"/>
      <c r="D2716" s="92"/>
    </row>
    <row r="2717" spans="3:4" ht="12.75">
      <c r="C2717" s="92"/>
      <c r="D2717" s="92"/>
    </row>
    <row r="2718" spans="3:4" ht="12.75">
      <c r="C2718" s="92"/>
      <c r="D2718" s="92"/>
    </row>
    <row r="2719" spans="3:4" ht="12.75">
      <c r="C2719" s="92"/>
      <c r="D2719" s="92"/>
    </row>
    <row r="2720" spans="3:4" ht="12.75">
      <c r="C2720" s="92"/>
      <c r="D2720" s="92"/>
    </row>
    <row r="2721" spans="3:4" ht="12.75">
      <c r="C2721" s="92"/>
      <c r="D2721" s="92"/>
    </row>
    <row r="2722" spans="3:4" ht="12.75">
      <c r="C2722" s="92"/>
      <c r="D2722" s="92"/>
    </row>
    <row r="2723" spans="3:4" ht="12.75">
      <c r="C2723" s="92"/>
      <c r="D2723" s="92"/>
    </row>
    <row r="2724" spans="3:4" ht="12.75">
      <c r="C2724" s="92"/>
      <c r="D2724" s="92"/>
    </row>
    <row r="2725" spans="3:4" ht="12.75">
      <c r="C2725" s="92"/>
      <c r="D2725" s="92"/>
    </row>
    <row r="2726" spans="3:4" ht="12.75">
      <c r="C2726" s="92"/>
      <c r="D2726" s="92"/>
    </row>
    <row r="2727" spans="3:4" ht="12.75">
      <c r="C2727" s="92"/>
      <c r="D2727" s="92"/>
    </row>
    <row r="2728" spans="3:4" ht="12.75">
      <c r="C2728" s="92"/>
      <c r="D2728" s="92"/>
    </row>
    <row r="2729" spans="3:4" ht="12.75">
      <c r="C2729" s="92"/>
      <c r="D2729" s="92"/>
    </row>
    <row r="2730" spans="3:4" ht="12.75">
      <c r="C2730" s="92"/>
      <c r="D2730" s="92"/>
    </row>
    <row r="2731" spans="3:4" ht="12.75">
      <c r="C2731" s="92"/>
      <c r="D2731" s="92"/>
    </row>
    <row r="2732" spans="3:4" ht="12.75">
      <c r="C2732" s="92"/>
      <c r="D2732" s="92"/>
    </row>
    <row r="2733" spans="3:4" ht="12.75">
      <c r="C2733" s="92"/>
      <c r="D2733" s="92"/>
    </row>
    <row r="2734" spans="3:4" ht="12.75">
      <c r="C2734" s="92"/>
      <c r="D2734" s="92"/>
    </row>
    <row r="2735" spans="3:4" ht="12.75">
      <c r="C2735" s="92"/>
      <c r="D2735" s="92"/>
    </row>
    <row r="2736" spans="3:4" ht="12.75">
      <c r="C2736" s="92"/>
      <c r="D2736" s="92"/>
    </row>
    <row r="2737" spans="3:4" ht="12.75">
      <c r="C2737" s="92"/>
      <c r="D2737" s="92"/>
    </row>
    <row r="2738" spans="3:4" ht="12.75">
      <c r="C2738" s="92"/>
      <c r="D2738" s="92"/>
    </row>
    <row r="2739" spans="3:4" ht="12.75">
      <c r="C2739" s="92"/>
      <c r="D2739" s="92"/>
    </row>
    <row r="2740" spans="3:4" ht="12.75">
      <c r="C2740" s="92"/>
      <c r="D2740" s="92"/>
    </row>
    <row r="2741" spans="3:4" ht="12.75">
      <c r="C2741" s="92"/>
      <c r="D2741" s="92"/>
    </row>
    <row r="2742" spans="3:4" ht="12.75">
      <c r="C2742" s="92"/>
      <c r="D2742" s="92"/>
    </row>
    <row r="2743" spans="3:4" ht="12.75">
      <c r="C2743" s="92"/>
      <c r="D2743" s="92"/>
    </row>
    <row r="2744" spans="3:4" ht="12.75">
      <c r="C2744" s="92"/>
      <c r="D2744" s="92"/>
    </row>
    <row r="2745" spans="3:4" ht="12.75">
      <c r="C2745" s="92"/>
      <c r="D2745" s="92"/>
    </row>
    <row r="2746" spans="3:4" ht="12.75">
      <c r="C2746" s="92"/>
      <c r="D2746" s="92"/>
    </row>
    <row r="2747" spans="3:4" ht="12.75">
      <c r="C2747" s="92"/>
      <c r="D2747" s="92"/>
    </row>
    <row r="2748" spans="3:4" ht="12.75">
      <c r="C2748" s="92"/>
      <c r="D2748" s="92"/>
    </row>
    <row r="2749" spans="3:4" ht="12.75">
      <c r="C2749" s="92"/>
      <c r="D2749" s="92"/>
    </row>
    <row r="2750" spans="3:4" ht="12.75">
      <c r="C2750" s="92"/>
      <c r="D2750" s="92"/>
    </row>
    <row r="2751" spans="3:4" ht="12.75">
      <c r="C2751" s="92"/>
      <c r="D2751" s="92"/>
    </row>
    <row r="2752" spans="3:4" ht="12.75">
      <c r="C2752" s="92"/>
      <c r="D2752" s="92"/>
    </row>
    <row r="2753" spans="3:4" ht="12.75">
      <c r="C2753" s="92"/>
      <c r="D2753" s="92"/>
    </row>
    <row r="2754" spans="3:4" ht="12.75">
      <c r="C2754" s="92"/>
      <c r="D2754" s="92"/>
    </row>
    <row r="2755" spans="3:4" ht="12.75">
      <c r="C2755" s="92"/>
      <c r="D2755" s="92"/>
    </row>
    <row r="2756" spans="3:4" ht="12.75">
      <c r="C2756" s="92"/>
      <c r="D2756" s="92"/>
    </row>
    <row r="2757" spans="3:4" ht="12.75">
      <c r="C2757" s="92"/>
      <c r="D2757" s="92"/>
    </row>
    <row r="2758" spans="3:4" ht="12.75">
      <c r="C2758" s="92"/>
      <c r="D2758" s="92"/>
    </row>
    <row r="2759" spans="3:4" ht="12.75">
      <c r="C2759" s="92"/>
      <c r="D2759" s="92"/>
    </row>
    <row r="2760" spans="3:4" ht="12.75">
      <c r="C2760" s="92"/>
      <c r="D2760" s="92"/>
    </row>
    <row r="2761" spans="3:4" ht="12.75">
      <c r="C2761" s="92"/>
      <c r="D2761" s="92"/>
    </row>
    <row r="2762" spans="3:4" ht="12.75">
      <c r="C2762" s="92"/>
      <c r="D2762" s="92"/>
    </row>
    <row r="2763" spans="3:4" ht="12.75">
      <c r="C2763" s="92"/>
      <c r="D2763" s="92"/>
    </row>
    <row r="2764" spans="3:4" ht="12.75">
      <c r="C2764" s="92"/>
      <c r="D2764" s="92"/>
    </row>
    <row r="2765" spans="3:4" ht="12.75">
      <c r="C2765" s="92"/>
      <c r="D2765" s="92"/>
    </row>
    <row r="2766" spans="3:4" ht="12.75">
      <c r="C2766" s="92"/>
      <c r="D2766" s="92"/>
    </row>
    <row r="2767" spans="3:4" ht="12.75">
      <c r="C2767" s="92"/>
      <c r="D2767" s="92"/>
    </row>
    <row r="2768" spans="3:4" ht="12.75">
      <c r="C2768" s="92"/>
      <c r="D2768" s="92"/>
    </row>
    <row r="2769" spans="3:4" ht="12.75">
      <c r="C2769" s="92"/>
      <c r="D2769" s="92"/>
    </row>
    <row r="2770" spans="3:4" ht="12.75">
      <c r="C2770" s="92"/>
      <c r="D2770" s="92"/>
    </row>
    <row r="2771" spans="3:4" ht="12.75">
      <c r="C2771" s="92"/>
      <c r="D2771" s="92"/>
    </row>
    <row r="2772" spans="3:4" ht="12.75">
      <c r="C2772" s="92"/>
      <c r="D2772" s="92"/>
    </row>
    <row r="2773" spans="3:4" ht="12.75">
      <c r="C2773" s="92"/>
      <c r="D2773" s="92"/>
    </row>
    <row r="2774" spans="3:4" ht="12.75">
      <c r="C2774" s="92"/>
      <c r="D2774" s="92"/>
    </row>
    <row r="2775" spans="3:4" ht="12.75">
      <c r="C2775" s="92"/>
      <c r="D2775" s="92"/>
    </row>
    <row r="2776" spans="3:4" ht="12.75">
      <c r="C2776" s="92"/>
      <c r="D2776" s="92"/>
    </row>
    <row r="2777" spans="3:4" ht="12.75">
      <c r="C2777" s="92"/>
      <c r="D2777" s="92"/>
    </row>
    <row r="2778" spans="3:4" ht="12.75">
      <c r="C2778" s="92"/>
      <c r="D2778" s="92"/>
    </row>
    <row r="2779" spans="3:4" ht="12.75">
      <c r="C2779" s="92"/>
      <c r="D2779" s="92"/>
    </row>
    <row r="2780" spans="3:4" ht="12.75">
      <c r="C2780" s="92"/>
      <c r="D2780" s="92"/>
    </row>
    <row r="2781" spans="3:4" ht="12.75">
      <c r="C2781" s="92"/>
      <c r="D2781" s="92"/>
    </row>
    <row r="2782" spans="3:4" ht="12.75">
      <c r="C2782" s="92"/>
      <c r="D2782" s="92"/>
    </row>
    <row r="2783" spans="3:4" ht="12.75">
      <c r="C2783" s="92"/>
      <c r="D2783" s="92"/>
    </row>
    <row r="2784" spans="3:4" ht="12.75">
      <c r="C2784" s="92"/>
      <c r="D2784" s="92"/>
    </row>
    <row r="2785" spans="3:4" ht="12.75">
      <c r="C2785" s="92"/>
      <c r="D2785" s="92"/>
    </row>
    <row r="2786" spans="3:4" ht="12.75">
      <c r="C2786" s="92"/>
      <c r="D2786" s="92"/>
    </row>
    <row r="2787" spans="3:4" ht="12.75">
      <c r="C2787" s="92"/>
      <c r="D2787" s="92"/>
    </row>
    <row r="2788" spans="3:4" ht="12.75">
      <c r="C2788" s="92"/>
      <c r="D2788" s="92"/>
    </row>
    <row r="2789" spans="3:4" ht="12.75">
      <c r="C2789" s="92"/>
      <c r="D2789" s="92"/>
    </row>
    <row r="2790" spans="3:4" ht="12.75">
      <c r="C2790" s="92"/>
      <c r="D2790" s="92"/>
    </row>
    <row r="2791" spans="3:4" ht="12.75">
      <c r="C2791" s="92"/>
      <c r="D2791" s="92"/>
    </row>
    <row r="2792" spans="3:4" ht="12.75">
      <c r="C2792" s="92"/>
      <c r="D2792" s="92"/>
    </row>
    <row r="2793" spans="3:4" ht="12.75">
      <c r="C2793" s="92"/>
      <c r="D2793" s="92"/>
    </row>
    <row r="2794" spans="3:4" ht="12.75">
      <c r="C2794" s="92"/>
      <c r="D2794" s="92"/>
    </row>
    <row r="2795" spans="3:4" ht="12.75">
      <c r="C2795" s="92"/>
      <c r="D2795" s="92"/>
    </row>
    <row r="2796" spans="3:4" ht="12.75">
      <c r="C2796" s="92"/>
      <c r="D2796" s="92"/>
    </row>
    <row r="2797" spans="3:4" ht="12.75">
      <c r="C2797" s="92"/>
      <c r="D2797" s="92"/>
    </row>
    <row r="2798" spans="3:4" ht="12.75">
      <c r="C2798" s="92"/>
      <c r="D2798" s="92"/>
    </row>
    <row r="2799" spans="3:4" ht="12.75">
      <c r="C2799" s="92"/>
      <c r="D2799" s="92"/>
    </row>
    <row r="2800" spans="3:4" ht="12.75">
      <c r="C2800" s="92"/>
      <c r="D2800" s="92"/>
    </row>
    <row r="2801" spans="3:4" ht="12.75">
      <c r="C2801" s="92"/>
      <c r="D2801" s="92"/>
    </row>
    <row r="2802" spans="3:4" ht="12.75">
      <c r="C2802" s="92"/>
      <c r="D2802" s="92"/>
    </row>
    <row r="2803" spans="3:4" ht="12.75">
      <c r="C2803" s="92"/>
      <c r="D2803" s="92"/>
    </row>
    <row r="2804" spans="3:4" ht="12.75">
      <c r="C2804" s="92"/>
      <c r="D2804" s="92"/>
    </row>
    <row r="2805" spans="3:4" ht="12.75">
      <c r="C2805" s="92"/>
      <c r="D2805" s="92"/>
    </row>
    <row r="2806" spans="3:4" ht="12.75">
      <c r="C2806" s="92"/>
      <c r="D2806" s="92"/>
    </row>
    <row r="2807" spans="3:4" ht="12.75">
      <c r="C2807" s="92"/>
      <c r="D2807" s="92"/>
    </row>
    <row r="2808" spans="3:4" ht="12.75">
      <c r="C2808" s="92"/>
      <c r="D2808" s="92"/>
    </row>
    <row r="2809" spans="3:4" ht="12.75">
      <c r="C2809" s="92"/>
      <c r="D2809" s="92"/>
    </row>
    <row r="2810" spans="3:4" ht="12.75">
      <c r="C2810" s="92"/>
      <c r="D2810" s="92"/>
    </row>
    <row r="2811" spans="3:4" ht="12.75">
      <c r="C2811" s="92"/>
      <c r="D2811" s="92"/>
    </row>
    <row r="2812" spans="3:4" ht="12.75">
      <c r="C2812" s="92"/>
      <c r="D2812" s="92"/>
    </row>
    <row r="2813" spans="3:4" ht="12.75">
      <c r="C2813" s="92"/>
      <c r="D2813" s="92"/>
    </row>
    <row r="2814" spans="3:4" ht="12.75">
      <c r="C2814" s="92"/>
      <c r="D2814" s="92"/>
    </row>
    <row r="2815" spans="3:4" ht="12.75">
      <c r="C2815" s="92"/>
      <c r="D2815" s="92"/>
    </row>
    <row r="2816" spans="3:4" ht="12.75">
      <c r="C2816" s="92"/>
      <c r="D2816" s="92"/>
    </row>
    <row r="2817" spans="3:4" ht="12.75">
      <c r="C2817" s="92"/>
      <c r="D2817" s="92"/>
    </row>
    <row r="2818" spans="3:4" ht="12.75">
      <c r="C2818" s="92"/>
      <c r="D2818" s="92"/>
    </row>
    <row r="2819" spans="3:4" ht="12.75">
      <c r="C2819" s="92"/>
      <c r="D2819" s="92"/>
    </row>
    <row r="2820" spans="3:4" ht="12.75">
      <c r="C2820" s="92"/>
      <c r="D2820" s="92"/>
    </row>
    <row r="2821" spans="3:4" ht="12.75">
      <c r="C2821" s="92"/>
      <c r="D2821" s="92"/>
    </row>
    <row r="2822" spans="3:4" ht="12.75">
      <c r="C2822" s="92"/>
      <c r="D2822" s="92"/>
    </row>
    <row r="2823" spans="3:4" ht="12.75">
      <c r="C2823" s="92"/>
      <c r="D2823" s="92"/>
    </row>
    <row r="2824" spans="3:4" ht="12.75">
      <c r="C2824" s="92"/>
      <c r="D2824" s="92"/>
    </row>
    <row r="2825" spans="3:4" ht="12.75">
      <c r="C2825" s="92"/>
      <c r="D2825" s="92"/>
    </row>
    <row r="2826" spans="3:4" ht="12.75">
      <c r="C2826" s="92"/>
      <c r="D2826" s="92"/>
    </row>
    <row r="2827" spans="3:4" ht="12.75">
      <c r="C2827" s="92"/>
      <c r="D2827" s="92"/>
    </row>
    <row r="2828" spans="3:4" ht="12.75">
      <c r="C2828" s="92"/>
      <c r="D2828" s="92"/>
    </row>
    <row r="2829" spans="3:4" ht="12.75">
      <c r="C2829" s="92"/>
      <c r="D2829" s="92"/>
    </row>
    <row r="2830" spans="3:4" ht="12.75">
      <c r="C2830" s="92"/>
      <c r="D2830" s="92"/>
    </row>
    <row r="2831" spans="3:4" ht="12.75">
      <c r="C2831" s="92"/>
      <c r="D2831" s="92"/>
    </row>
    <row r="2832" spans="3:4" ht="12.75">
      <c r="C2832" s="92"/>
      <c r="D2832" s="92"/>
    </row>
    <row r="2833" spans="3:4" ht="12.75">
      <c r="C2833" s="92"/>
      <c r="D2833" s="92"/>
    </row>
    <row r="2834" spans="3:4" ht="12.75">
      <c r="C2834" s="92"/>
      <c r="D2834" s="92"/>
    </row>
    <row r="2835" spans="3:4" ht="12.75">
      <c r="C2835" s="92"/>
      <c r="D2835" s="92"/>
    </row>
    <row r="2836" spans="3:4" ht="12.75">
      <c r="C2836" s="92"/>
      <c r="D2836" s="92"/>
    </row>
    <row r="2837" spans="3:4" ht="12.75">
      <c r="C2837" s="92"/>
      <c r="D2837" s="92"/>
    </row>
    <row r="2838" spans="3:4" ht="12.75">
      <c r="C2838" s="92"/>
      <c r="D2838" s="92"/>
    </row>
    <row r="2839" spans="3:4" ht="12.75">
      <c r="C2839" s="92"/>
      <c r="D2839" s="92"/>
    </row>
    <row r="2840" spans="3:4" ht="12.75">
      <c r="C2840" s="92"/>
      <c r="D2840" s="92"/>
    </row>
    <row r="2841" spans="3:4" ht="12.75">
      <c r="C2841" s="92"/>
      <c r="D2841" s="92"/>
    </row>
    <row r="2842" spans="3:4" ht="12.75">
      <c r="C2842" s="92"/>
      <c r="D2842" s="92"/>
    </row>
    <row r="2843" spans="3:4" ht="12.75">
      <c r="C2843" s="92"/>
      <c r="D2843" s="92"/>
    </row>
    <row r="2844" spans="3:4" ht="12.75">
      <c r="C2844" s="92"/>
      <c r="D2844" s="92"/>
    </row>
    <row r="2845" spans="3:4" ht="12.75">
      <c r="C2845" s="92"/>
      <c r="D2845" s="92"/>
    </row>
    <row r="2846" spans="3:4" ht="12.75">
      <c r="C2846" s="92"/>
      <c r="D2846" s="92"/>
    </row>
    <row r="2847" spans="3:4" ht="12.75">
      <c r="C2847" s="92"/>
      <c r="D2847" s="92"/>
    </row>
    <row r="2848" spans="3:4" ht="12.75">
      <c r="C2848" s="92"/>
      <c r="D2848" s="92"/>
    </row>
    <row r="2849" spans="3:4" ht="12.75">
      <c r="C2849" s="92"/>
      <c r="D2849" s="92"/>
    </row>
    <row r="2850" spans="3:4" ht="12.75">
      <c r="C2850" s="92"/>
      <c r="D2850" s="92"/>
    </row>
    <row r="2851" spans="3:4" ht="12.75">
      <c r="C2851" s="92"/>
      <c r="D2851" s="92"/>
    </row>
    <row r="2852" spans="3:4" ht="12.75">
      <c r="C2852" s="92"/>
      <c r="D2852" s="92"/>
    </row>
    <row r="2853" spans="3:4" ht="12.75">
      <c r="C2853" s="92"/>
      <c r="D2853" s="92"/>
    </row>
    <row r="2854" spans="3:4" ht="12.75">
      <c r="C2854" s="92"/>
      <c r="D2854" s="92"/>
    </row>
    <row r="2855" spans="3:4" ht="12.75">
      <c r="C2855" s="92"/>
      <c r="D2855" s="92"/>
    </row>
    <row r="2856" spans="3:4" ht="12.75">
      <c r="C2856" s="92"/>
      <c r="D2856" s="92"/>
    </row>
    <row r="2857" spans="3:4" ht="12.75">
      <c r="C2857" s="92"/>
      <c r="D2857" s="92"/>
    </row>
    <row r="2858" spans="3:4" ht="12.75">
      <c r="C2858" s="92"/>
      <c r="D2858" s="92"/>
    </row>
    <row r="2859" spans="3:4" ht="12.75">
      <c r="C2859" s="92"/>
      <c r="D2859" s="92"/>
    </row>
    <row r="2860" spans="3:4" ht="12.75">
      <c r="C2860" s="92"/>
      <c r="D2860" s="92"/>
    </row>
    <row r="2861" spans="3:4" ht="12.75">
      <c r="C2861" s="92"/>
      <c r="D2861" s="92"/>
    </row>
    <row r="2862" spans="3:4" ht="12.75">
      <c r="C2862" s="92"/>
      <c r="D2862" s="92"/>
    </row>
    <row r="2863" spans="3:4" ht="12.75">
      <c r="C2863" s="92"/>
      <c r="D2863" s="92"/>
    </row>
    <row r="2864" spans="3:4" ht="12.75">
      <c r="C2864" s="92"/>
      <c r="D2864" s="92"/>
    </row>
    <row r="2865" spans="3:4" ht="12.75">
      <c r="C2865" s="92"/>
      <c r="D2865" s="92"/>
    </row>
    <row r="2866" spans="3:4" ht="12.75">
      <c r="C2866" s="92"/>
      <c r="D2866" s="92"/>
    </row>
    <row r="2867" spans="3:4" ht="12.75">
      <c r="C2867" s="92"/>
      <c r="D2867" s="92"/>
    </row>
    <row r="2868" spans="3:4" ht="12.75">
      <c r="C2868" s="92"/>
      <c r="D2868" s="92"/>
    </row>
    <row r="2869" spans="3:4" ht="12.75">
      <c r="C2869" s="92"/>
      <c r="D2869" s="92"/>
    </row>
    <row r="2870" spans="3:4" ht="12.75">
      <c r="C2870" s="92"/>
      <c r="D2870" s="92"/>
    </row>
    <row r="2871" spans="3:4" ht="12.75">
      <c r="C2871" s="92"/>
      <c r="D2871" s="92"/>
    </row>
    <row r="2872" spans="3:4" ht="12.75">
      <c r="C2872" s="92"/>
      <c r="D2872" s="92"/>
    </row>
    <row r="2873" spans="3:4" ht="12.75">
      <c r="C2873" s="92"/>
      <c r="D2873" s="92"/>
    </row>
    <row r="2874" spans="3:4" ht="12.75">
      <c r="C2874" s="92"/>
      <c r="D2874" s="92"/>
    </row>
    <row r="2875" spans="3:4" ht="12.75">
      <c r="C2875" s="92"/>
      <c r="D2875" s="92"/>
    </row>
    <row r="2876" spans="3:4" ht="12.75">
      <c r="C2876" s="92"/>
      <c r="D2876" s="92"/>
    </row>
    <row r="2877" spans="3:4" ht="12.75">
      <c r="C2877" s="92"/>
      <c r="D2877" s="92"/>
    </row>
    <row r="2878" spans="3:4" ht="12.75">
      <c r="C2878" s="92"/>
      <c r="D2878" s="92"/>
    </row>
    <row r="2879" spans="3:4" ht="12.75">
      <c r="C2879" s="92"/>
      <c r="D2879" s="92"/>
    </row>
    <row r="2880" spans="3:4" ht="12.75">
      <c r="C2880" s="92"/>
      <c r="D2880" s="92"/>
    </row>
    <row r="2881" spans="3:4" ht="12.75">
      <c r="C2881" s="92"/>
      <c r="D2881" s="92"/>
    </row>
    <row r="2882" spans="3:4" ht="12.75">
      <c r="C2882" s="92"/>
      <c r="D2882" s="92"/>
    </row>
    <row r="2883" spans="3:4" ht="12.75">
      <c r="C2883" s="92"/>
      <c r="D2883" s="92"/>
    </row>
    <row r="2884" spans="3:4" ht="12.75">
      <c r="C2884" s="92"/>
      <c r="D2884" s="92"/>
    </row>
    <row r="2885" spans="3:4" ht="12.75">
      <c r="C2885" s="92"/>
      <c r="D2885" s="92"/>
    </row>
    <row r="2886" spans="3:4" ht="12.75">
      <c r="C2886" s="92"/>
      <c r="D2886" s="92"/>
    </row>
    <row r="2887" spans="3:4" ht="12.75">
      <c r="C2887" s="92"/>
      <c r="D2887" s="92"/>
    </row>
    <row r="2888" spans="3:4" ht="12.75">
      <c r="C2888" s="92"/>
      <c r="D2888" s="92"/>
    </row>
    <row r="2889" spans="3:4" ht="12.75">
      <c r="C2889" s="92"/>
      <c r="D2889" s="92"/>
    </row>
    <row r="2890" spans="3:4" ht="12.75">
      <c r="C2890" s="92"/>
      <c r="D2890" s="92"/>
    </row>
    <row r="2891" spans="3:4" ht="12.75">
      <c r="C2891" s="92"/>
      <c r="D2891" s="92"/>
    </row>
    <row r="2892" spans="3:4" ht="12.75">
      <c r="C2892" s="92"/>
      <c r="D2892" s="92"/>
    </row>
    <row r="2893" spans="3:4" ht="12.75">
      <c r="C2893" s="92"/>
      <c r="D2893" s="92"/>
    </row>
    <row r="2894" spans="3:4" ht="12.75">
      <c r="C2894" s="92"/>
      <c r="D2894" s="92"/>
    </row>
    <row r="2895" spans="3:4" ht="12.75">
      <c r="C2895" s="92"/>
      <c r="D2895" s="92"/>
    </row>
    <row r="2896" spans="3:4" ht="12.75">
      <c r="C2896" s="92"/>
      <c r="D2896" s="92"/>
    </row>
    <row r="2897" spans="3:4" ht="12.75">
      <c r="C2897" s="92"/>
      <c r="D2897" s="92"/>
    </row>
    <row r="2898" spans="3:4" ht="12.75">
      <c r="C2898" s="92"/>
      <c r="D2898" s="92"/>
    </row>
    <row r="2899" spans="3:4" ht="12.75">
      <c r="C2899" s="92"/>
      <c r="D2899" s="92"/>
    </row>
    <row r="2900" spans="3:4" ht="12.75">
      <c r="C2900" s="92"/>
      <c r="D2900" s="92"/>
    </row>
    <row r="2901" spans="3:4" ht="12.75">
      <c r="C2901" s="92"/>
      <c r="D2901" s="92"/>
    </row>
    <row r="2902" spans="3:4" ht="12.75">
      <c r="C2902" s="92"/>
      <c r="D2902" s="92"/>
    </row>
  </sheetData>
  <printOptions gridLines="1"/>
  <pageMargins left="1.02" right="0.59" top="0.56" bottom="1" header="0.5" footer="0.5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51"/>
  <sheetViews>
    <sheetView zoomScale="70" zoomScaleNormal="70" workbookViewId="0" topLeftCell="A1">
      <selection activeCell="O15" sqref="O15"/>
    </sheetView>
  </sheetViews>
  <sheetFormatPr defaultColWidth="9.140625" defaultRowHeight="12.75"/>
  <cols>
    <col min="1" max="1" width="37.7109375" style="0" customWidth="1"/>
    <col min="2" max="2" width="8.7109375" style="0" customWidth="1"/>
    <col min="3" max="4" width="13.140625" style="0" customWidth="1"/>
    <col min="5" max="5" width="13.00390625" style="0" customWidth="1"/>
    <col min="6" max="6" width="14.00390625" style="0" customWidth="1"/>
    <col min="7" max="7" width="12.8515625" style="0" customWidth="1"/>
    <col min="8" max="8" width="15.7109375" style="0" customWidth="1"/>
    <col min="9" max="9" width="13.421875" style="0" customWidth="1"/>
    <col min="10" max="10" width="12.421875" style="0" customWidth="1"/>
    <col min="11" max="11" width="14.421875" style="0" customWidth="1"/>
    <col min="12" max="12" width="15.57421875" style="0" customWidth="1"/>
    <col min="13" max="13" width="13.28125" style="0" customWidth="1"/>
  </cols>
  <sheetData>
    <row r="1" spans="1:48" ht="18.7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07" t="s">
        <v>195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</row>
    <row r="2" spans="1:48" ht="18.75" customHeight="1">
      <c r="A2" s="184"/>
      <c r="B2" s="184"/>
      <c r="C2" s="279"/>
      <c r="D2" s="279"/>
      <c r="E2" s="279"/>
      <c r="F2" s="279"/>
      <c r="G2" s="279"/>
      <c r="H2" s="279"/>
      <c r="I2" s="279"/>
      <c r="J2" s="279"/>
      <c r="K2" s="279"/>
      <c r="L2" s="107" t="s">
        <v>0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</row>
    <row r="3" spans="1:48" ht="18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</row>
    <row r="4" spans="1:48" ht="23.25">
      <c r="A4" s="190" t="s">
        <v>195</v>
      </c>
      <c r="B4" s="19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1"/>
      <c r="N4" s="186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</row>
    <row r="5" spans="1:48" ht="23.25">
      <c r="A5" s="188" t="s">
        <v>352</v>
      </c>
      <c r="B5" s="188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1"/>
      <c r="N5" s="186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</row>
    <row r="6" spans="1:48" ht="23.25">
      <c r="A6" s="411" t="s">
        <v>353</v>
      </c>
      <c r="B6" s="18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  <c r="N6" s="186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</row>
    <row r="7" spans="1:48" ht="23.25">
      <c r="A7" s="190" t="s">
        <v>1</v>
      </c>
      <c r="B7" s="19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  <c r="N7" s="186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</row>
    <row r="8" spans="1:48" ht="23.25">
      <c r="A8" s="190" t="s">
        <v>292</v>
      </c>
      <c r="B8" s="19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1"/>
      <c r="N8" s="186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</row>
    <row r="9" spans="1:48" ht="15" customHeight="1">
      <c r="A9" s="187"/>
      <c r="B9" s="187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2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</row>
    <row r="10" spans="1:80" ht="22.5" customHeight="1" thickBot="1">
      <c r="A10" s="276"/>
      <c r="B10" s="231"/>
      <c r="C10" s="277"/>
      <c r="D10" s="278"/>
      <c r="E10" s="278"/>
      <c r="F10" s="278"/>
      <c r="G10" s="278"/>
      <c r="H10" s="278"/>
      <c r="I10" s="278"/>
      <c r="J10" s="278"/>
      <c r="K10" s="278"/>
      <c r="L10" s="278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52.5" customHeight="1" thickBot="1">
      <c r="A11" s="283" t="s">
        <v>2</v>
      </c>
      <c r="B11" s="284"/>
      <c r="C11" s="285" t="s">
        <v>3</v>
      </c>
      <c r="D11" s="285" t="s">
        <v>4</v>
      </c>
      <c r="E11" s="285" t="s">
        <v>288</v>
      </c>
      <c r="F11" s="285" t="s">
        <v>5</v>
      </c>
      <c r="G11" s="285" t="s">
        <v>6</v>
      </c>
      <c r="H11" s="285" t="s">
        <v>7</v>
      </c>
      <c r="I11" s="285" t="s">
        <v>8</v>
      </c>
      <c r="J11" s="285" t="s">
        <v>9</v>
      </c>
      <c r="K11" s="285" t="s">
        <v>10</v>
      </c>
      <c r="L11" s="286" t="s">
        <v>11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48" ht="15.75">
      <c r="A12" s="307" t="s">
        <v>357</v>
      </c>
      <c r="B12" s="284" t="s">
        <v>364</v>
      </c>
      <c r="C12" s="308" t="s">
        <v>29</v>
      </c>
      <c r="D12" s="549">
        <v>2853</v>
      </c>
      <c r="E12" s="309">
        <v>0.62</v>
      </c>
      <c r="F12" s="549">
        <v>3347</v>
      </c>
      <c r="G12" s="308">
        <v>4.4</v>
      </c>
      <c r="H12" s="308" t="s">
        <v>365</v>
      </c>
      <c r="I12" s="310">
        <v>0.45</v>
      </c>
      <c r="J12" s="556">
        <v>0.142</v>
      </c>
      <c r="K12" s="308">
        <v>13.3</v>
      </c>
      <c r="L12" s="311">
        <v>181</v>
      </c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</row>
    <row r="13" spans="1:48" ht="31.5">
      <c r="A13" s="404" t="s">
        <v>358</v>
      </c>
      <c r="B13" s="405" t="s">
        <v>366</v>
      </c>
      <c r="C13" s="406" t="s">
        <v>367</v>
      </c>
      <c r="D13" s="550">
        <v>6237.3</v>
      </c>
      <c r="E13" s="407">
        <v>0.61</v>
      </c>
      <c r="F13" s="550">
        <v>3511</v>
      </c>
      <c r="G13" s="406">
        <v>2.6</v>
      </c>
      <c r="H13" s="406" t="s">
        <v>368</v>
      </c>
      <c r="I13" s="408">
        <v>0.41</v>
      </c>
      <c r="J13" s="557">
        <v>0.088</v>
      </c>
      <c r="K13" s="406">
        <v>14.6</v>
      </c>
      <c r="L13" s="409">
        <v>125</v>
      </c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</row>
    <row r="14" spans="1:48" ht="15.75">
      <c r="A14" s="287" t="s">
        <v>320</v>
      </c>
      <c r="B14" s="288" t="s">
        <v>321</v>
      </c>
      <c r="C14" s="289" t="s">
        <v>322</v>
      </c>
      <c r="D14" s="551">
        <v>452.6</v>
      </c>
      <c r="E14" s="290">
        <v>0.94</v>
      </c>
      <c r="F14" s="551">
        <v>341.8</v>
      </c>
      <c r="G14" s="289">
        <v>2.3</v>
      </c>
      <c r="H14" s="289" t="s">
        <v>323</v>
      </c>
      <c r="I14" s="291">
        <v>0.43</v>
      </c>
      <c r="J14" s="558">
        <v>0.151</v>
      </c>
      <c r="K14" s="289">
        <v>12</v>
      </c>
      <c r="L14" s="292">
        <v>178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</row>
    <row r="15" spans="1:48" ht="15.75">
      <c r="A15" s="287" t="s">
        <v>359</v>
      </c>
      <c r="B15" s="288" t="s">
        <v>369</v>
      </c>
      <c r="C15" s="289" t="s">
        <v>370</v>
      </c>
      <c r="D15" s="551">
        <v>7842.6</v>
      </c>
      <c r="E15" s="290">
        <v>0.71</v>
      </c>
      <c r="F15" s="551">
        <v>7381.5</v>
      </c>
      <c r="G15" s="289">
        <v>3.4</v>
      </c>
      <c r="H15" s="289" t="s">
        <v>371</v>
      </c>
      <c r="I15" s="291">
        <v>0.5</v>
      </c>
      <c r="J15" s="558">
        <v>0.084</v>
      </c>
      <c r="K15" s="289">
        <v>19.9</v>
      </c>
      <c r="L15" s="292">
        <v>153</v>
      </c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</row>
    <row r="16" spans="1:48" ht="15.75">
      <c r="A16" s="293" t="s">
        <v>284</v>
      </c>
      <c r="B16" s="294" t="s">
        <v>296</v>
      </c>
      <c r="C16" s="295" t="s">
        <v>287</v>
      </c>
      <c r="D16" s="552">
        <v>1976</v>
      </c>
      <c r="E16" s="296">
        <v>0.58</v>
      </c>
      <c r="F16" s="552">
        <v>746</v>
      </c>
      <c r="G16" s="297">
        <v>3</v>
      </c>
      <c r="H16" s="295" t="s">
        <v>289</v>
      </c>
      <c r="I16" s="298">
        <v>0.38</v>
      </c>
      <c r="J16" s="298">
        <v>0.121</v>
      </c>
      <c r="K16" s="297">
        <v>14.3</v>
      </c>
      <c r="L16" s="299">
        <v>167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</row>
    <row r="17" spans="1:48" ht="15.75">
      <c r="A17" s="293" t="s">
        <v>305</v>
      </c>
      <c r="B17" s="294" t="s">
        <v>306</v>
      </c>
      <c r="C17" s="295" t="s">
        <v>314</v>
      </c>
      <c r="D17" s="552">
        <v>3497.3</v>
      </c>
      <c r="E17" s="296">
        <v>0.87</v>
      </c>
      <c r="F17" s="552">
        <v>2670</v>
      </c>
      <c r="G17" s="297">
        <v>4</v>
      </c>
      <c r="H17" s="295" t="s">
        <v>290</v>
      </c>
      <c r="I17" s="298">
        <v>0.58</v>
      </c>
      <c r="J17" s="298">
        <v>0.169</v>
      </c>
      <c r="K17" s="297">
        <v>13.2</v>
      </c>
      <c r="L17" s="299">
        <v>215</v>
      </c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</row>
    <row r="18" spans="1:48" ht="15.75">
      <c r="A18" s="293" t="s">
        <v>324</v>
      </c>
      <c r="B18" s="294" t="s">
        <v>325</v>
      </c>
      <c r="C18" s="295" t="s">
        <v>12</v>
      </c>
      <c r="D18" s="552">
        <v>992.1</v>
      </c>
      <c r="E18" s="296">
        <v>0.99</v>
      </c>
      <c r="F18" s="552">
        <v>1377.7</v>
      </c>
      <c r="G18" s="297">
        <v>3.4</v>
      </c>
      <c r="H18" s="295" t="s">
        <v>326</v>
      </c>
      <c r="I18" s="298">
        <v>0.52</v>
      </c>
      <c r="J18" s="298">
        <v>0.097</v>
      </c>
      <c r="K18" s="297">
        <v>16.2</v>
      </c>
      <c r="L18" s="299">
        <v>155</v>
      </c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</row>
    <row r="19" spans="1:48" ht="15.75">
      <c r="A19" s="293" t="s">
        <v>303</v>
      </c>
      <c r="B19" s="294" t="s">
        <v>298</v>
      </c>
      <c r="C19" s="300" t="s">
        <v>29</v>
      </c>
      <c r="D19" s="552">
        <v>3067.7</v>
      </c>
      <c r="E19" s="296">
        <v>0.64</v>
      </c>
      <c r="F19" s="552">
        <v>2114.8</v>
      </c>
      <c r="G19" s="301">
        <v>1.4</v>
      </c>
      <c r="H19" s="295" t="s">
        <v>290</v>
      </c>
      <c r="I19" s="298">
        <v>0.44</v>
      </c>
      <c r="J19" s="298">
        <v>0.021</v>
      </c>
      <c r="K19" s="302" t="s">
        <v>315</v>
      </c>
      <c r="L19" s="303">
        <v>165</v>
      </c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</row>
    <row r="20" spans="1:48" ht="15.75">
      <c r="A20" s="293" t="s">
        <v>285</v>
      </c>
      <c r="B20" s="294" t="s">
        <v>297</v>
      </c>
      <c r="C20" s="300" t="s">
        <v>287</v>
      </c>
      <c r="D20" s="552">
        <v>2001.9</v>
      </c>
      <c r="E20" s="296">
        <v>0.78</v>
      </c>
      <c r="F20" s="552">
        <v>1969.7</v>
      </c>
      <c r="G20" s="301">
        <v>4.5</v>
      </c>
      <c r="H20" s="295" t="s">
        <v>291</v>
      </c>
      <c r="I20" s="298">
        <v>0.51</v>
      </c>
      <c r="J20" s="298">
        <v>0.114</v>
      </c>
      <c r="K20" s="302">
        <v>13.8</v>
      </c>
      <c r="L20" s="303">
        <v>193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</row>
    <row r="21" spans="1:48" ht="15.75">
      <c r="A21" s="293" t="s">
        <v>360</v>
      </c>
      <c r="B21" s="312" t="s">
        <v>361</v>
      </c>
      <c r="C21" s="313" t="s">
        <v>287</v>
      </c>
      <c r="D21" s="553">
        <v>957.4</v>
      </c>
      <c r="E21" s="314">
        <v>0.66</v>
      </c>
      <c r="F21" s="553">
        <v>887.3</v>
      </c>
      <c r="G21" s="315">
        <v>5</v>
      </c>
      <c r="H21" s="316" t="s">
        <v>372</v>
      </c>
      <c r="I21" s="317">
        <v>0.48</v>
      </c>
      <c r="J21" s="317">
        <v>0.124</v>
      </c>
      <c r="K21" s="318">
        <v>15.9</v>
      </c>
      <c r="L21" s="319">
        <v>183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</row>
    <row r="22" spans="1:48" ht="15.75">
      <c r="A22" s="293" t="s">
        <v>362</v>
      </c>
      <c r="B22" s="312" t="s">
        <v>363</v>
      </c>
      <c r="C22" s="313" t="s">
        <v>373</v>
      </c>
      <c r="D22" s="553">
        <v>1848.3</v>
      </c>
      <c r="E22" s="314">
        <v>0.85</v>
      </c>
      <c r="F22" s="553">
        <v>2514.4</v>
      </c>
      <c r="G22" s="315">
        <v>1.9</v>
      </c>
      <c r="H22" s="316" t="s">
        <v>374</v>
      </c>
      <c r="I22" s="317">
        <v>0.38</v>
      </c>
      <c r="J22" s="317">
        <v>0.072</v>
      </c>
      <c r="K22" s="318">
        <v>21.1</v>
      </c>
      <c r="L22" s="319">
        <v>144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</row>
    <row r="23" spans="1:48" ht="16.5" thickBot="1">
      <c r="A23" s="412" t="s">
        <v>307</v>
      </c>
      <c r="B23" s="413" t="s">
        <v>308</v>
      </c>
      <c r="C23" s="414" t="s">
        <v>12</v>
      </c>
      <c r="D23" s="554">
        <v>2610.5</v>
      </c>
      <c r="E23" s="415">
        <v>0.64</v>
      </c>
      <c r="F23" s="554">
        <v>2003.3</v>
      </c>
      <c r="G23" s="416">
        <v>4.6</v>
      </c>
      <c r="H23" s="417" t="s">
        <v>311</v>
      </c>
      <c r="I23" s="418">
        <v>0.54</v>
      </c>
      <c r="J23" s="418">
        <v>0.086</v>
      </c>
      <c r="K23" s="419">
        <v>16.9</v>
      </c>
      <c r="L23" s="420">
        <v>143</v>
      </c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</row>
    <row r="24" spans="1:48" ht="16.5" thickBot="1">
      <c r="A24" s="304" t="s">
        <v>13</v>
      </c>
      <c r="B24" s="304"/>
      <c r="C24" s="305"/>
      <c r="D24" s="555">
        <f>AVERAGE(D12:D23)</f>
        <v>2861.3916666666664</v>
      </c>
      <c r="E24" s="320">
        <f>AVERAGE(E12:E23)</f>
        <v>0.7408333333333333</v>
      </c>
      <c r="F24" s="555">
        <f>AVERAGE(F12:F23)</f>
        <v>2405.375</v>
      </c>
      <c r="G24" s="321">
        <f>AVERAGE(G12:G23)</f>
        <v>3.375</v>
      </c>
      <c r="H24" s="322"/>
      <c r="I24" s="323">
        <f>AVERAGE(I12:I23)</f>
        <v>0.46833333333333327</v>
      </c>
      <c r="J24" s="323">
        <f>AVERAGE(J12:J23)</f>
        <v>0.10575000000000002</v>
      </c>
      <c r="K24" s="324">
        <f>AVERAGE(K12:K23)</f>
        <v>15.563636363636363</v>
      </c>
      <c r="L24" s="325">
        <f>AVERAGE(L12:L23)</f>
        <v>166.83333333333334</v>
      </c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</row>
    <row r="25" spans="1:48" ht="16.5" thickBot="1">
      <c r="A25" s="304" t="s">
        <v>203</v>
      </c>
      <c r="B25" s="304"/>
      <c r="C25" s="305"/>
      <c r="D25" s="555">
        <f>MEDIAN(D12:D23)</f>
        <v>2306.2</v>
      </c>
      <c r="E25" s="326">
        <f>MEDIAN(E12:E23)</f>
        <v>0.685</v>
      </c>
      <c r="F25" s="555">
        <f>MEDIAN(F12:F23)</f>
        <v>2059.05</v>
      </c>
      <c r="G25" s="306">
        <f>MEDIAN(G12:G23)</f>
        <v>3.4</v>
      </c>
      <c r="H25" s="322"/>
      <c r="I25" s="327">
        <f>MEDIAN(I12:I23)</f>
        <v>0.46499999999999997</v>
      </c>
      <c r="J25" s="327">
        <f>MEDIAN(J12:J23)</f>
        <v>0.10550000000000001</v>
      </c>
      <c r="K25" s="306">
        <f>MEDIAN(K12:K23)</f>
        <v>14.6</v>
      </c>
      <c r="L25" s="328">
        <f>MEDIAN(L12:L23)</f>
        <v>166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</row>
    <row r="26" spans="1:48" ht="15.75">
      <c r="A26" s="231"/>
      <c r="B26" s="231"/>
      <c r="C26" s="329"/>
      <c r="D26" s="330"/>
      <c r="E26" s="331"/>
      <c r="F26" s="330"/>
      <c r="G26" s="332"/>
      <c r="H26" s="333"/>
      <c r="I26" s="331"/>
      <c r="J26" s="334"/>
      <c r="K26" s="332"/>
      <c r="L26" s="335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</row>
    <row r="27" spans="1:48" ht="15.75">
      <c r="A27" s="191" t="s">
        <v>375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</row>
    <row r="28" spans="1:48" ht="12.7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1:48" ht="12.7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</row>
    <row r="30" spans="1:48" ht="12.7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</row>
    <row r="31" spans="1:48" ht="12.7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</row>
    <row r="32" spans="1:48" ht="12.7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</row>
    <row r="33" spans="1:48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</row>
    <row r="34" spans="1:48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</row>
    <row r="35" spans="1:48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</row>
    <row r="36" spans="1:48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</row>
    <row r="37" spans="1:48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</row>
    <row r="38" spans="1:48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</row>
    <row r="39" spans="1:48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</row>
    <row r="40" spans="1:48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</row>
    <row r="41" spans="1:48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</row>
    <row r="42" spans="1:48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</row>
    <row r="43" spans="1:48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</row>
    <row r="44" spans="1:48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</row>
    <row r="45" spans="1:48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</row>
    <row r="46" spans="1:48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</row>
    <row r="47" spans="1:48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</row>
    <row r="48" spans="1:48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</row>
    <row r="49" spans="1:48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</row>
    <row r="50" spans="1:48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</row>
    <row r="51" spans="1:48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</row>
    <row r="52" spans="1:48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</row>
    <row r="53" spans="1:48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</row>
    <row r="54" spans="1:48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</row>
    <row r="55" spans="1:48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</row>
    <row r="56" spans="1:48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</row>
    <row r="57" spans="1:48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</row>
    <row r="58" spans="1:48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</row>
    <row r="59" spans="1:48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</row>
    <row r="60" spans="1:48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</row>
    <row r="61" spans="1:48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</row>
    <row r="62" spans="1:48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</row>
    <row r="63" spans="1:48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</row>
    <row r="64" spans="1:48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</row>
    <row r="65" spans="1:48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</row>
    <row r="66" spans="1:48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</row>
    <row r="67" spans="1:48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</row>
    <row r="68" spans="1:48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</row>
    <row r="69" spans="1:48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</row>
    <row r="70" spans="1:48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</row>
    <row r="71" spans="1:48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</row>
    <row r="72" spans="1:48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</row>
    <row r="73" spans="1:48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</row>
    <row r="74" spans="1:48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</row>
    <row r="75" spans="1:48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</row>
    <row r="76" spans="1:48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</row>
    <row r="77" spans="1:48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</row>
    <row r="78" spans="1:48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</row>
    <row r="79" spans="1:48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</row>
    <row r="80" spans="1:48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</row>
    <row r="81" spans="1:48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</row>
    <row r="82" spans="1:48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</row>
    <row r="83" spans="1:48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</row>
    <row r="84" spans="1:48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</row>
    <row r="85" spans="1:48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</row>
    <row r="86" spans="1:48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</row>
    <row r="87" spans="1:48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</row>
    <row r="88" spans="1:48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</row>
    <row r="89" spans="1:48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</row>
    <row r="90" spans="1:48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</row>
    <row r="91" spans="1:48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</row>
    <row r="92" spans="1:48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</row>
    <row r="93" spans="1:48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</row>
    <row r="94" spans="1:48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</row>
    <row r="95" spans="1:48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</row>
    <row r="96" spans="1:48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</row>
    <row r="97" spans="1:48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</row>
    <row r="98" spans="1:48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</row>
    <row r="99" spans="1:48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</row>
    <row r="100" spans="1:48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</row>
    <row r="101" spans="1:48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</row>
    <row r="102" spans="1:48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</row>
    <row r="103" spans="1:48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</row>
    <row r="104" spans="1:48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</row>
    <row r="105" spans="1:48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</row>
    <row r="106" spans="1:48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</row>
    <row r="107" spans="1:48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</row>
    <row r="108" spans="1:48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</row>
    <row r="109" spans="1:48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</row>
    <row r="110" spans="1:48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</row>
    <row r="111" spans="1:48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</row>
    <row r="112" spans="1:48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</row>
    <row r="113" spans="1:48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</row>
    <row r="114" spans="1:48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</row>
    <row r="115" spans="1:48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</row>
    <row r="116" spans="1:48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</row>
    <row r="117" spans="1:48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</row>
    <row r="118" spans="1:48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</row>
    <row r="119" spans="1:48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</row>
    <row r="120" spans="1:48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</row>
    <row r="121" spans="1:48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</row>
    <row r="122" spans="1:48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</row>
    <row r="123" spans="1:48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</row>
    <row r="124" spans="1:48" ht="12.7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</row>
    <row r="125" spans="1:48" ht="12.7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</row>
    <row r="126" spans="1:48" ht="12.7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</row>
    <row r="127" spans="1:48" ht="12.7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</row>
    <row r="128" spans="1:48" ht="12.7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</row>
    <row r="129" spans="1:48" ht="12.7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</row>
    <row r="130" spans="1:48" ht="12.7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</row>
    <row r="131" spans="1:48" ht="12.7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</row>
    <row r="132" spans="1:48" ht="12.7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</row>
    <row r="133" spans="1:48" ht="12.7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</row>
    <row r="134" spans="1:48" ht="12.7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</row>
    <row r="135" spans="1:48" ht="12.7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</row>
    <row r="136" spans="1:48" ht="12.7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</row>
    <row r="137" spans="1:48" ht="12.7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</row>
    <row r="138" spans="1:48" ht="12.7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</row>
    <row r="139" spans="1:48" ht="12.7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</row>
    <row r="140" spans="1:48" ht="12.7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</row>
    <row r="141" spans="1:48" ht="12.7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</row>
    <row r="142" spans="1:48" ht="12.7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</row>
    <row r="143" spans="1:48" ht="12.7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</row>
    <row r="144" spans="1:48" ht="12.7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</row>
    <row r="145" spans="1:48" ht="12.7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</row>
    <row r="146" spans="1:48" ht="12.7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</row>
    <row r="147" spans="1:48" ht="12.7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</row>
    <row r="148" spans="1:48" ht="12.7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</row>
    <row r="149" spans="1:48" ht="12.7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</row>
    <row r="150" spans="1:48" ht="12.7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</row>
    <row r="151" spans="1:48" ht="12.7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</row>
    <row r="152" spans="1:48" ht="12.7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</row>
    <row r="153" spans="1:48" ht="12.7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</row>
    <row r="154" spans="1:48" ht="12.7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</row>
    <row r="155" spans="1:48" ht="12.7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</row>
    <row r="156" spans="1:48" ht="12.7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</row>
    <row r="157" spans="1:48" ht="12.7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</row>
    <row r="158" spans="1:48" ht="12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</row>
    <row r="159" spans="1:48" ht="12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</row>
    <row r="160" spans="1:48" ht="12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</row>
    <row r="161" spans="1:48" ht="12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</row>
    <row r="162" spans="1:48" ht="12.7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</row>
    <row r="163" spans="1:48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</row>
    <row r="164" spans="1:48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</row>
    <row r="165" spans="1:48" ht="12.7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</row>
    <row r="166" spans="1:48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</row>
    <row r="167" spans="1:48" ht="12.7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</row>
    <row r="168" spans="1:48" ht="12.7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</row>
    <row r="169" spans="1:48" ht="12.7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</row>
    <row r="170" spans="1:48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</row>
    <row r="171" spans="1:48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</row>
    <row r="172" spans="1:48" ht="12.7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</row>
    <row r="173" spans="1:48" ht="12.7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</row>
    <row r="174" spans="1:48" ht="12.7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</row>
    <row r="175" spans="1:48" ht="12.7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</row>
    <row r="176" spans="1:48" ht="12.7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</row>
    <row r="177" spans="1:48" ht="12.7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</row>
    <row r="178" spans="1:48" ht="12.7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</row>
    <row r="179" spans="1:48" ht="12.7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</row>
    <row r="180" spans="1:48" ht="12.7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</row>
    <row r="181" spans="1:48" ht="12.7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</row>
    <row r="182" spans="1:48" ht="12.7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</row>
    <row r="183" spans="1:48" ht="12.7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</row>
    <row r="184" spans="1:48" ht="12.7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</row>
    <row r="185" spans="1:48" ht="12.7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</row>
    <row r="186" spans="1:48" ht="12.7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</row>
    <row r="187" spans="1:48" ht="12.7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</row>
    <row r="188" spans="1:48" ht="12.7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</row>
    <row r="189" spans="1:48" ht="12.7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</row>
    <row r="190" spans="1:48" ht="12.7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</row>
    <row r="191" spans="1:48" ht="12.7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</row>
    <row r="192" spans="1:48" ht="12.7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</row>
    <row r="193" spans="1:48" ht="12.7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</row>
    <row r="194" spans="1:48" ht="12.7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</row>
    <row r="195" spans="1:48" ht="12.7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</row>
    <row r="196" spans="1:48" ht="12.7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</row>
    <row r="197" spans="1:48" ht="12.7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4"/>
    </row>
    <row r="198" spans="1:48" ht="12.7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</row>
    <row r="199" spans="1:48" ht="12.7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</row>
    <row r="200" spans="1:48" ht="12.7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</row>
    <row r="201" spans="1:48" ht="12.7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</row>
    <row r="202" spans="1:48" ht="12.7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</row>
    <row r="203" spans="1:48" ht="12.7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</row>
    <row r="204" spans="1:48" ht="12.7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</row>
    <row r="205" spans="1:48" ht="12.7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</row>
    <row r="206" spans="1:48" ht="12.7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</row>
    <row r="207" spans="1:48" ht="12.7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</row>
    <row r="208" spans="1:48" ht="12.7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</row>
    <row r="209" spans="1:48" ht="12.7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</row>
    <row r="210" spans="1:48" ht="12.7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</row>
    <row r="211" spans="1:48" ht="12.7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</row>
    <row r="212" spans="1:48" ht="12.7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</row>
    <row r="213" spans="1:48" ht="12.7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</row>
    <row r="214" spans="1:48" ht="12.7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</row>
    <row r="215" spans="1:48" ht="12.7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</row>
    <row r="216" spans="1:48" ht="12.75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</row>
    <row r="217" spans="1:48" ht="12.75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</row>
    <row r="218" spans="1:48" ht="12.75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</row>
    <row r="219" spans="1:48" ht="12.75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</row>
    <row r="220" spans="1:48" ht="12.75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</row>
    <row r="221" spans="1:48" ht="12.75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</row>
    <row r="222" spans="1:48" ht="12.75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</row>
    <row r="223" spans="1:48" ht="12.7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</row>
    <row r="224" spans="1:48" ht="12.7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</row>
    <row r="225" spans="1:48" ht="12.75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</row>
    <row r="226" spans="1:48" ht="12.7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</row>
    <row r="227" spans="1:48" ht="12.75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</row>
    <row r="228" spans="1:48" ht="12.75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</row>
    <row r="229" spans="1:48" ht="12.75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</row>
    <row r="230" spans="1:48" ht="12.75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</row>
    <row r="231" spans="1:48" ht="12.75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</row>
    <row r="232" spans="1:48" ht="12.75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</row>
    <row r="233" spans="1:48" ht="12.75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</row>
    <row r="234" spans="1:48" ht="12.75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</row>
    <row r="235" spans="1:48" ht="12.75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</row>
    <row r="236" spans="1:48" ht="12.7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</row>
    <row r="237" spans="1:48" ht="12.7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</row>
    <row r="238" spans="1:48" ht="12.7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</row>
    <row r="239" spans="1:48" ht="12.7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</row>
    <row r="240" spans="1:48" ht="12.7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</row>
    <row r="241" spans="1:48" ht="12.7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</row>
    <row r="242" spans="1:48" ht="12.7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</row>
    <row r="243" spans="1:48" ht="12.7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</row>
    <row r="244" spans="1:48" ht="12.7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</row>
    <row r="245" spans="1:48" ht="12.7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</row>
    <row r="246" spans="1:48" ht="12.75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</row>
    <row r="247" spans="1:48" ht="12.75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</row>
    <row r="248" spans="1:48" ht="12.75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</row>
    <row r="249" spans="1:48" ht="12.75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</row>
    <row r="250" spans="1:48" ht="12.75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</row>
    <row r="251" spans="1:48" ht="12.75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</row>
    <row r="252" spans="1:48" ht="12.75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</row>
    <row r="253" spans="1:48" ht="12.75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</row>
    <row r="254" spans="1:48" ht="12.75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</row>
    <row r="255" spans="1:48" ht="12.75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</row>
    <row r="256" spans="1:48" ht="12.75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</row>
    <row r="257" spans="1:48" ht="12.75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</row>
    <row r="258" spans="1:48" ht="12.75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</row>
    <row r="259" spans="1:48" ht="12.75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</row>
    <row r="260" spans="1:48" ht="12.7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</row>
    <row r="261" spans="1:48" ht="12.75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</row>
    <row r="262" spans="1:48" ht="12.75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</row>
    <row r="263" spans="1:48" ht="12.75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</row>
    <row r="264" spans="1:48" ht="12.75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</row>
    <row r="265" spans="1:48" ht="12.75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</row>
    <row r="266" spans="1:48" ht="12.75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</row>
    <row r="267" spans="1:48" ht="12.75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</row>
    <row r="268" spans="1:48" ht="12.75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</row>
    <row r="269" spans="1:48" ht="12.75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</row>
    <row r="270" spans="1:48" ht="12.75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</row>
    <row r="271" spans="1:48" ht="12.75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</row>
    <row r="272" spans="1:48" ht="12.75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</row>
    <row r="273" spans="1:48" ht="12.75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</row>
    <row r="274" spans="1:48" ht="12.75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</row>
    <row r="275" spans="1:48" ht="12.75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</row>
    <row r="276" spans="1:48" ht="12.75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</row>
    <row r="277" spans="1:48" ht="12.75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</row>
    <row r="278" spans="1:48" ht="12.75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</row>
    <row r="279" spans="1:48" ht="12.75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</row>
    <row r="280" spans="1:48" ht="12.7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</row>
    <row r="281" spans="1:48" ht="12.7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</row>
    <row r="282" spans="1:48" ht="12.75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</row>
    <row r="283" spans="1:48" ht="12.75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</row>
    <row r="284" spans="1:48" ht="12.7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</row>
    <row r="285" spans="1:48" ht="12.75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</row>
    <row r="286" spans="1:48" ht="12.75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</row>
    <row r="287" spans="1:48" ht="12.75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</row>
    <row r="288" spans="1:48" ht="12.75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</row>
    <row r="289" spans="1:48" ht="12.7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</row>
    <row r="290" spans="1:48" ht="12.75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</row>
    <row r="291" spans="1:48" ht="12.75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84"/>
      <c r="AS291" s="184"/>
      <c r="AT291" s="184"/>
      <c r="AU291" s="184"/>
      <c r="AV291" s="184"/>
    </row>
    <row r="292" spans="1:48" ht="12.75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</row>
    <row r="293" spans="1:48" ht="12.75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</row>
    <row r="294" spans="1:48" ht="12.75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</row>
    <row r="295" spans="1:48" ht="12.75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</row>
    <row r="296" spans="1:48" ht="12.75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</row>
    <row r="297" spans="1:48" ht="12.75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</row>
    <row r="298" spans="1:48" ht="12.75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</row>
    <row r="299" spans="1:48" ht="12.75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</row>
    <row r="300" spans="1:48" ht="12.75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</row>
    <row r="301" spans="1:48" ht="12.75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</row>
    <row r="302" spans="1:48" ht="12.75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</row>
    <row r="303" spans="1:48" ht="12.75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</row>
    <row r="304" spans="1:48" ht="12.75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</row>
    <row r="305" spans="1:48" ht="12.75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</row>
    <row r="306" spans="1:48" ht="12.75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</row>
    <row r="307" spans="1:48" ht="12.75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</row>
    <row r="308" spans="1:48" ht="12.75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</row>
    <row r="309" spans="1:48" ht="12.7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</row>
    <row r="310" spans="1:48" ht="12.75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</row>
    <row r="311" spans="1:48" ht="12.75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</row>
    <row r="312" spans="1:48" ht="12.7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</row>
    <row r="313" spans="1:48" ht="12.75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</row>
    <row r="314" spans="1:48" ht="12.75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</row>
    <row r="315" spans="1:48" ht="12.7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</row>
    <row r="316" spans="1:48" ht="12.7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</row>
    <row r="317" spans="1:48" ht="12.75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</row>
    <row r="318" spans="1:48" ht="12.75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</row>
    <row r="319" spans="1:48" ht="12.75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</row>
    <row r="320" spans="1:48" ht="12.75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</row>
    <row r="321" spans="1:48" ht="12.75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</row>
    <row r="322" spans="1:48" ht="12.75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</row>
    <row r="323" spans="1:48" ht="12.75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</row>
    <row r="324" spans="1:48" ht="12.7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T324" s="184"/>
      <c r="AU324" s="184"/>
      <c r="AV324" s="184"/>
    </row>
    <row r="325" spans="1:48" ht="12.75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T325" s="184"/>
      <c r="AU325" s="184"/>
      <c r="AV325" s="184"/>
    </row>
    <row r="326" spans="1:48" ht="12.75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T326" s="184"/>
      <c r="AU326" s="184"/>
      <c r="AV326" s="184"/>
    </row>
    <row r="327" spans="1:48" ht="12.75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</row>
    <row r="328" spans="1:48" ht="12.75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</row>
    <row r="329" spans="1:48" ht="12.75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</row>
    <row r="330" spans="1:48" ht="12.75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</row>
    <row r="331" spans="1:48" ht="12.75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</row>
    <row r="332" spans="1:48" ht="12.75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</row>
    <row r="333" spans="1:48" ht="12.75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</row>
    <row r="334" spans="1:48" ht="12.75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</row>
    <row r="335" spans="1:48" ht="12.75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</row>
    <row r="336" spans="1:48" ht="12.75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</row>
    <row r="337" spans="1:48" ht="12.75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</row>
    <row r="338" spans="1:48" ht="12.75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</row>
    <row r="339" spans="1:48" ht="12.75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</row>
    <row r="340" spans="1:48" ht="12.75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</row>
    <row r="341" spans="1:48" ht="12.75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</row>
    <row r="342" spans="1:48" ht="12.7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</row>
    <row r="343" spans="1:48" ht="12.7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</row>
    <row r="344" spans="1:48" ht="12.7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</row>
    <row r="345" spans="1:48" ht="12.75">
      <c r="A345" s="184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</row>
    <row r="346" spans="1:48" ht="12.75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</row>
    <row r="347" spans="1:48" ht="12.75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</row>
    <row r="348" spans="1:48" ht="12.75">
      <c r="A348" s="184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</row>
    <row r="349" spans="1:48" ht="12.75">
      <c r="A349" s="184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</row>
    <row r="350" spans="1:48" ht="12.75">
      <c r="A350" s="184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</row>
    <row r="351" spans="1:48" ht="12.75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T351" s="184"/>
      <c r="AU351" s="184"/>
      <c r="AV351" s="184"/>
    </row>
    <row r="352" spans="1:48" ht="12.75">
      <c r="A352" s="184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T352" s="184"/>
      <c r="AU352" s="184"/>
      <c r="AV352" s="184"/>
    </row>
    <row r="353" spans="1:48" ht="12.75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T353" s="184"/>
      <c r="AU353" s="184"/>
      <c r="AV353" s="184"/>
    </row>
    <row r="354" spans="1:48" ht="12.75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</row>
    <row r="355" spans="1:48" ht="12.75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</row>
    <row r="356" spans="1:48" ht="12.75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</row>
    <row r="357" spans="1:48" ht="12.75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</row>
    <row r="358" spans="1:48" ht="12.75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</row>
    <row r="359" spans="1:48" ht="12.75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</row>
    <row r="360" spans="1:48" ht="12.75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</row>
    <row r="361" spans="1:48" ht="12.75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</row>
    <row r="362" spans="1:48" ht="12.75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</row>
    <row r="363" spans="1:48" ht="12.75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</row>
    <row r="364" spans="1:48" ht="12.75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</row>
    <row r="365" spans="1:48" ht="12.75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</row>
    <row r="366" spans="1:48" ht="12.75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</row>
    <row r="367" spans="1:48" ht="12.75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</row>
    <row r="368" spans="1:48" ht="12.75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</row>
    <row r="369" spans="1:48" ht="12.75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</row>
    <row r="370" spans="1:48" ht="12.75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</row>
    <row r="371" spans="1:48" ht="12.75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</row>
    <row r="372" spans="1:48" ht="12.75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</row>
    <row r="373" spans="1:48" ht="12.75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</row>
    <row r="374" spans="1:48" ht="12.75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</row>
    <row r="375" spans="1:48" ht="12.75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</row>
    <row r="376" spans="1:48" ht="12.75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</row>
    <row r="377" spans="1:48" ht="12.75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</row>
    <row r="378" spans="1:48" ht="12.75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</row>
    <row r="379" spans="1:48" ht="12.75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</row>
    <row r="380" spans="1:48" ht="12.75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</row>
    <row r="381" spans="1:48" ht="12.75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</row>
    <row r="382" spans="1:48" ht="12.75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</row>
    <row r="383" spans="1:48" ht="12.75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T383" s="184"/>
      <c r="AU383" s="184"/>
      <c r="AV383" s="184"/>
    </row>
    <row r="384" spans="1:48" ht="12.75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</row>
    <row r="385" spans="1:48" ht="12.75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4"/>
      <c r="AT385" s="184"/>
      <c r="AU385" s="184"/>
      <c r="AV385" s="184"/>
    </row>
    <row r="386" spans="1:48" ht="12.75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T386" s="184"/>
      <c r="AU386" s="184"/>
      <c r="AV386" s="184"/>
    </row>
    <row r="387" spans="1:48" ht="12.75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</row>
    <row r="388" spans="1:48" ht="12.75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4"/>
      <c r="AT388" s="184"/>
      <c r="AU388" s="184"/>
      <c r="AV388" s="184"/>
    </row>
    <row r="389" spans="1:48" ht="12.75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T389" s="184"/>
      <c r="AU389" s="184"/>
      <c r="AV389" s="184"/>
    </row>
    <row r="390" spans="1:48" ht="12.75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</row>
    <row r="391" spans="1:48" ht="12.75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</row>
    <row r="392" spans="1:48" ht="12.75">
      <c r="A392" s="184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</row>
    <row r="393" spans="1:48" ht="12.75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</row>
    <row r="394" spans="1:48" ht="12.75">
      <c r="A394" s="184"/>
      <c r="B394" s="184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T394" s="184"/>
      <c r="AU394" s="184"/>
      <c r="AV394" s="184"/>
    </row>
    <row r="395" spans="1:48" ht="12.75">
      <c r="A395" s="184"/>
      <c r="B395" s="184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T395" s="184"/>
      <c r="AU395" s="184"/>
      <c r="AV395" s="184"/>
    </row>
    <row r="396" spans="1:48" ht="12.75">
      <c r="A396" s="184"/>
      <c r="B396" s="184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T396" s="184"/>
      <c r="AU396" s="184"/>
      <c r="AV396" s="184"/>
    </row>
    <row r="397" spans="1:48" ht="12.75">
      <c r="A397" s="184"/>
      <c r="B397" s="184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T397" s="184"/>
      <c r="AU397" s="184"/>
      <c r="AV397" s="184"/>
    </row>
    <row r="398" spans="1:48" ht="12.75">
      <c r="A398" s="184"/>
      <c r="B398" s="184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T398" s="184"/>
      <c r="AU398" s="184"/>
      <c r="AV398" s="184"/>
    </row>
    <row r="399" spans="1:48" ht="12.75">
      <c r="A399" s="184"/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184"/>
      <c r="AT399" s="184"/>
      <c r="AU399" s="184"/>
      <c r="AV399" s="184"/>
    </row>
    <row r="400" spans="1:48" ht="12.75">
      <c r="A400" s="184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84"/>
      <c r="AS400" s="184"/>
      <c r="AT400" s="184"/>
      <c r="AU400" s="184"/>
      <c r="AV400" s="184"/>
    </row>
    <row r="401" spans="1:48" ht="12.75">
      <c r="A401" s="184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T401" s="184"/>
      <c r="AU401" s="184"/>
      <c r="AV401" s="184"/>
    </row>
    <row r="402" spans="1:48" ht="12.75">
      <c r="A402" s="184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</row>
    <row r="403" spans="1:48" ht="12.75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</row>
    <row r="404" spans="1:48" ht="12.75">
      <c r="A404" s="184"/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</row>
    <row r="405" spans="1:48" ht="12.75">
      <c r="A405" s="184"/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</row>
    <row r="406" spans="1:48" ht="12.75">
      <c r="A406" s="184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</row>
    <row r="407" spans="1:48" ht="12.75">
      <c r="A407" s="184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</row>
    <row r="408" spans="1:48" ht="12.75">
      <c r="A408" s="184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</row>
    <row r="409" spans="1:48" ht="12.75">
      <c r="A409" s="184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</row>
    <row r="410" spans="1:48" ht="12.75">
      <c r="A410" s="184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</row>
    <row r="411" spans="1:48" ht="12.75">
      <c r="A411" s="184"/>
      <c r="B411" s="184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4"/>
      <c r="AT411" s="184"/>
      <c r="AU411" s="184"/>
      <c r="AV411" s="184"/>
    </row>
    <row r="412" spans="1:48" ht="12.75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T412" s="184"/>
      <c r="AU412" s="184"/>
      <c r="AV412" s="184"/>
    </row>
    <row r="413" spans="1:48" ht="12.75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</row>
    <row r="414" spans="1:48" ht="12.75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</row>
    <row r="415" spans="1:48" ht="12.75">
      <c r="A415" s="184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</row>
    <row r="416" spans="1:48" ht="12.75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  <c r="AT416" s="184"/>
      <c r="AU416" s="184"/>
      <c r="AV416" s="184"/>
    </row>
    <row r="417" spans="1:48" ht="12.75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4"/>
      <c r="AU417" s="184"/>
      <c r="AV417" s="184"/>
    </row>
    <row r="418" spans="1:48" ht="12.75">
      <c r="A418" s="184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T418" s="184"/>
      <c r="AU418" s="184"/>
      <c r="AV418" s="184"/>
    </row>
    <row r="419" spans="1:48" ht="12.75">
      <c r="A419" s="184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</row>
    <row r="420" spans="1:48" ht="12.75">
      <c r="A420" s="184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</row>
    <row r="421" spans="1:48" ht="12.75">
      <c r="A421" s="184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</row>
    <row r="422" spans="1:48" ht="12.75">
      <c r="A422" s="184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T422" s="184"/>
      <c r="AU422" s="184"/>
      <c r="AV422" s="184"/>
    </row>
    <row r="423" spans="1:48" ht="12.75">
      <c r="A423" s="184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T423" s="184"/>
      <c r="AU423" s="184"/>
      <c r="AV423" s="184"/>
    </row>
    <row r="424" spans="1:48" ht="12.75">
      <c r="A424" s="184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T424" s="184"/>
      <c r="AU424" s="184"/>
      <c r="AV424" s="184"/>
    </row>
    <row r="425" spans="1:48" ht="12.75">
      <c r="A425" s="184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</row>
    <row r="426" spans="1:48" ht="12.75">
      <c r="A426" s="184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</row>
    <row r="427" spans="1:48" ht="12.75">
      <c r="A427" s="184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</row>
    <row r="428" spans="1:48" ht="12.75">
      <c r="A428" s="184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</row>
    <row r="429" spans="1:48" ht="12.75">
      <c r="A429" s="184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</row>
    <row r="430" spans="1:48" ht="12.75">
      <c r="A430" s="184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</row>
    <row r="431" spans="1:48" ht="12.75">
      <c r="A431" s="184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</row>
    <row r="432" spans="1:48" ht="12.75">
      <c r="A432" s="184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</row>
    <row r="433" spans="1:48" ht="12.75">
      <c r="A433" s="184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</row>
    <row r="434" spans="1:48" ht="12.75">
      <c r="A434" s="18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</row>
    <row r="435" spans="1:48" ht="12.75">
      <c r="A435" s="184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184"/>
      <c r="AT435" s="184"/>
      <c r="AU435" s="184"/>
      <c r="AV435" s="184"/>
    </row>
    <row r="436" spans="1:48" ht="12.75">
      <c r="A436" s="184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T436" s="184"/>
      <c r="AU436" s="184"/>
      <c r="AV436" s="184"/>
    </row>
    <row r="437" spans="1:48" ht="12.75">
      <c r="A437" s="184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84"/>
      <c r="AS437" s="184"/>
      <c r="AT437" s="184"/>
      <c r="AU437" s="184"/>
      <c r="AV437" s="184"/>
    </row>
    <row r="438" spans="1:48" ht="12.75">
      <c r="A438" s="184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</row>
    <row r="439" spans="1:48" ht="12.75">
      <c r="A439" s="184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</row>
    <row r="440" spans="1:48" ht="12.75">
      <c r="A440" s="184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</row>
    <row r="441" spans="1:48" ht="12.75">
      <c r="A441" s="184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</row>
    <row r="442" spans="1:48" ht="12.75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</row>
    <row r="443" spans="1:48" ht="12.75">
      <c r="A443" s="184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</row>
    <row r="444" spans="1:48" ht="12.75">
      <c r="A444" s="184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</row>
    <row r="445" spans="1:48" ht="12.75">
      <c r="A445" s="184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</row>
    <row r="446" spans="1:48" ht="12.75">
      <c r="A446" s="184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</row>
    <row r="447" spans="1:48" ht="12.75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T447" s="184"/>
      <c r="AU447" s="184"/>
      <c r="AV447" s="184"/>
    </row>
    <row r="448" spans="1:48" ht="12.75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T448" s="184"/>
      <c r="AU448" s="184"/>
      <c r="AV448" s="184"/>
    </row>
    <row r="449" spans="1:48" ht="12.75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T449" s="184"/>
      <c r="AU449" s="184"/>
      <c r="AV449" s="184"/>
    </row>
    <row r="450" spans="1:48" ht="12.75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</row>
    <row r="451" spans="1:48" ht="12.75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</row>
    <row r="452" spans="1:48" ht="12.75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T452" s="184"/>
      <c r="AU452" s="184"/>
      <c r="AV452" s="184"/>
    </row>
    <row r="453" spans="1:48" ht="12.75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T453" s="184"/>
      <c r="AU453" s="184"/>
      <c r="AV453" s="184"/>
    </row>
    <row r="454" spans="1:48" ht="12.75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184"/>
      <c r="AT454" s="184"/>
      <c r="AU454" s="184"/>
      <c r="AV454" s="184"/>
    </row>
    <row r="455" spans="1:48" ht="12.75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184"/>
      <c r="AT455" s="184"/>
      <c r="AU455" s="184"/>
      <c r="AV455" s="184"/>
    </row>
    <row r="456" spans="1:48" ht="12.75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</row>
    <row r="457" spans="1:48" ht="12.75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</row>
    <row r="458" spans="1:48" ht="12.75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</row>
    <row r="459" spans="1:48" ht="12.75">
      <c r="A459" s="184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</row>
    <row r="460" spans="1:48" ht="12.75">
      <c r="A460" s="184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</row>
    <row r="461" spans="1:48" ht="12.75">
      <c r="A461" s="184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</row>
    <row r="462" spans="1:48" ht="12.75">
      <c r="A462" s="184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T462" s="184"/>
      <c r="AU462" s="184"/>
      <c r="AV462" s="184"/>
    </row>
    <row r="463" spans="1:48" ht="12.75">
      <c r="A463" s="184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T463" s="184"/>
      <c r="AU463" s="184"/>
      <c r="AV463" s="184"/>
    </row>
    <row r="464" spans="1:48" ht="12.75">
      <c r="A464" s="184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184"/>
      <c r="AU464" s="184"/>
      <c r="AV464" s="184"/>
    </row>
    <row r="465" spans="1:48" ht="12.75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4"/>
      <c r="AT465" s="184"/>
      <c r="AU465" s="184"/>
      <c r="AV465" s="184"/>
    </row>
    <row r="466" spans="1:48" ht="12.75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4"/>
      <c r="AT466" s="184"/>
      <c r="AU466" s="184"/>
      <c r="AV466" s="184"/>
    </row>
    <row r="467" spans="1:48" ht="12.75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T467" s="184"/>
      <c r="AU467" s="184"/>
      <c r="AV467" s="184"/>
    </row>
    <row r="468" spans="1:48" ht="12.75">
      <c r="A468" s="184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4"/>
      <c r="AT468" s="184"/>
      <c r="AU468" s="184"/>
      <c r="AV468" s="184"/>
    </row>
    <row r="469" spans="1:48" ht="12.75">
      <c r="A469" s="184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4"/>
      <c r="AT469" s="184"/>
      <c r="AU469" s="184"/>
      <c r="AV469" s="184"/>
    </row>
    <row r="470" spans="1:48" ht="12.75">
      <c r="A470" s="184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184"/>
      <c r="AT470" s="184"/>
      <c r="AU470" s="184"/>
      <c r="AV470" s="184"/>
    </row>
    <row r="471" spans="1:48" ht="12.75">
      <c r="A471" s="184"/>
      <c r="B471" s="184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184"/>
      <c r="AT471" s="184"/>
      <c r="AU471" s="184"/>
      <c r="AV471" s="184"/>
    </row>
    <row r="472" spans="1:48" ht="12.75">
      <c r="A472" s="184"/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184"/>
      <c r="AT472" s="184"/>
      <c r="AU472" s="184"/>
      <c r="AV472" s="184"/>
    </row>
    <row r="473" spans="1:48" ht="12.75">
      <c r="A473" s="184"/>
      <c r="B473" s="184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184"/>
      <c r="AT473" s="184"/>
      <c r="AU473" s="184"/>
      <c r="AV473" s="184"/>
    </row>
    <row r="474" spans="1:48" ht="12.75">
      <c r="A474" s="184"/>
      <c r="B474" s="184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4"/>
      <c r="AT474" s="184"/>
      <c r="AU474" s="184"/>
      <c r="AV474" s="184"/>
    </row>
    <row r="475" spans="1:48" ht="12.75">
      <c r="A475" s="184"/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4"/>
      <c r="AT475" s="184"/>
      <c r="AU475" s="184"/>
      <c r="AV475" s="184"/>
    </row>
    <row r="476" spans="1:48" ht="12.75">
      <c r="A476" s="184"/>
      <c r="B476" s="184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4"/>
      <c r="AT476" s="184"/>
      <c r="AU476" s="184"/>
      <c r="AV476" s="184"/>
    </row>
    <row r="477" spans="1:48" ht="12.75">
      <c r="A477" s="184"/>
      <c r="B477" s="184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4"/>
      <c r="AT477" s="184"/>
      <c r="AU477" s="184"/>
      <c r="AV477" s="184"/>
    </row>
    <row r="478" spans="1:48" ht="12.75">
      <c r="A478" s="184"/>
      <c r="B478" s="184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4"/>
      <c r="AT478" s="184"/>
      <c r="AU478" s="184"/>
      <c r="AV478" s="184"/>
    </row>
    <row r="479" spans="1:48" ht="12.75">
      <c r="A479" s="184"/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4"/>
      <c r="AT479" s="184"/>
      <c r="AU479" s="184"/>
      <c r="AV479" s="184"/>
    </row>
    <row r="480" spans="1:48" ht="12.75">
      <c r="A480" s="184"/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T480" s="184"/>
      <c r="AU480" s="184"/>
      <c r="AV480" s="184"/>
    </row>
    <row r="481" spans="1:48" ht="12.75">
      <c r="A481" s="184"/>
      <c r="B481" s="184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T481" s="184"/>
      <c r="AU481" s="184"/>
      <c r="AV481" s="184"/>
    </row>
    <row r="482" spans="1:48" ht="12.75">
      <c r="A482" s="184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</row>
    <row r="483" spans="1:48" ht="12.75">
      <c r="A483" s="184"/>
      <c r="B483" s="184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T483" s="184"/>
      <c r="AU483" s="184"/>
      <c r="AV483" s="184"/>
    </row>
    <row r="484" spans="1:48" ht="12.75">
      <c r="A484" s="184"/>
      <c r="B484" s="184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</row>
    <row r="485" spans="1:48" ht="12.75">
      <c r="A485" s="184"/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</row>
    <row r="486" spans="1:48" ht="12.75">
      <c r="A486" s="184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</row>
    <row r="487" spans="1:48" ht="12.75">
      <c r="A487" s="184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</row>
    <row r="488" spans="1:48" ht="12.75">
      <c r="A488" s="184"/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</row>
    <row r="489" spans="1:48" ht="12.75">
      <c r="A489" s="184"/>
      <c r="B489" s="184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4"/>
      <c r="AT489" s="184"/>
      <c r="AU489" s="184"/>
      <c r="AV489" s="184"/>
    </row>
    <row r="490" spans="1:48" ht="12.75">
      <c r="A490" s="184"/>
      <c r="B490" s="184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4"/>
      <c r="AT490" s="184"/>
      <c r="AU490" s="184"/>
      <c r="AV490" s="184"/>
    </row>
    <row r="491" spans="1:48" ht="12.75">
      <c r="A491" s="184"/>
      <c r="B491" s="184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4"/>
      <c r="AT491" s="184"/>
      <c r="AU491" s="184"/>
      <c r="AV491" s="184"/>
    </row>
    <row r="492" spans="1:48" ht="12.75">
      <c r="A492" s="184"/>
      <c r="B492" s="184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</row>
    <row r="493" spans="1:48" ht="12.75">
      <c r="A493" s="184"/>
      <c r="B493" s="184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84"/>
      <c r="AT493" s="184"/>
      <c r="AU493" s="184"/>
      <c r="AV493" s="184"/>
    </row>
    <row r="494" spans="1:48" ht="12.75">
      <c r="A494" s="184"/>
      <c r="B494" s="184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4"/>
      <c r="AT494" s="184"/>
      <c r="AU494" s="184"/>
      <c r="AV494" s="184"/>
    </row>
    <row r="495" spans="1:48" ht="12.75">
      <c r="A495" s="184"/>
      <c r="B495" s="184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</row>
    <row r="496" spans="1:48" ht="12.75">
      <c r="A496" s="184"/>
      <c r="B496" s="184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</row>
    <row r="497" spans="1:48" ht="12.75">
      <c r="A497" s="184"/>
      <c r="B497" s="184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</row>
    <row r="498" spans="1:48" ht="12.75">
      <c r="A498" s="184"/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</row>
    <row r="499" spans="1:48" ht="12.75">
      <c r="A499" s="184"/>
      <c r="B499" s="184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</row>
    <row r="500" spans="1:48" ht="12.75">
      <c r="A500" s="184"/>
      <c r="B500" s="184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</row>
    <row r="501" spans="1:48" ht="12.75">
      <c r="A501" s="184"/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</row>
    <row r="502" spans="1:48" ht="12.75">
      <c r="A502" s="184"/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</row>
    <row r="503" spans="1:48" ht="12.75">
      <c r="A503" s="184"/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</row>
    <row r="504" spans="1:48" ht="12.75">
      <c r="A504" s="184"/>
      <c r="B504" s="184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4"/>
      <c r="AT504" s="184"/>
      <c r="AU504" s="184"/>
      <c r="AV504" s="184"/>
    </row>
    <row r="505" spans="1:48" ht="12.75">
      <c r="A505" s="184"/>
      <c r="B505" s="184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</row>
    <row r="506" spans="1:48" ht="12.75">
      <c r="A506" s="184"/>
      <c r="B506" s="184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</row>
    <row r="507" spans="1:48" ht="12.75">
      <c r="A507" s="184"/>
      <c r="B507" s="184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184"/>
      <c r="AT507" s="184"/>
      <c r="AU507" s="184"/>
      <c r="AV507" s="184"/>
    </row>
    <row r="508" spans="1:48" ht="12.75">
      <c r="A508" s="184"/>
      <c r="B508" s="184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184"/>
      <c r="AT508" s="184"/>
      <c r="AU508" s="184"/>
      <c r="AV508" s="184"/>
    </row>
    <row r="509" spans="1:48" ht="12.75">
      <c r="A509" s="184"/>
      <c r="B509" s="184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184"/>
      <c r="AT509" s="184"/>
      <c r="AU509" s="184"/>
      <c r="AV509" s="184"/>
    </row>
    <row r="510" spans="1:48" ht="12.75">
      <c r="A510" s="184"/>
      <c r="B510" s="184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</row>
    <row r="511" spans="1:48" ht="12.75">
      <c r="A511" s="184"/>
      <c r="B511" s="184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</row>
    <row r="512" spans="1:48" ht="12.75">
      <c r="A512" s="184"/>
      <c r="B512" s="184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</row>
    <row r="513" spans="1:48" ht="12.75">
      <c r="A513" s="184"/>
      <c r="B513" s="184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</row>
    <row r="514" spans="1:48" ht="12.75">
      <c r="A514" s="184"/>
      <c r="B514" s="184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</row>
    <row r="515" spans="1:48" ht="12.75">
      <c r="A515" s="184"/>
      <c r="B515" s="184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</row>
    <row r="516" spans="1:48" ht="12.75">
      <c r="A516" s="184"/>
      <c r="B516" s="184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</row>
    <row r="517" spans="1:48" ht="12.75">
      <c r="A517" s="184"/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</row>
    <row r="518" spans="1:48" ht="12.75">
      <c r="A518" s="184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</row>
    <row r="519" spans="1:48" ht="12.75">
      <c r="A519" s="184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</row>
    <row r="520" spans="1:48" ht="12.75">
      <c r="A520" s="184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</row>
    <row r="521" spans="1:48" ht="12.75">
      <c r="A521" s="184"/>
      <c r="B521" s="184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</row>
    <row r="522" spans="1:48" ht="12.75">
      <c r="A522" s="184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</row>
    <row r="523" spans="1:48" ht="12.75">
      <c r="A523" s="184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</row>
    <row r="524" spans="1:48" ht="12.75">
      <c r="A524" s="184"/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</row>
    <row r="525" spans="1:48" ht="12.75">
      <c r="A525" s="184"/>
      <c r="B525" s="184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</row>
    <row r="526" spans="1:48" ht="12.75">
      <c r="A526" s="184"/>
      <c r="B526" s="184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</row>
    <row r="527" spans="1:48" ht="12.75">
      <c r="A527" s="184"/>
      <c r="B527" s="184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</row>
    <row r="528" spans="1:48" ht="12.75">
      <c r="A528" s="184"/>
      <c r="B528" s="184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</row>
    <row r="529" spans="1:48" ht="12.75">
      <c r="A529" s="184"/>
      <c r="B529" s="184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</row>
    <row r="530" spans="1:48" ht="12.75">
      <c r="A530" s="184"/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</row>
    <row r="531" spans="1:48" ht="12.75">
      <c r="A531" s="184"/>
      <c r="B531" s="184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</row>
    <row r="532" spans="1:48" ht="12.75">
      <c r="A532" s="184"/>
      <c r="B532" s="184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</row>
    <row r="533" spans="1:48" ht="12.75">
      <c r="A533" s="184"/>
      <c r="B533" s="184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</row>
    <row r="534" spans="1:48" ht="12.75">
      <c r="A534" s="184"/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</row>
    <row r="535" spans="1:48" ht="12.75">
      <c r="A535" s="184"/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</row>
    <row r="536" spans="1:48" ht="12.75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</row>
    <row r="537" spans="1:48" ht="12.75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</row>
    <row r="538" spans="1:48" ht="12.75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</row>
    <row r="539" spans="1:48" ht="12.75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</row>
    <row r="540" spans="1:48" ht="12.7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</row>
    <row r="541" spans="1:48" ht="12.7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</row>
    <row r="542" spans="1:48" ht="12.7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</row>
    <row r="543" spans="1:48" ht="12.7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</row>
    <row r="544" spans="1:48" ht="12.7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</row>
    <row r="545" spans="1:48" ht="12.7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</row>
    <row r="546" spans="1:48" ht="12.7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</row>
    <row r="547" spans="1:48" ht="12.7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</row>
    <row r="548" spans="1:48" ht="12.7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</row>
    <row r="549" spans="1:48" ht="12.7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</row>
    <row r="550" spans="1:48" ht="12.7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</row>
    <row r="551" spans="1:48" ht="12.7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</row>
    <row r="552" spans="1:48" ht="12.7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</row>
    <row r="553" spans="1:48" ht="12.7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</row>
    <row r="554" spans="1:48" ht="12.7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</row>
    <row r="555" spans="1:48" ht="12.7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</row>
    <row r="556" spans="1:48" ht="12.7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</row>
    <row r="557" spans="1:48" ht="12.7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</row>
    <row r="558" spans="1:48" ht="12.7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</row>
    <row r="559" spans="1:48" ht="12.7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</row>
    <row r="560" spans="1:48" ht="12.7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</row>
    <row r="561" spans="1:48" ht="12.7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</row>
    <row r="562" spans="1:48" ht="12.7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184"/>
      <c r="AT562" s="184"/>
      <c r="AU562" s="184"/>
      <c r="AV562" s="184"/>
    </row>
    <row r="563" spans="1:48" ht="12.7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84"/>
      <c r="AS563" s="184"/>
      <c r="AT563" s="184"/>
      <c r="AU563" s="184"/>
      <c r="AV563" s="184"/>
    </row>
    <row r="564" spans="1:48" ht="12.7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</row>
    <row r="565" spans="1:48" ht="12.7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</row>
    <row r="566" spans="1:48" ht="12.7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</row>
    <row r="567" spans="1:48" ht="12.7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</row>
    <row r="568" spans="1:48" ht="12.7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</row>
    <row r="569" spans="1:48" ht="12.75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</row>
    <row r="570" spans="1:48" ht="12.75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</row>
    <row r="571" spans="1:48" ht="12.75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</row>
    <row r="572" spans="1:48" ht="12.75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</row>
    <row r="573" spans="1:48" ht="12.75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4"/>
      <c r="AT573" s="184"/>
      <c r="AU573" s="184"/>
      <c r="AV573" s="184"/>
    </row>
    <row r="574" spans="1:48" ht="12.75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4"/>
      <c r="AT574" s="184"/>
      <c r="AU574" s="184"/>
      <c r="AV574" s="184"/>
    </row>
    <row r="575" spans="1:48" ht="12.75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4"/>
      <c r="AT575" s="184"/>
      <c r="AU575" s="184"/>
      <c r="AV575" s="184"/>
    </row>
    <row r="576" spans="1:48" ht="12.75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184"/>
      <c r="AT576" s="184"/>
      <c r="AU576" s="184"/>
      <c r="AV576" s="184"/>
    </row>
    <row r="577" spans="1:48" ht="12.75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4"/>
      <c r="AT577" s="184"/>
      <c r="AU577" s="184"/>
      <c r="AV577" s="184"/>
    </row>
    <row r="578" spans="1:48" ht="12.75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</row>
    <row r="579" spans="1:48" ht="12.75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</row>
    <row r="580" spans="1:48" ht="12.7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</row>
    <row r="581" spans="1:48" ht="12.75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</row>
    <row r="582" spans="1:48" ht="12.75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</row>
    <row r="583" spans="1:48" ht="12.75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</row>
    <row r="584" spans="1:48" ht="12.75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</row>
    <row r="585" spans="1:48" ht="12.75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</row>
    <row r="586" spans="1:48" ht="12.75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</row>
    <row r="587" spans="1:48" ht="12.75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</row>
    <row r="588" spans="1:48" ht="12.75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</row>
    <row r="589" spans="1:48" ht="12.75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</row>
    <row r="590" spans="1:48" ht="12.7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</row>
    <row r="591" spans="1:48" ht="12.7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84"/>
      <c r="AS591" s="184"/>
      <c r="AT591" s="184"/>
      <c r="AU591" s="184"/>
      <c r="AV591" s="184"/>
    </row>
    <row r="592" spans="1:48" ht="12.75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4"/>
      <c r="AT592" s="184"/>
      <c r="AU592" s="184"/>
      <c r="AV592" s="184"/>
    </row>
    <row r="593" spans="1:48" ht="12.7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4"/>
      <c r="AT593" s="184"/>
      <c r="AU593" s="184"/>
      <c r="AV593" s="184"/>
    </row>
    <row r="594" spans="1:48" ht="12.75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4"/>
      <c r="AT594" s="184"/>
      <c r="AU594" s="184"/>
      <c r="AV594" s="184"/>
    </row>
    <row r="595" spans="1:48" ht="12.75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4"/>
      <c r="AT595" s="184"/>
      <c r="AU595" s="184"/>
      <c r="AV595" s="184"/>
    </row>
    <row r="596" spans="1:48" ht="12.75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4"/>
      <c r="AT596" s="184"/>
      <c r="AU596" s="184"/>
      <c r="AV596" s="184"/>
    </row>
    <row r="597" spans="1:48" ht="12.75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</row>
    <row r="598" spans="1:48" ht="12.75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</row>
    <row r="599" spans="1:48" ht="12.75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</row>
    <row r="600" spans="1:48" ht="12.75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</row>
    <row r="601" spans="1:48" ht="12.75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</row>
    <row r="602" spans="1:48" ht="12.75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</row>
    <row r="603" spans="1:48" ht="12.75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</row>
    <row r="604" spans="1:48" ht="12.75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</row>
    <row r="605" spans="1:48" ht="12.75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</row>
    <row r="606" spans="1:48" ht="12.75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</row>
    <row r="607" spans="1:48" ht="12.7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</row>
    <row r="608" spans="1:48" ht="12.75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</row>
    <row r="609" spans="1:48" ht="12.7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</row>
    <row r="610" spans="1:48" ht="12.75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</row>
    <row r="611" spans="1:48" ht="12.75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</row>
    <row r="612" spans="1:48" ht="12.75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</row>
    <row r="613" spans="1:48" ht="12.75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</row>
    <row r="614" spans="1:48" ht="12.75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</row>
    <row r="615" spans="1:48" ht="12.75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</row>
    <row r="616" spans="1:48" ht="12.75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</row>
    <row r="617" spans="1:48" ht="12.75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</row>
    <row r="618" spans="1:48" ht="12.75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</row>
    <row r="619" spans="1:48" ht="12.75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</row>
    <row r="620" spans="1:48" ht="12.75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</row>
    <row r="621" spans="1:48" ht="12.75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</row>
    <row r="622" spans="1:48" ht="12.75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</row>
    <row r="623" spans="1:48" ht="12.75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</row>
    <row r="624" spans="1:48" ht="12.75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</row>
    <row r="625" spans="1:48" ht="12.75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</row>
    <row r="626" spans="1:48" ht="12.75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</row>
    <row r="627" spans="1:48" ht="12.75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184"/>
      <c r="AT627" s="184"/>
      <c r="AU627" s="184"/>
      <c r="AV627" s="184"/>
    </row>
    <row r="628" spans="1:48" ht="12.75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</row>
    <row r="629" spans="1:48" ht="12.75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</row>
    <row r="630" spans="1:48" ht="12.75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</row>
    <row r="631" spans="1:48" ht="12.75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</row>
    <row r="632" spans="1:48" ht="12.75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</row>
    <row r="633" spans="1:48" ht="12.75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</row>
    <row r="634" spans="1:48" ht="12.75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84"/>
      <c r="AT634" s="184"/>
      <c r="AU634" s="184"/>
      <c r="AV634" s="184"/>
    </row>
    <row r="635" spans="1:48" ht="12.75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84"/>
      <c r="AT635" s="184"/>
      <c r="AU635" s="184"/>
      <c r="AV635" s="184"/>
    </row>
    <row r="636" spans="1:48" ht="12.75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</row>
    <row r="637" spans="1:48" ht="12.75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4"/>
      <c r="AT637" s="184"/>
      <c r="AU637" s="184"/>
      <c r="AV637" s="184"/>
    </row>
    <row r="638" spans="1:48" ht="12.75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4"/>
      <c r="AT638" s="184"/>
      <c r="AU638" s="184"/>
      <c r="AV638" s="184"/>
    </row>
    <row r="639" spans="1:48" ht="12.75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</row>
    <row r="640" spans="1:48" ht="12.75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</row>
    <row r="641" spans="1:48" ht="12.75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84"/>
      <c r="AT641" s="184"/>
      <c r="AU641" s="184"/>
      <c r="AV641" s="184"/>
    </row>
    <row r="642" spans="1:48" ht="12.75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84"/>
      <c r="AT642" s="184"/>
      <c r="AU642" s="184"/>
      <c r="AV642" s="184"/>
    </row>
    <row r="643" spans="1:48" ht="12.75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84"/>
      <c r="AT643" s="184"/>
      <c r="AU643" s="184"/>
      <c r="AV643" s="184"/>
    </row>
    <row r="644" spans="1:48" ht="12.75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84"/>
      <c r="AT644" s="184"/>
      <c r="AU644" s="184"/>
      <c r="AV644" s="184"/>
    </row>
    <row r="645" spans="1:48" ht="12.75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  <c r="AC645" s="184"/>
      <c r="AD645" s="184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  <c r="AR645" s="184"/>
      <c r="AS645" s="184"/>
      <c r="AT645" s="184"/>
      <c r="AU645" s="184"/>
      <c r="AV645" s="184"/>
    </row>
    <row r="646" spans="1:48" ht="12.75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  <c r="AR646" s="184"/>
      <c r="AS646" s="184"/>
      <c r="AT646" s="184"/>
      <c r="AU646" s="184"/>
      <c r="AV646" s="184"/>
    </row>
    <row r="647" spans="1:48" ht="12.75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  <c r="AR647" s="184"/>
      <c r="AS647" s="184"/>
      <c r="AT647" s="184"/>
      <c r="AU647" s="184"/>
      <c r="AV647" s="184"/>
    </row>
    <row r="648" spans="1:48" ht="12.75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  <c r="AR648" s="184"/>
      <c r="AS648" s="184"/>
      <c r="AT648" s="184"/>
      <c r="AU648" s="184"/>
      <c r="AV648" s="184"/>
    </row>
    <row r="649" spans="1:48" ht="12.75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  <c r="AR649" s="184"/>
      <c r="AS649" s="184"/>
      <c r="AT649" s="184"/>
      <c r="AU649" s="184"/>
      <c r="AV649" s="184"/>
    </row>
    <row r="650" spans="1:48" ht="12.75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  <c r="AR650" s="184"/>
      <c r="AS650" s="184"/>
      <c r="AT650" s="184"/>
      <c r="AU650" s="184"/>
      <c r="AV650" s="184"/>
    </row>
    <row r="651" spans="1:48" ht="12.75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  <c r="AR651" s="184"/>
      <c r="AS651" s="184"/>
      <c r="AT651" s="184"/>
      <c r="AU651" s="184"/>
      <c r="AV651" s="184"/>
    </row>
    <row r="652" spans="1:48" ht="12.75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  <c r="AR652" s="184"/>
      <c r="AS652" s="184"/>
      <c r="AT652" s="184"/>
      <c r="AU652" s="184"/>
      <c r="AV652" s="184"/>
    </row>
    <row r="653" spans="1:48" ht="12.75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  <c r="AK653" s="184"/>
      <c r="AL653" s="184"/>
      <c r="AM653" s="184"/>
      <c r="AN653" s="184"/>
      <c r="AO653" s="184"/>
      <c r="AP653" s="184"/>
      <c r="AQ653" s="184"/>
      <c r="AR653" s="184"/>
      <c r="AS653" s="184"/>
      <c r="AT653" s="184"/>
      <c r="AU653" s="184"/>
      <c r="AV653" s="184"/>
    </row>
    <row r="654" spans="1:48" ht="12.75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4"/>
      <c r="AT654" s="184"/>
      <c r="AU654" s="184"/>
      <c r="AV654" s="184"/>
    </row>
    <row r="655" spans="1:48" ht="12.75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4"/>
      <c r="AT655" s="184"/>
      <c r="AU655" s="184"/>
      <c r="AV655" s="184"/>
    </row>
    <row r="656" spans="1:48" ht="12.7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4"/>
      <c r="AT656" s="184"/>
      <c r="AU656" s="184"/>
      <c r="AV656" s="184"/>
    </row>
    <row r="657" spans="1:48" ht="12.75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4"/>
      <c r="AT657" s="184"/>
      <c r="AU657" s="184"/>
      <c r="AV657" s="184"/>
    </row>
    <row r="658" spans="1:48" ht="12.75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4"/>
      <c r="AT658" s="184"/>
      <c r="AU658" s="184"/>
      <c r="AV658" s="184"/>
    </row>
    <row r="659" spans="1:48" ht="12.75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84"/>
      <c r="AT659" s="184"/>
      <c r="AU659" s="184"/>
      <c r="AV659" s="184"/>
    </row>
    <row r="660" spans="1:48" ht="12.75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84"/>
      <c r="AT660" s="184"/>
      <c r="AU660" s="184"/>
      <c r="AV660" s="184"/>
    </row>
    <row r="661" spans="1:48" ht="12.75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84"/>
      <c r="AT661" s="184"/>
      <c r="AU661" s="184"/>
      <c r="AV661" s="184"/>
    </row>
    <row r="662" spans="1:48" ht="12.75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84"/>
      <c r="AT662" s="184"/>
      <c r="AU662" s="184"/>
      <c r="AV662" s="184"/>
    </row>
    <row r="663" spans="1:48" ht="12.75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84"/>
      <c r="AS663" s="184"/>
      <c r="AT663" s="184"/>
      <c r="AU663" s="184"/>
      <c r="AV663" s="184"/>
    </row>
    <row r="664" spans="1:48" ht="12.75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84"/>
      <c r="AS664" s="184"/>
      <c r="AT664" s="184"/>
      <c r="AU664" s="184"/>
      <c r="AV664" s="184"/>
    </row>
    <row r="665" spans="1:48" ht="12.75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184"/>
      <c r="AT665" s="184"/>
      <c r="AU665" s="184"/>
      <c r="AV665" s="184"/>
    </row>
    <row r="666" spans="1:48" ht="12.75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84"/>
      <c r="AS666" s="184"/>
      <c r="AT666" s="184"/>
      <c r="AU666" s="184"/>
      <c r="AV666" s="184"/>
    </row>
    <row r="667" spans="1:48" ht="12.75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  <c r="AC667" s="184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84"/>
      <c r="AS667" s="184"/>
      <c r="AT667" s="184"/>
      <c r="AU667" s="184"/>
      <c r="AV667" s="184"/>
    </row>
    <row r="668" spans="1:48" ht="12.75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  <c r="AC668" s="184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84"/>
      <c r="AS668" s="184"/>
      <c r="AT668" s="184"/>
      <c r="AU668" s="184"/>
      <c r="AV668" s="184"/>
    </row>
    <row r="669" spans="1:48" ht="12.75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  <c r="AC669" s="184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84"/>
      <c r="AS669" s="184"/>
      <c r="AT669" s="184"/>
      <c r="AU669" s="184"/>
      <c r="AV669" s="184"/>
    </row>
    <row r="670" spans="1:48" ht="12.75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84"/>
      <c r="AS670" s="184"/>
      <c r="AT670" s="184"/>
      <c r="AU670" s="184"/>
      <c r="AV670" s="184"/>
    </row>
    <row r="671" spans="1:48" ht="12.75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  <c r="AC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84"/>
      <c r="AS671" s="184"/>
      <c r="AT671" s="184"/>
      <c r="AU671" s="184"/>
      <c r="AV671" s="184"/>
    </row>
    <row r="672" spans="1:48" ht="12.75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84"/>
      <c r="AT672" s="184"/>
      <c r="AU672" s="184"/>
      <c r="AV672" s="184"/>
    </row>
    <row r="673" spans="1:48" ht="12.75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184"/>
      <c r="AT673" s="184"/>
      <c r="AU673" s="184"/>
      <c r="AV673" s="184"/>
    </row>
    <row r="674" spans="1:48" ht="12.75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184"/>
      <c r="AT674" s="184"/>
      <c r="AU674" s="184"/>
      <c r="AV674" s="184"/>
    </row>
    <row r="675" spans="1:48" ht="12.75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184"/>
      <c r="AT675" s="184"/>
      <c r="AU675" s="184"/>
      <c r="AV675" s="184"/>
    </row>
    <row r="676" spans="1:48" ht="12.75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184"/>
      <c r="AT676" s="184"/>
      <c r="AU676" s="184"/>
      <c r="AV676" s="184"/>
    </row>
    <row r="677" spans="1:48" ht="12.75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184"/>
      <c r="AT677" s="184"/>
      <c r="AU677" s="184"/>
      <c r="AV677" s="184"/>
    </row>
    <row r="678" spans="1:48" ht="12.75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184"/>
      <c r="AT678" s="184"/>
      <c r="AU678" s="184"/>
      <c r="AV678" s="184"/>
    </row>
    <row r="679" spans="1:48" ht="12.75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184"/>
      <c r="AT679" s="184"/>
      <c r="AU679" s="184"/>
      <c r="AV679" s="184"/>
    </row>
    <row r="680" spans="1:48" ht="12.75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84"/>
      <c r="AT680" s="184"/>
      <c r="AU680" s="184"/>
      <c r="AV680" s="184"/>
    </row>
    <row r="681" spans="1:48" ht="12.75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  <c r="AC681" s="184"/>
      <c r="AD681" s="184"/>
      <c r="AE681" s="184"/>
      <c r="AF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  <c r="AQ681" s="184"/>
      <c r="AR681" s="184"/>
      <c r="AS681" s="184"/>
      <c r="AT681" s="184"/>
      <c r="AU681" s="184"/>
      <c r="AV681" s="184"/>
    </row>
    <row r="682" spans="1:48" ht="12.75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  <c r="AC682" s="184"/>
      <c r="AD682" s="184"/>
      <c r="AE682" s="184"/>
      <c r="AF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  <c r="AQ682" s="184"/>
      <c r="AR682" s="184"/>
      <c r="AS682" s="184"/>
      <c r="AT682" s="184"/>
      <c r="AU682" s="184"/>
      <c r="AV682" s="184"/>
    </row>
    <row r="683" spans="1:48" ht="12.75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  <c r="AQ683" s="184"/>
      <c r="AR683" s="184"/>
      <c r="AS683" s="184"/>
      <c r="AT683" s="184"/>
      <c r="AU683" s="184"/>
      <c r="AV683" s="184"/>
    </row>
    <row r="684" spans="1:48" ht="12.75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  <c r="AQ684" s="184"/>
      <c r="AR684" s="184"/>
      <c r="AS684" s="184"/>
      <c r="AT684" s="184"/>
      <c r="AU684" s="184"/>
      <c r="AV684" s="184"/>
    </row>
    <row r="685" spans="1:48" ht="12.7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  <c r="AC685" s="184"/>
      <c r="AD685" s="184"/>
      <c r="AE685" s="184"/>
      <c r="AF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  <c r="AQ685" s="184"/>
      <c r="AR685" s="184"/>
      <c r="AS685" s="184"/>
      <c r="AT685" s="184"/>
      <c r="AU685" s="184"/>
      <c r="AV685" s="184"/>
    </row>
    <row r="686" spans="1:48" ht="12.7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84"/>
      <c r="AS686" s="184"/>
      <c r="AT686" s="184"/>
      <c r="AU686" s="184"/>
      <c r="AV686" s="184"/>
    </row>
    <row r="687" spans="1:48" ht="12.7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84"/>
      <c r="AS687" s="184"/>
      <c r="AT687" s="184"/>
      <c r="AU687" s="184"/>
      <c r="AV687" s="184"/>
    </row>
    <row r="688" spans="1:48" ht="12.7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84"/>
      <c r="AS688" s="184"/>
      <c r="AT688" s="184"/>
      <c r="AU688" s="184"/>
      <c r="AV688" s="184"/>
    </row>
    <row r="689" spans="1:48" ht="12.7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84"/>
      <c r="AS689" s="184"/>
      <c r="AT689" s="184"/>
      <c r="AU689" s="184"/>
      <c r="AV689" s="184"/>
    </row>
    <row r="690" spans="1:48" ht="12.7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4"/>
      <c r="AT690" s="184"/>
      <c r="AU690" s="184"/>
      <c r="AV690" s="184"/>
    </row>
    <row r="691" spans="1:48" ht="12.7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84"/>
      <c r="AT691" s="184"/>
      <c r="AU691" s="184"/>
      <c r="AV691" s="184"/>
    </row>
    <row r="692" spans="1:48" ht="12.7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84"/>
      <c r="AT692" s="184"/>
      <c r="AU692" s="184"/>
      <c r="AV692" s="184"/>
    </row>
    <row r="693" spans="1:48" ht="12.7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84"/>
      <c r="AT693" s="184"/>
      <c r="AU693" s="184"/>
      <c r="AV693" s="184"/>
    </row>
    <row r="694" spans="1:48" ht="12.7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84"/>
      <c r="AT694" s="184"/>
      <c r="AU694" s="184"/>
      <c r="AV694" s="184"/>
    </row>
    <row r="695" spans="1:48" ht="12.7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84"/>
      <c r="AS695" s="184"/>
      <c r="AT695" s="184"/>
      <c r="AU695" s="184"/>
      <c r="AV695" s="184"/>
    </row>
    <row r="696" spans="1:48" ht="12.7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84"/>
      <c r="AS696" s="184"/>
      <c r="AT696" s="184"/>
      <c r="AU696" s="184"/>
      <c r="AV696" s="184"/>
    </row>
    <row r="697" spans="1:48" ht="12.7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</row>
    <row r="698" spans="1:48" ht="12.7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184"/>
      <c r="AT698" s="184"/>
      <c r="AU698" s="184"/>
      <c r="AV698" s="184"/>
    </row>
    <row r="699" spans="1:48" ht="12.7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84"/>
      <c r="AS699" s="184"/>
      <c r="AT699" s="184"/>
      <c r="AU699" s="184"/>
      <c r="AV699" s="184"/>
    </row>
    <row r="700" spans="1:48" ht="12.7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  <c r="AQ700" s="184"/>
      <c r="AR700" s="184"/>
      <c r="AS700" s="184"/>
      <c r="AT700" s="184"/>
      <c r="AU700" s="184"/>
      <c r="AV700" s="184"/>
    </row>
    <row r="701" spans="1:48" ht="12.75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84"/>
      <c r="AS701" s="184"/>
      <c r="AT701" s="184"/>
      <c r="AU701" s="184"/>
      <c r="AV701" s="184"/>
    </row>
    <row r="702" spans="1:48" ht="12.75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84"/>
      <c r="AS702" s="184"/>
      <c r="AT702" s="184"/>
      <c r="AU702" s="184"/>
      <c r="AV702" s="184"/>
    </row>
    <row r="703" spans="1:48" ht="12.75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84"/>
      <c r="AS703" s="184"/>
      <c r="AT703" s="184"/>
      <c r="AU703" s="184"/>
      <c r="AV703" s="184"/>
    </row>
    <row r="704" spans="1:48" ht="12.75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84"/>
      <c r="AT704" s="184"/>
      <c r="AU704" s="184"/>
      <c r="AV704" s="184"/>
    </row>
    <row r="705" spans="1:48" ht="12.75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84"/>
      <c r="AT705" s="184"/>
      <c r="AU705" s="184"/>
      <c r="AV705" s="184"/>
    </row>
    <row r="706" spans="1:48" ht="12.75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84"/>
      <c r="AT706" s="184"/>
      <c r="AU706" s="184"/>
      <c r="AV706" s="184"/>
    </row>
    <row r="707" spans="1:48" ht="12.75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84"/>
      <c r="AS707" s="184"/>
      <c r="AT707" s="184"/>
      <c r="AU707" s="184"/>
      <c r="AV707" s="184"/>
    </row>
    <row r="708" spans="1:48" ht="12.75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4"/>
      <c r="AT708" s="184"/>
      <c r="AU708" s="184"/>
      <c r="AV708" s="184"/>
    </row>
    <row r="709" spans="1:48" ht="12.75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4"/>
      <c r="AT709" s="184"/>
      <c r="AU709" s="184"/>
      <c r="AV709" s="184"/>
    </row>
    <row r="710" spans="1:48" ht="12.75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4"/>
      <c r="AT710" s="184"/>
      <c r="AU710" s="184"/>
      <c r="AV710" s="184"/>
    </row>
    <row r="711" spans="1:48" ht="12.75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4"/>
      <c r="AT711" s="184"/>
      <c r="AU711" s="184"/>
      <c r="AV711" s="184"/>
    </row>
    <row r="712" spans="1:48" ht="12.75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4"/>
      <c r="AT712" s="184"/>
      <c r="AU712" s="184"/>
      <c r="AV712" s="184"/>
    </row>
    <row r="713" spans="1:48" ht="12.75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84"/>
      <c r="AT713" s="184"/>
      <c r="AU713" s="184"/>
      <c r="AV713" s="184"/>
    </row>
    <row r="714" spans="1:48" ht="12.75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4"/>
      <c r="AT714" s="184"/>
      <c r="AU714" s="184"/>
      <c r="AV714" s="184"/>
    </row>
    <row r="715" spans="1:48" ht="12.75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4"/>
      <c r="AT715" s="184"/>
      <c r="AU715" s="184"/>
      <c r="AV715" s="184"/>
    </row>
    <row r="716" spans="1:48" ht="12.75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</row>
    <row r="717" spans="1:48" ht="12.75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84"/>
      <c r="AS717" s="184"/>
      <c r="AT717" s="184"/>
      <c r="AU717" s="184"/>
      <c r="AV717" s="184"/>
    </row>
    <row r="718" spans="1:48" ht="12.75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84"/>
      <c r="AS718" s="184"/>
      <c r="AT718" s="184"/>
      <c r="AU718" s="184"/>
      <c r="AV718" s="184"/>
    </row>
    <row r="719" spans="1:48" ht="12.75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84"/>
      <c r="AS719" s="184"/>
      <c r="AT719" s="184"/>
      <c r="AU719" s="184"/>
      <c r="AV719" s="184"/>
    </row>
    <row r="720" spans="1:48" ht="12.75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84"/>
      <c r="AS720" s="184"/>
      <c r="AT720" s="184"/>
      <c r="AU720" s="184"/>
      <c r="AV720" s="184"/>
    </row>
    <row r="721" spans="1:48" ht="12.75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84"/>
      <c r="AS721" s="184"/>
      <c r="AT721" s="184"/>
      <c r="AU721" s="184"/>
      <c r="AV721" s="184"/>
    </row>
    <row r="722" spans="1:48" ht="12.75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4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84"/>
      <c r="AS722" s="184"/>
      <c r="AT722" s="184"/>
      <c r="AU722" s="184"/>
      <c r="AV722" s="184"/>
    </row>
    <row r="723" spans="1:48" ht="12.75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4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84"/>
      <c r="AS723" s="184"/>
      <c r="AT723" s="184"/>
      <c r="AU723" s="184"/>
      <c r="AV723" s="184"/>
    </row>
    <row r="724" spans="1:48" ht="12.75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4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4"/>
      <c r="AR724" s="184"/>
      <c r="AS724" s="184"/>
      <c r="AT724" s="184"/>
      <c r="AU724" s="184"/>
      <c r="AV724" s="184"/>
    </row>
    <row r="725" spans="1:48" ht="12.75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  <c r="AC725" s="184"/>
      <c r="AD725" s="184"/>
      <c r="AE725" s="184"/>
      <c r="AF725" s="184"/>
      <c r="AG725" s="184"/>
      <c r="AH725" s="184"/>
      <c r="AI725" s="184"/>
      <c r="AJ725" s="184"/>
      <c r="AK725" s="184"/>
      <c r="AL725" s="184"/>
      <c r="AM725" s="184"/>
      <c r="AN725" s="184"/>
      <c r="AO725" s="184"/>
      <c r="AP725" s="184"/>
      <c r="AQ725" s="184"/>
      <c r="AR725" s="184"/>
      <c r="AS725" s="184"/>
      <c r="AT725" s="184"/>
      <c r="AU725" s="184"/>
      <c r="AV725" s="184"/>
    </row>
    <row r="726" spans="1:48" ht="12.75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84"/>
      <c r="AT726" s="184"/>
      <c r="AU726" s="184"/>
      <c r="AV726" s="184"/>
    </row>
    <row r="727" spans="1:48" ht="12.75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84"/>
      <c r="AT727" s="184"/>
      <c r="AU727" s="184"/>
      <c r="AV727" s="184"/>
    </row>
    <row r="728" spans="1:48" ht="12.75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84"/>
      <c r="AT728" s="184"/>
      <c r="AU728" s="184"/>
      <c r="AV728" s="184"/>
    </row>
    <row r="729" spans="1:48" ht="12.75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84"/>
      <c r="AT729" s="184"/>
      <c r="AU729" s="184"/>
      <c r="AV729" s="184"/>
    </row>
    <row r="730" spans="1:48" ht="12.75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84"/>
      <c r="AT730" s="184"/>
      <c r="AU730" s="184"/>
      <c r="AV730" s="184"/>
    </row>
    <row r="731" spans="1:48" ht="12.75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84"/>
      <c r="AT731" s="184"/>
      <c r="AU731" s="184"/>
      <c r="AV731" s="184"/>
    </row>
    <row r="732" spans="1:48" ht="12.75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84"/>
      <c r="AT732" s="184"/>
      <c r="AU732" s="184"/>
      <c r="AV732" s="184"/>
    </row>
    <row r="733" spans="1:48" ht="12.75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84"/>
      <c r="AT733" s="184"/>
      <c r="AU733" s="184"/>
      <c r="AV733" s="184"/>
    </row>
    <row r="734" spans="1:48" ht="12.75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84"/>
      <c r="AT734" s="184"/>
      <c r="AU734" s="184"/>
      <c r="AV734" s="184"/>
    </row>
    <row r="735" spans="1:48" ht="12.75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  <c r="AC735" s="184"/>
      <c r="AD735" s="184"/>
      <c r="AE735" s="184"/>
      <c r="AF735" s="184"/>
      <c r="AG735" s="184"/>
      <c r="AH735" s="184"/>
      <c r="AI735" s="184"/>
      <c r="AJ735" s="184"/>
      <c r="AK735" s="184"/>
      <c r="AL735" s="184"/>
      <c r="AM735" s="184"/>
      <c r="AN735" s="184"/>
      <c r="AO735" s="184"/>
      <c r="AP735" s="184"/>
      <c r="AQ735" s="184"/>
      <c r="AR735" s="184"/>
      <c r="AS735" s="184"/>
      <c r="AT735" s="184"/>
      <c r="AU735" s="184"/>
      <c r="AV735" s="184"/>
    </row>
    <row r="736" spans="1:48" ht="12.75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  <c r="AC736" s="184"/>
      <c r="AD736" s="184"/>
      <c r="AE736" s="184"/>
      <c r="AF736" s="184"/>
      <c r="AG736" s="184"/>
      <c r="AH736" s="184"/>
      <c r="AI736" s="184"/>
      <c r="AJ736" s="184"/>
      <c r="AK736" s="184"/>
      <c r="AL736" s="184"/>
      <c r="AM736" s="184"/>
      <c r="AN736" s="184"/>
      <c r="AO736" s="184"/>
      <c r="AP736" s="184"/>
      <c r="AQ736" s="184"/>
      <c r="AR736" s="184"/>
      <c r="AS736" s="184"/>
      <c r="AT736" s="184"/>
      <c r="AU736" s="184"/>
      <c r="AV736" s="184"/>
    </row>
    <row r="737" spans="1:48" ht="12.75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  <c r="AC737" s="184"/>
      <c r="AD737" s="184"/>
      <c r="AE737" s="184"/>
      <c r="AF737" s="184"/>
      <c r="AG737" s="184"/>
      <c r="AH737" s="184"/>
      <c r="AI737" s="184"/>
      <c r="AJ737" s="184"/>
      <c r="AK737" s="184"/>
      <c r="AL737" s="184"/>
      <c r="AM737" s="184"/>
      <c r="AN737" s="184"/>
      <c r="AO737" s="184"/>
      <c r="AP737" s="184"/>
      <c r="AQ737" s="184"/>
      <c r="AR737" s="184"/>
      <c r="AS737" s="184"/>
      <c r="AT737" s="184"/>
      <c r="AU737" s="184"/>
      <c r="AV737" s="184"/>
    </row>
    <row r="738" spans="1:48" ht="12.75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  <c r="AC738" s="184"/>
      <c r="AD738" s="184"/>
      <c r="AE738" s="184"/>
      <c r="AF738" s="184"/>
      <c r="AG738" s="184"/>
      <c r="AH738" s="184"/>
      <c r="AI738" s="184"/>
      <c r="AJ738" s="184"/>
      <c r="AK738" s="184"/>
      <c r="AL738" s="184"/>
      <c r="AM738" s="184"/>
      <c r="AN738" s="184"/>
      <c r="AO738" s="184"/>
      <c r="AP738" s="184"/>
      <c r="AQ738" s="184"/>
      <c r="AR738" s="184"/>
      <c r="AS738" s="184"/>
      <c r="AT738" s="184"/>
      <c r="AU738" s="184"/>
      <c r="AV738" s="184"/>
    </row>
    <row r="739" spans="1:48" ht="12.75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  <c r="AC739" s="184"/>
      <c r="AD739" s="184"/>
      <c r="AE739" s="184"/>
      <c r="AF739" s="184"/>
      <c r="AG739" s="184"/>
      <c r="AH739" s="184"/>
      <c r="AI739" s="184"/>
      <c r="AJ739" s="184"/>
      <c r="AK739" s="184"/>
      <c r="AL739" s="184"/>
      <c r="AM739" s="184"/>
      <c r="AN739" s="184"/>
      <c r="AO739" s="184"/>
      <c r="AP739" s="184"/>
      <c r="AQ739" s="184"/>
      <c r="AR739" s="184"/>
      <c r="AS739" s="184"/>
      <c r="AT739" s="184"/>
      <c r="AU739" s="184"/>
      <c r="AV739" s="184"/>
    </row>
    <row r="740" spans="1:48" ht="12.75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  <c r="AC740" s="184"/>
      <c r="AD740" s="184"/>
      <c r="AE740" s="184"/>
      <c r="AF740" s="184"/>
      <c r="AG740" s="184"/>
      <c r="AH740" s="184"/>
      <c r="AI740" s="184"/>
      <c r="AJ740" s="184"/>
      <c r="AK740" s="184"/>
      <c r="AL740" s="184"/>
      <c r="AM740" s="184"/>
      <c r="AN740" s="184"/>
      <c r="AO740" s="184"/>
      <c r="AP740" s="184"/>
      <c r="AQ740" s="184"/>
      <c r="AR740" s="184"/>
      <c r="AS740" s="184"/>
      <c r="AT740" s="184"/>
      <c r="AU740" s="184"/>
      <c r="AV740" s="184"/>
    </row>
    <row r="741" spans="1:48" ht="12.75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  <c r="AC741" s="184"/>
      <c r="AD741" s="184"/>
      <c r="AE741" s="184"/>
      <c r="AF741" s="184"/>
      <c r="AG741" s="184"/>
      <c r="AH741" s="184"/>
      <c r="AI741" s="184"/>
      <c r="AJ741" s="184"/>
      <c r="AK741" s="184"/>
      <c r="AL741" s="184"/>
      <c r="AM741" s="184"/>
      <c r="AN741" s="184"/>
      <c r="AO741" s="184"/>
      <c r="AP741" s="184"/>
      <c r="AQ741" s="184"/>
      <c r="AR741" s="184"/>
      <c r="AS741" s="184"/>
      <c r="AT741" s="184"/>
      <c r="AU741" s="184"/>
      <c r="AV741" s="184"/>
    </row>
    <row r="742" spans="1:48" ht="12.75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  <c r="AC742" s="184"/>
      <c r="AD742" s="184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84"/>
      <c r="AS742" s="184"/>
      <c r="AT742" s="184"/>
      <c r="AU742" s="184"/>
      <c r="AV742" s="184"/>
    </row>
    <row r="743" spans="1:48" ht="12.75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  <c r="AC743" s="184"/>
      <c r="AD743" s="184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84"/>
      <c r="AS743" s="184"/>
      <c r="AT743" s="184"/>
      <c r="AU743" s="184"/>
      <c r="AV743" s="184"/>
    </row>
    <row r="744" spans="1:48" ht="12.75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  <c r="AC744" s="184"/>
      <c r="AD744" s="184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84"/>
      <c r="AS744" s="184"/>
      <c r="AT744" s="184"/>
      <c r="AU744" s="184"/>
      <c r="AV744" s="184"/>
    </row>
    <row r="745" spans="1:48" ht="12.75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  <c r="AC745" s="184"/>
      <c r="AD745" s="184"/>
      <c r="AE745" s="184"/>
      <c r="AF745" s="184"/>
      <c r="AG745" s="184"/>
      <c r="AH745" s="184"/>
      <c r="AI745" s="184"/>
      <c r="AJ745" s="184"/>
      <c r="AK745" s="184"/>
      <c r="AL745" s="184"/>
      <c r="AM745" s="184"/>
      <c r="AN745" s="184"/>
      <c r="AO745" s="184"/>
      <c r="AP745" s="184"/>
      <c r="AQ745" s="184"/>
      <c r="AR745" s="184"/>
      <c r="AS745" s="184"/>
      <c r="AT745" s="184"/>
      <c r="AU745" s="184"/>
      <c r="AV745" s="184"/>
    </row>
    <row r="746" spans="1:48" ht="12.75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  <c r="AC746" s="184"/>
      <c r="AD746" s="184"/>
      <c r="AE746" s="184"/>
      <c r="AF746" s="184"/>
      <c r="AG746" s="184"/>
      <c r="AH746" s="184"/>
      <c r="AI746" s="184"/>
      <c r="AJ746" s="184"/>
      <c r="AK746" s="184"/>
      <c r="AL746" s="184"/>
      <c r="AM746" s="184"/>
      <c r="AN746" s="184"/>
      <c r="AO746" s="184"/>
      <c r="AP746" s="184"/>
      <c r="AQ746" s="184"/>
      <c r="AR746" s="184"/>
      <c r="AS746" s="184"/>
      <c r="AT746" s="184"/>
      <c r="AU746" s="184"/>
      <c r="AV746" s="184"/>
    </row>
    <row r="747" spans="1:48" ht="12.75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  <c r="AC747" s="184"/>
      <c r="AD747" s="184"/>
      <c r="AE747" s="184"/>
      <c r="AF747" s="184"/>
      <c r="AG747" s="184"/>
      <c r="AH747" s="184"/>
      <c r="AI747" s="184"/>
      <c r="AJ747" s="184"/>
      <c r="AK747" s="184"/>
      <c r="AL747" s="184"/>
      <c r="AM747" s="184"/>
      <c r="AN747" s="184"/>
      <c r="AO747" s="184"/>
      <c r="AP747" s="184"/>
      <c r="AQ747" s="184"/>
      <c r="AR747" s="184"/>
      <c r="AS747" s="184"/>
      <c r="AT747" s="184"/>
      <c r="AU747" s="184"/>
      <c r="AV747" s="184"/>
    </row>
    <row r="748" spans="1:48" ht="12.75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  <c r="AC748" s="184"/>
      <c r="AD748" s="184"/>
      <c r="AE748" s="184"/>
      <c r="AF748" s="184"/>
      <c r="AG748" s="184"/>
      <c r="AH748" s="184"/>
      <c r="AI748" s="184"/>
      <c r="AJ748" s="184"/>
      <c r="AK748" s="184"/>
      <c r="AL748" s="184"/>
      <c r="AM748" s="184"/>
      <c r="AN748" s="184"/>
      <c r="AO748" s="184"/>
      <c r="AP748" s="184"/>
      <c r="AQ748" s="184"/>
      <c r="AR748" s="184"/>
      <c r="AS748" s="184"/>
      <c r="AT748" s="184"/>
      <c r="AU748" s="184"/>
      <c r="AV748" s="184"/>
    </row>
    <row r="749" spans="1:48" ht="12.75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  <c r="AC749" s="184"/>
      <c r="AD749" s="184"/>
      <c r="AE749" s="184"/>
      <c r="AF749" s="184"/>
      <c r="AG749" s="184"/>
      <c r="AH749" s="184"/>
      <c r="AI749" s="184"/>
      <c r="AJ749" s="184"/>
      <c r="AK749" s="184"/>
      <c r="AL749" s="184"/>
      <c r="AM749" s="184"/>
      <c r="AN749" s="184"/>
      <c r="AO749" s="184"/>
      <c r="AP749" s="184"/>
      <c r="AQ749" s="184"/>
      <c r="AR749" s="184"/>
      <c r="AS749" s="184"/>
      <c r="AT749" s="184"/>
      <c r="AU749" s="184"/>
      <c r="AV749" s="184"/>
    </row>
    <row r="750" spans="1:48" ht="12.75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  <c r="AC750" s="184"/>
      <c r="AD750" s="184"/>
      <c r="AE750" s="184"/>
      <c r="AF750" s="184"/>
      <c r="AG750" s="184"/>
      <c r="AH750" s="184"/>
      <c r="AI750" s="184"/>
      <c r="AJ750" s="184"/>
      <c r="AK750" s="184"/>
      <c r="AL750" s="184"/>
      <c r="AM750" s="184"/>
      <c r="AN750" s="184"/>
      <c r="AO750" s="184"/>
      <c r="AP750" s="184"/>
      <c r="AQ750" s="184"/>
      <c r="AR750" s="184"/>
      <c r="AS750" s="184"/>
      <c r="AT750" s="184"/>
      <c r="AU750" s="184"/>
      <c r="AV750" s="184"/>
    </row>
    <row r="751" spans="1:48" ht="12.75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  <c r="AC751" s="184"/>
      <c r="AD751" s="184"/>
      <c r="AE751" s="184"/>
      <c r="AF751" s="184"/>
      <c r="AG751" s="184"/>
      <c r="AH751" s="184"/>
      <c r="AI751" s="184"/>
      <c r="AJ751" s="184"/>
      <c r="AK751" s="184"/>
      <c r="AL751" s="184"/>
      <c r="AM751" s="184"/>
      <c r="AN751" s="184"/>
      <c r="AO751" s="184"/>
      <c r="AP751" s="184"/>
      <c r="AQ751" s="184"/>
      <c r="AR751" s="184"/>
      <c r="AS751" s="184"/>
      <c r="AT751" s="184"/>
      <c r="AU751" s="184"/>
      <c r="AV751" s="184"/>
    </row>
    <row r="752" spans="1:48" ht="12.75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184"/>
      <c r="AT752" s="184"/>
      <c r="AU752" s="184"/>
      <c r="AV752" s="184"/>
    </row>
    <row r="753" spans="1:48" ht="12.75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  <c r="AC753" s="184"/>
      <c r="AD753" s="184"/>
      <c r="AE753" s="184"/>
      <c r="AF753" s="184"/>
      <c r="AG753" s="184"/>
      <c r="AH753" s="184"/>
      <c r="AI753" s="184"/>
      <c r="AJ753" s="184"/>
      <c r="AK753" s="184"/>
      <c r="AL753" s="184"/>
      <c r="AM753" s="184"/>
      <c r="AN753" s="184"/>
      <c r="AO753" s="184"/>
      <c r="AP753" s="184"/>
      <c r="AQ753" s="184"/>
      <c r="AR753" s="184"/>
      <c r="AS753" s="184"/>
      <c r="AT753" s="184"/>
      <c r="AU753" s="184"/>
      <c r="AV753" s="184"/>
    </row>
    <row r="754" spans="1:48" ht="12.7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  <c r="AC754" s="184"/>
      <c r="AD754" s="184"/>
      <c r="AE754" s="184"/>
      <c r="AF754" s="184"/>
      <c r="AG754" s="184"/>
      <c r="AH754" s="184"/>
      <c r="AI754" s="184"/>
      <c r="AJ754" s="184"/>
      <c r="AK754" s="184"/>
      <c r="AL754" s="184"/>
      <c r="AM754" s="184"/>
      <c r="AN754" s="184"/>
      <c r="AO754" s="184"/>
      <c r="AP754" s="184"/>
      <c r="AQ754" s="184"/>
      <c r="AR754" s="184"/>
      <c r="AS754" s="184"/>
      <c r="AT754" s="184"/>
      <c r="AU754" s="184"/>
      <c r="AV754" s="184"/>
    </row>
    <row r="755" spans="1:48" ht="12.7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  <c r="AC755" s="184"/>
      <c r="AD755" s="184"/>
      <c r="AE755" s="184"/>
      <c r="AF755" s="184"/>
      <c r="AG755" s="184"/>
      <c r="AH755" s="184"/>
      <c r="AI755" s="184"/>
      <c r="AJ755" s="184"/>
      <c r="AK755" s="184"/>
      <c r="AL755" s="184"/>
      <c r="AM755" s="184"/>
      <c r="AN755" s="184"/>
      <c r="AO755" s="184"/>
      <c r="AP755" s="184"/>
      <c r="AQ755" s="184"/>
      <c r="AR755" s="184"/>
      <c r="AS755" s="184"/>
      <c r="AT755" s="184"/>
      <c r="AU755" s="184"/>
      <c r="AV755" s="184"/>
    </row>
    <row r="756" spans="1:48" ht="12.7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  <c r="AC756" s="184"/>
      <c r="AD756" s="184"/>
      <c r="AE756" s="184"/>
      <c r="AF756" s="184"/>
      <c r="AG756" s="184"/>
      <c r="AH756" s="184"/>
      <c r="AI756" s="184"/>
      <c r="AJ756" s="184"/>
      <c r="AK756" s="184"/>
      <c r="AL756" s="184"/>
      <c r="AM756" s="184"/>
      <c r="AN756" s="184"/>
      <c r="AO756" s="184"/>
      <c r="AP756" s="184"/>
      <c r="AQ756" s="184"/>
      <c r="AR756" s="184"/>
      <c r="AS756" s="184"/>
      <c r="AT756" s="184"/>
      <c r="AU756" s="184"/>
      <c r="AV756" s="184"/>
    </row>
    <row r="757" spans="1:48" ht="12.7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  <c r="AC757" s="184"/>
      <c r="AD757" s="184"/>
      <c r="AE757" s="184"/>
      <c r="AF757" s="184"/>
      <c r="AG757" s="184"/>
      <c r="AH757" s="184"/>
      <c r="AI757" s="184"/>
      <c r="AJ757" s="184"/>
      <c r="AK757" s="184"/>
      <c r="AL757" s="184"/>
      <c r="AM757" s="184"/>
      <c r="AN757" s="184"/>
      <c r="AO757" s="184"/>
      <c r="AP757" s="184"/>
      <c r="AQ757" s="184"/>
      <c r="AR757" s="184"/>
      <c r="AS757" s="184"/>
      <c r="AT757" s="184"/>
      <c r="AU757" s="184"/>
      <c r="AV757" s="184"/>
    </row>
    <row r="758" spans="1:48" ht="12.7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  <c r="AC758" s="184"/>
      <c r="AD758" s="184"/>
      <c r="AE758" s="184"/>
      <c r="AF758" s="184"/>
      <c r="AG758" s="184"/>
      <c r="AH758" s="184"/>
      <c r="AI758" s="184"/>
      <c r="AJ758" s="184"/>
      <c r="AK758" s="184"/>
      <c r="AL758" s="184"/>
      <c r="AM758" s="184"/>
      <c r="AN758" s="184"/>
      <c r="AO758" s="184"/>
      <c r="AP758" s="184"/>
      <c r="AQ758" s="184"/>
      <c r="AR758" s="184"/>
      <c r="AS758" s="184"/>
      <c r="AT758" s="184"/>
      <c r="AU758" s="184"/>
      <c r="AV758" s="184"/>
    </row>
    <row r="759" spans="1:48" ht="12.7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  <c r="AC759" s="184"/>
      <c r="AD759" s="184"/>
      <c r="AE759" s="184"/>
      <c r="AF759" s="184"/>
      <c r="AG759" s="184"/>
      <c r="AH759" s="184"/>
      <c r="AI759" s="184"/>
      <c r="AJ759" s="184"/>
      <c r="AK759" s="184"/>
      <c r="AL759" s="184"/>
      <c r="AM759" s="184"/>
      <c r="AN759" s="184"/>
      <c r="AO759" s="184"/>
      <c r="AP759" s="184"/>
      <c r="AQ759" s="184"/>
      <c r="AR759" s="184"/>
      <c r="AS759" s="184"/>
      <c r="AT759" s="184"/>
      <c r="AU759" s="184"/>
      <c r="AV759" s="184"/>
    </row>
    <row r="760" spans="1:48" ht="12.7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84"/>
      <c r="AE760" s="184"/>
      <c r="AF760" s="184"/>
      <c r="AG760" s="184"/>
      <c r="AH760" s="184"/>
      <c r="AI760" s="184"/>
      <c r="AJ760" s="184"/>
      <c r="AK760" s="184"/>
      <c r="AL760" s="184"/>
      <c r="AM760" s="184"/>
      <c r="AN760" s="184"/>
      <c r="AO760" s="184"/>
      <c r="AP760" s="184"/>
      <c r="AQ760" s="184"/>
      <c r="AR760" s="184"/>
      <c r="AS760" s="184"/>
      <c r="AT760" s="184"/>
      <c r="AU760" s="184"/>
      <c r="AV760" s="184"/>
    </row>
    <row r="761" spans="1:48" ht="12.7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  <c r="AC761" s="184"/>
      <c r="AD761" s="184"/>
      <c r="AE761" s="184"/>
      <c r="AF761" s="184"/>
      <c r="AG761" s="184"/>
      <c r="AH761" s="184"/>
      <c r="AI761" s="184"/>
      <c r="AJ761" s="184"/>
      <c r="AK761" s="184"/>
      <c r="AL761" s="184"/>
      <c r="AM761" s="184"/>
      <c r="AN761" s="184"/>
      <c r="AO761" s="184"/>
      <c r="AP761" s="184"/>
      <c r="AQ761" s="184"/>
      <c r="AR761" s="184"/>
      <c r="AS761" s="184"/>
      <c r="AT761" s="184"/>
      <c r="AU761" s="184"/>
      <c r="AV761" s="184"/>
    </row>
    <row r="762" spans="1:48" ht="12.7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  <c r="AC762" s="184"/>
      <c r="AD762" s="184"/>
      <c r="AE762" s="184"/>
      <c r="AF762" s="184"/>
      <c r="AG762" s="184"/>
      <c r="AH762" s="184"/>
      <c r="AI762" s="184"/>
      <c r="AJ762" s="184"/>
      <c r="AK762" s="184"/>
      <c r="AL762" s="184"/>
      <c r="AM762" s="184"/>
      <c r="AN762" s="184"/>
      <c r="AO762" s="184"/>
      <c r="AP762" s="184"/>
      <c r="AQ762" s="184"/>
      <c r="AR762" s="184"/>
      <c r="AS762" s="184"/>
      <c r="AT762" s="184"/>
      <c r="AU762" s="184"/>
      <c r="AV762" s="184"/>
    </row>
    <row r="763" spans="1:48" ht="12.7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  <c r="AC763" s="184"/>
      <c r="AD763" s="184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84"/>
      <c r="AS763" s="184"/>
      <c r="AT763" s="184"/>
      <c r="AU763" s="184"/>
      <c r="AV763" s="184"/>
    </row>
    <row r="764" spans="1:48" ht="12.7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  <c r="AC764" s="184"/>
      <c r="AD764" s="184"/>
      <c r="AE764" s="184"/>
      <c r="AF764" s="184"/>
      <c r="AG764" s="184"/>
      <c r="AH764" s="184"/>
      <c r="AI764" s="184"/>
      <c r="AJ764" s="184"/>
      <c r="AK764" s="184"/>
      <c r="AL764" s="184"/>
      <c r="AM764" s="184"/>
      <c r="AN764" s="184"/>
      <c r="AO764" s="184"/>
      <c r="AP764" s="184"/>
      <c r="AQ764" s="184"/>
      <c r="AR764" s="184"/>
      <c r="AS764" s="184"/>
      <c r="AT764" s="184"/>
      <c r="AU764" s="184"/>
      <c r="AV764" s="184"/>
    </row>
    <row r="765" spans="1:48" ht="12.7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  <c r="AC765" s="184"/>
      <c r="AD765" s="184"/>
      <c r="AE765" s="184"/>
      <c r="AF765" s="184"/>
      <c r="AG765" s="184"/>
      <c r="AH765" s="184"/>
      <c r="AI765" s="184"/>
      <c r="AJ765" s="184"/>
      <c r="AK765" s="184"/>
      <c r="AL765" s="184"/>
      <c r="AM765" s="184"/>
      <c r="AN765" s="184"/>
      <c r="AO765" s="184"/>
      <c r="AP765" s="184"/>
      <c r="AQ765" s="184"/>
      <c r="AR765" s="184"/>
      <c r="AS765" s="184"/>
      <c r="AT765" s="184"/>
      <c r="AU765" s="184"/>
      <c r="AV765" s="184"/>
    </row>
    <row r="766" spans="1:48" ht="12.7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4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84"/>
      <c r="AS766" s="184"/>
      <c r="AT766" s="184"/>
      <c r="AU766" s="184"/>
      <c r="AV766" s="184"/>
    </row>
    <row r="767" spans="1:48" ht="12.7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  <c r="AC767" s="184"/>
      <c r="AD767" s="184"/>
      <c r="AE767" s="184"/>
      <c r="AF767" s="184"/>
      <c r="AG767" s="184"/>
      <c r="AH767" s="184"/>
      <c r="AI767" s="184"/>
      <c r="AJ767" s="184"/>
      <c r="AK767" s="184"/>
      <c r="AL767" s="184"/>
      <c r="AM767" s="184"/>
      <c r="AN767" s="184"/>
      <c r="AO767" s="184"/>
      <c r="AP767" s="184"/>
      <c r="AQ767" s="184"/>
      <c r="AR767" s="184"/>
      <c r="AS767" s="184"/>
      <c r="AT767" s="184"/>
      <c r="AU767" s="184"/>
      <c r="AV767" s="184"/>
    </row>
    <row r="768" spans="1:48" ht="12.7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  <c r="AC768" s="184"/>
      <c r="AD768" s="184"/>
      <c r="AE768" s="184"/>
      <c r="AF768" s="184"/>
      <c r="AG768" s="184"/>
      <c r="AH768" s="184"/>
      <c r="AI768" s="184"/>
      <c r="AJ768" s="184"/>
      <c r="AK768" s="184"/>
      <c r="AL768" s="184"/>
      <c r="AM768" s="184"/>
      <c r="AN768" s="184"/>
      <c r="AO768" s="184"/>
      <c r="AP768" s="184"/>
      <c r="AQ768" s="184"/>
      <c r="AR768" s="184"/>
      <c r="AS768" s="184"/>
      <c r="AT768" s="184"/>
      <c r="AU768" s="184"/>
      <c r="AV768" s="184"/>
    </row>
    <row r="769" spans="1:48" ht="12.7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  <c r="AC769" s="184"/>
      <c r="AD769" s="184"/>
      <c r="AE769" s="184"/>
      <c r="AF769" s="184"/>
      <c r="AG769" s="184"/>
      <c r="AH769" s="184"/>
      <c r="AI769" s="184"/>
      <c r="AJ769" s="184"/>
      <c r="AK769" s="184"/>
      <c r="AL769" s="184"/>
      <c r="AM769" s="184"/>
      <c r="AN769" s="184"/>
      <c r="AO769" s="184"/>
      <c r="AP769" s="184"/>
      <c r="AQ769" s="184"/>
      <c r="AR769" s="184"/>
      <c r="AS769" s="184"/>
      <c r="AT769" s="184"/>
      <c r="AU769" s="184"/>
      <c r="AV769" s="184"/>
    </row>
    <row r="770" spans="1:48" ht="12.7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4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84"/>
      <c r="AS770" s="184"/>
      <c r="AT770" s="184"/>
      <c r="AU770" s="184"/>
      <c r="AV770" s="184"/>
    </row>
    <row r="771" spans="1:48" ht="12.7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4"/>
      <c r="AE771" s="184"/>
      <c r="AF771" s="184"/>
      <c r="AG771" s="184"/>
      <c r="AH771" s="184"/>
      <c r="AI771" s="184"/>
      <c r="AJ771" s="184"/>
      <c r="AK771" s="184"/>
      <c r="AL771" s="184"/>
      <c r="AM771" s="184"/>
      <c r="AN771" s="184"/>
      <c r="AO771" s="184"/>
      <c r="AP771" s="184"/>
      <c r="AQ771" s="184"/>
      <c r="AR771" s="184"/>
      <c r="AS771" s="184"/>
      <c r="AT771" s="184"/>
      <c r="AU771" s="184"/>
      <c r="AV771" s="184"/>
    </row>
    <row r="772" spans="1:48" ht="12.7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  <c r="AC772" s="184"/>
      <c r="AD772" s="184"/>
      <c r="AE772" s="184"/>
      <c r="AF772" s="184"/>
      <c r="AG772" s="184"/>
      <c r="AH772" s="184"/>
      <c r="AI772" s="184"/>
      <c r="AJ772" s="184"/>
      <c r="AK772" s="184"/>
      <c r="AL772" s="184"/>
      <c r="AM772" s="184"/>
      <c r="AN772" s="184"/>
      <c r="AO772" s="184"/>
      <c r="AP772" s="184"/>
      <c r="AQ772" s="184"/>
      <c r="AR772" s="184"/>
      <c r="AS772" s="184"/>
      <c r="AT772" s="184"/>
      <c r="AU772" s="184"/>
      <c r="AV772" s="184"/>
    </row>
    <row r="773" spans="1:48" ht="12.7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4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4"/>
      <c r="AR773" s="184"/>
      <c r="AS773" s="184"/>
      <c r="AT773" s="184"/>
      <c r="AU773" s="184"/>
      <c r="AV773" s="184"/>
    </row>
    <row r="774" spans="1:48" ht="12.7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  <c r="AC774" s="184"/>
      <c r="AD774" s="184"/>
      <c r="AE774" s="184"/>
      <c r="AF774" s="184"/>
      <c r="AG774" s="184"/>
      <c r="AH774" s="184"/>
      <c r="AI774" s="184"/>
      <c r="AJ774" s="184"/>
      <c r="AK774" s="184"/>
      <c r="AL774" s="184"/>
      <c r="AM774" s="184"/>
      <c r="AN774" s="184"/>
      <c r="AO774" s="184"/>
      <c r="AP774" s="184"/>
      <c r="AQ774" s="184"/>
      <c r="AR774" s="184"/>
      <c r="AS774" s="184"/>
      <c r="AT774" s="184"/>
      <c r="AU774" s="184"/>
      <c r="AV774" s="184"/>
    </row>
    <row r="775" spans="1:48" ht="12.7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  <c r="AC775" s="184"/>
      <c r="AD775" s="184"/>
      <c r="AE775" s="184"/>
      <c r="AF775" s="184"/>
      <c r="AG775" s="184"/>
      <c r="AH775" s="184"/>
      <c r="AI775" s="184"/>
      <c r="AJ775" s="184"/>
      <c r="AK775" s="184"/>
      <c r="AL775" s="184"/>
      <c r="AM775" s="184"/>
      <c r="AN775" s="184"/>
      <c r="AO775" s="184"/>
      <c r="AP775" s="184"/>
      <c r="AQ775" s="184"/>
      <c r="AR775" s="184"/>
      <c r="AS775" s="184"/>
      <c r="AT775" s="184"/>
      <c r="AU775" s="184"/>
      <c r="AV775" s="184"/>
    </row>
    <row r="776" spans="1:48" ht="12.7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  <c r="AC776" s="184"/>
      <c r="AD776" s="184"/>
      <c r="AE776" s="184"/>
      <c r="AF776" s="184"/>
      <c r="AG776" s="184"/>
      <c r="AH776" s="184"/>
      <c r="AI776" s="184"/>
      <c r="AJ776" s="184"/>
      <c r="AK776" s="184"/>
      <c r="AL776" s="184"/>
      <c r="AM776" s="184"/>
      <c r="AN776" s="184"/>
      <c r="AO776" s="184"/>
      <c r="AP776" s="184"/>
      <c r="AQ776" s="184"/>
      <c r="AR776" s="184"/>
      <c r="AS776" s="184"/>
      <c r="AT776" s="184"/>
      <c r="AU776" s="184"/>
      <c r="AV776" s="184"/>
    </row>
    <row r="777" spans="1:48" ht="12.7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  <c r="AC777" s="184"/>
      <c r="AD777" s="184"/>
      <c r="AE777" s="184"/>
      <c r="AF777" s="184"/>
      <c r="AG777" s="184"/>
      <c r="AH777" s="184"/>
      <c r="AI777" s="184"/>
      <c r="AJ777" s="184"/>
      <c r="AK777" s="184"/>
      <c r="AL777" s="184"/>
      <c r="AM777" s="184"/>
      <c r="AN777" s="184"/>
      <c r="AO777" s="184"/>
      <c r="AP777" s="184"/>
      <c r="AQ777" s="184"/>
      <c r="AR777" s="184"/>
      <c r="AS777" s="184"/>
      <c r="AT777" s="184"/>
      <c r="AU777" s="184"/>
      <c r="AV777" s="184"/>
    </row>
    <row r="778" spans="1:48" ht="12.7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  <c r="AC778" s="184"/>
      <c r="AD778" s="184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84"/>
      <c r="AS778" s="184"/>
      <c r="AT778" s="184"/>
      <c r="AU778" s="184"/>
      <c r="AV778" s="184"/>
    </row>
    <row r="779" spans="1:48" ht="12.7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4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84"/>
      <c r="AS779" s="184"/>
      <c r="AT779" s="184"/>
      <c r="AU779" s="184"/>
      <c r="AV779" s="184"/>
    </row>
    <row r="780" spans="1:48" ht="12.7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184"/>
      <c r="AT780" s="184"/>
      <c r="AU780" s="184"/>
      <c r="AV780" s="184"/>
    </row>
    <row r="781" spans="1:48" ht="12.7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84"/>
      <c r="AS781" s="184"/>
      <c r="AT781" s="184"/>
      <c r="AU781" s="184"/>
      <c r="AV781" s="184"/>
    </row>
    <row r="782" spans="1:48" ht="12.7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84"/>
      <c r="AS782" s="184"/>
      <c r="AT782" s="184"/>
      <c r="AU782" s="184"/>
      <c r="AV782" s="184"/>
    </row>
    <row r="783" spans="1:48" ht="12.7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4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84"/>
      <c r="AS783" s="184"/>
      <c r="AT783" s="184"/>
      <c r="AU783" s="184"/>
      <c r="AV783" s="184"/>
    </row>
    <row r="784" spans="1:48" ht="12.7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84"/>
      <c r="AS784" s="184"/>
      <c r="AT784" s="184"/>
      <c r="AU784" s="184"/>
      <c r="AV784" s="184"/>
    </row>
    <row r="785" spans="1:48" ht="12.7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84"/>
      <c r="AS785" s="184"/>
      <c r="AT785" s="184"/>
      <c r="AU785" s="184"/>
      <c r="AV785" s="184"/>
    </row>
    <row r="786" spans="1:48" ht="12.7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84"/>
      <c r="AS786" s="184"/>
      <c r="AT786" s="184"/>
      <c r="AU786" s="184"/>
      <c r="AV786" s="184"/>
    </row>
    <row r="787" spans="1:48" ht="12.7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84"/>
      <c r="AS787" s="184"/>
      <c r="AT787" s="184"/>
      <c r="AU787" s="184"/>
      <c r="AV787" s="184"/>
    </row>
    <row r="788" spans="1:48" ht="12.7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84"/>
      <c r="AT788" s="184"/>
      <c r="AU788" s="184"/>
      <c r="AV788" s="184"/>
    </row>
    <row r="789" spans="1:48" ht="12.7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4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84"/>
      <c r="AS789" s="184"/>
      <c r="AT789" s="184"/>
      <c r="AU789" s="184"/>
      <c r="AV789" s="184"/>
    </row>
    <row r="790" spans="1:48" ht="12.7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4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84"/>
      <c r="AS790" s="184"/>
      <c r="AT790" s="184"/>
      <c r="AU790" s="184"/>
      <c r="AV790" s="184"/>
    </row>
    <row r="791" spans="1:48" ht="12.7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4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84"/>
      <c r="AS791" s="184"/>
      <c r="AT791" s="184"/>
      <c r="AU791" s="184"/>
      <c r="AV791" s="184"/>
    </row>
    <row r="792" spans="1:48" ht="12.7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  <c r="AC792" s="184"/>
      <c r="AD792" s="184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84"/>
      <c r="AS792" s="184"/>
      <c r="AT792" s="184"/>
      <c r="AU792" s="184"/>
      <c r="AV792" s="184"/>
    </row>
    <row r="793" spans="1:48" ht="12.7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  <c r="AC793" s="184"/>
      <c r="AD793" s="184"/>
      <c r="AE793" s="184"/>
      <c r="AF793" s="184"/>
      <c r="AG793" s="184"/>
      <c r="AH793" s="184"/>
      <c r="AI793" s="184"/>
      <c r="AJ793" s="184"/>
      <c r="AK793" s="184"/>
      <c r="AL793" s="184"/>
      <c r="AM793" s="184"/>
      <c r="AN793" s="184"/>
      <c r="AO793" s="184"/>
      <c r="AP793" s="184"/>
      <c r="AQ793" s="184"/>
      <c r="AR793" s="184"/>
      <c r="AS793" s="184"/>
      <c r="AT793" s="184"/>
      <c r="AU793" s="184"/>
      <c r="AV793" s="184"/>
    </row>
    <row r="794" spans="1:48" ht="12.7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84"/>
      <c r="AT794" s="184"/>
      <c r="AU794" s="184"/>
      <c r="AV794" s="184"/>
    </row>
    <row r="795" spans="1:48" ht="12.7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4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84"/>
      <c r="AT795" s="184"/>
      <c r="AU795" s="184"/>
      <c r="AV795" s="184"/>
    </row>
    <row r="796" spans="1:48" ht="12.7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4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84"/>
      <c r="AT796" s="184"/>
      <c r="AU796" s="184"/>
      <c r="AV796" s="184"/>
    </row>
    <row r="797" spans="1:48" ht="12.7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4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84"/>
      <c r="AT797" s="184"/>
      <c r="AU797" s="184"/>
      <c r="AV797" s="184"/>
    </row>
    <row r="798" spans="1:48" ht="12.7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4"/>
      <c r="AT798" s="184"/>
      <c r="AU798" s="184"/>
      <c r="AV798" s="184"/>
    </row>
    <row r="799" spans="1:48" ht="12.7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184"/>
      <c r="AT799" s="184"/>
      <c r="AU799" s="184"/>
      <c r="AV799" s="184"/>
    </row>
    <row r="800" spans="1:48" ht="12.7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184"/>
      <c r="AT800" s="184"/>
      <c r="AU800" s="184"/>
      <c r="AV800" s="184"/>
    </row>
    <row r="801" spans="1:48" ht="12.7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184"/>
      <c r="AT801" s="184"/>
      <c r="AU801" s="184"/>
      <c r="AV801" s="184"/>
    </row>
    <row r="802" spans="1:48" ht="12.7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184"/>
      <c r="AT802" s="184"/>
      <c r="AU802" s="184"/>
      <c r="AV802" s="184"/>
    </row>
    <row r="803" spans="1:48" ht="12.7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  <c r="AC803" s="184"/>
      <c r="AD803" s="184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84"/>
      <c r="AS803" s="184"/>
      <c r="AT803" s="184"/>
      <c r="AU803" s="184"/>
      <c r="AV803" s="184"/>
    </row>
    <row r="804" spans="1:48" ht="12.7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  <c r="AC804" s="184"/>
      <c r="AD804" s="184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84"/>
      <c r="AS804" s="184"/>
      <c r="AT804" s="184"/>
      <c r="AU804" s="184"/>
      <c r="AV804" s="184"/>
    </row>
    <row r="805" spans="1:48" ht="12.7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  <c r="AC805" s="184"/>
      <c r="AD805" s="184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84"/>
      <c r="AS805" s="184"/>
      <c r="AT805" s="184"/>
      <c r="AU805" s="184"/>
      <c r="AV805" s="184"/>
    </row>
    <row r="806" spans="1:48" ht="12.7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</row>
    <row r="807" spans="1:48" ht="12.7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  <c r="AC807" s="184"/>
      <c r="AD807" s="184"/>
      <c r="AE807" s="184"/>
      <c r="AF807" s="184"/>
      <c r="AG807" s="184"/>
      <c r="AH807" s="184"/>
      <c r="AI807" s="184"/>
      <c r="AJ807" s="184"/>
      <c r="AK807" s="184"/>
      <c r="AL807" s="184"/>
      <c r="AM807" s="184"/>
      <c r="AN807" s="184"/>
      <c r="AO807" s="184"/>
      <c r="AP807" s="184"/>
      <c r="AQ807" s="184"/>
      <c r="AR807" s="184"/>
      <c r="AS807" s="184"/>
      <c r="AT807" s="184"/>
      <c r="AU807" s="184"/>
      <c r="AV807" s="184"/>
    </row>
    <row r="808" spans="1:48" ht="12.7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  <c r="AC808" s="184"/>
      <c r="AD808" s="184"/>
      <c r="AE808" s="184"/>
      <c r="AF808" s="184"/>
      <c r="AG808" s="184"/>
      <c r="AH808" s="184"/>
      <c r="AI808" s="184"/>
      <c r="AJ808" s="184"/>
      <c r="AK808" s="184"/>
      <c r="AL808" s="184"/>
      <c r="AM808" s="184"/>
      <c r="AN808" s="184"/>
      <c r="AO808" s="184"/>
      <c r="AP808" s="184"/>
      <c r="AQ808" s="184"/>
      <c r="AR808" s="184"/>
      <c r="AS808" s="184"/>
      <c r="AT808" s="184"/>
      <c r="AU808" s="184"/>
      <c r="AV808" s="184"/>
    </row>
    <row r="809" spans="1:48" ht="12.75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  <c r="AC809" s="184"/>
      <c r="AD809" s="184"/>
      <c r="AE809" s="184"/>
      <c r="AF809" s="184"/>
      <c r="AG809" s="184"/>
      <c r="AH809" s="184"/>
      <c r="AI809" s="184"/>
      <c r="AJ809" s="184"/>
      <c r="AK809" s="184"/>
      <c r="AL809" s="184"/>
      <c r="AM809" s="184"/>
      <c r="AN809" s="184"/>
      <c r="AO809" s="184"/>
      <c r="AP809" s="184"/>
      <c r="AQ809" s="184"/>
      <c r="AR809" s="184"/>
      <c r="AS809" s="184"/>
      <c r="AT809" s="184"/>
      <c r="AU809" s="184"/>
      <c r="AV809" s="184"/>
    </row>
    <row r="810" spans="1:48" ht="12.75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  <c r="AC810" s="184"/>
      <c r="AD810" s="184"/>
      <c r="AE810" s="184"/>
      <c r="AF810" s="184"/>
      <c r="AG810" s="184"/>
      <c r="AH810" s="184"/>
      <c r="AI810" s="184"/>
      <c r="AJ810" s="184"/>
      <c r="AK810" s="184"/>
      <c r="AL810" s="184"/>
      <c r="AM810" s="184"/>
      <c r="AN810" s="184"/>
      <c r="AO810" s="184"/>
      <c r="AP810" s="184"/>
      <c r="AQ810" s="184"/>
      <c r="AR810" s="184"/>
      <c r="AS810" s="184"/>
      <c r="AT810" s="184"/>
      <c r="AU810" s="184"/>
      <c r="AV810" s="184"/>
    </row>
    <row r="811" spans="1:48" ht="12.75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  <c r="AC811" s="184"/>
      <c r="AD811" s="184"/>
      <c r="AE811" s="184"/>
      <c r="AF811" s="184"/>
      <c r="AG811" s="184"/>
      <c r="AH811" s="184"/>
      <c r="AI811" s="184"/>
      <c r="AJ811" s="184"/>
      <c r="AK811" s="184"/>
      <c r="AL811" s="184"/>
      <c r="AM811" s="184"/>
      <c r="AN811" s="184"/>
      <c r="AO811" s="184"/>
      <c r="AP811" s="184"/>
      <c r="AQ811" s="184"/>
      <c r="AR811" s="184"/>
      <c r="AS811" s="184"/>
      <c r="AT811" s="184"/>
      <c r="AU811" s="184"/>
      <c r="AV811" s="184"/>
    </row>
    <row r="812" spans="1:48" ht="12.75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  <c r="AC812" s="184"/>
      <c r="AD812" s="184"/>
      <c r="AE812" s="184"/>
      <c r="AF812" s="184"/>
      <c r="AG812" s="184"/>
      <c r="AH812" s="184"/>
      <c r="AI812" s="184"/>
      <c r="AJ812" s="184"/>
      <c r="AK812" s="184"/>
      <c r="AL812" s="184"/>
      <c r="AM812" s="184"/>
      <c r="AN812" s="184"/>
      <c r="AO812" s="184"/>
      <c r="AP812" s="184"/>
      <c r="AQ812" s="184"/>
      <c r="AR812" s="184"/>
      <c r="AS812" s="184"/>
      <c r="AT812" s="184"/>
      <c r="AU812" s="184"/>
      <c r="AV812" s="184"/>
    </row>
    <row r="813" spans="1:48" ht="12.75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  <c r="AC813" s="184"/>
      <c r="AD813" s="184"/>
      <c r="AE813" s="184"/>
      <c r="AF813" s="184"/>
      <c r="AG813" s="184"/>
      <c r="AH813" s="184"/>
      <c r="AI813" s="184"/>
      <c r="AJ813" s="184"/>
      <c r="AK813" s="184"/>
      <c r="AL813" s="184"/>
      <c r="AM813" s="184"/>
      <c r="AN813" s="184"/>
      <c r="AO813" s="184"/>
      <c r="AP813" s="184"/>
      <c r="AQ813" s="184"/>
      <c r="AR813" s="184"/>
      <c r="AS813" s="184"/>
      <c r="AT813" s="184"/>
      <c r="AU813" s="184"/>
      <c r="AV813" s="184"/>
    </row>
    <row r="814" spans="1:48" ht="12.75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  <c r="AC814" s="184"/>
      <c r="AD814" s="184"/>
      <c r="AE814" s="184"/>
      <c r="AF814" s="184"/>
      <c r="AG814" s="184"/>
      <c r="AH814" s="184"/>
      <c r="AI814" s="184"/>
      <c r="AJ814" s="184"/>
      <c r="AK814" s="184"/>
      <c r="AL814" s="184"/>
      <c r="AM814" s="184"/>
      <c r="AN814" s="184"/>
      <c r="AO814" s="184"/>
      <c r="AP814" s="184"/>
      <c r="AQ814" s="184"/>
      <c r="AR814" s="184"/>
      <c r="AS814" s="184"/>
      <c r="AT814" s="184"/>
      <c r="AU814" s="184"/>
      <c r="AV814" s="184"/>
    </row>
    <row r="815" spans="1:48" ht="12.75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184"/>
      <c r="AT815" s="184"/>
      <c r="AU815" s="184"/>
      <c r="AV815" s="184"/>
    </row>
    <row r="816" spans="1:48" ht="12.75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  <c r="AC816" s="184"/>
      <c r="AD816" s="184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84"/>
      <c r="AS816" s="184"/>
      <c r="AT816" s="184"/>
      <c r="AU816" s="184"/>
      <c r="AV816" s="184"/>
    </row>
    <row r="817" spans="1:48" ht="12.75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4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84"/>
      <c r="AS817" s="184"/>
      <c r="AT817" s="184"/>
      <c r="AU817" s="184"/>
      <c r="AV817" s="184"/>
    </row>
    <row r="818" spans="1:48" ht="12.75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  <c r="AC818" s="184"/>
      <c r="AD818" s="184"/>
      <c r="AE818" s="184"/>
      <c r="AF818" s="184"/>
      <c r="AG818" s="184"/>
      <c r="AH818" s="184"/>
      <c r="AI818" s="184"/>
      <c r="AJ818" s="184"/>
      <c r="AK818" s="184"/>
      <c r="AL818" s="184"/>
      <c r="AM818" s="184"/>
      <c r="AN818" s="184"/>
      <c r="AO818" s="184"/>
      <c r="AP818" s="184"/>
      <c r="AQ818" s="184"/>
      <c r="AR818" s="184"/>
      <c r="AS818" s="184"/>
      <c r="AT818" s="184"/>
      <c r="AU818" s="184"/>
      <c r="AV818" s="184"/>
    </row>
    <row r="819" spans="1:48" ht="12.75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  <c r="AC819" s="184"/>
      <c r="AD819" s="184"/>
      <c r="AE819" s="184"/>
      <c r="AF819" s="184"/>
      <c r="AG819" s="184"/>
      <c r="AH819" s="184"/>
      <c r="AI819" s="184"/>
      <c r="AJ819" s="184"/>
      <c r="AK819" s="184"/>
      <c r="AL819" s="184"/>
      <c r="AM819" s="184"/>
      <c r="AN819" s="184"/>
      <c r="AO819" s="184"/>
      <c r="AP819" s="184"/>
      <c r="AQ819" s="184"/>
      <c r="AR819" s="184"/>
      <c r="AS819" s="184"/>
      <c r="AT819" s="184"/>
      <c r="AU819" s="184"/>
      <c r="AV819" s="184"/>
    </row>
    <row r="820" spans="1:48" ht="12.75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  <c r="AC820" s="184"/>
      <c r="AD820" s="184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84"/>
      <c r="AS820" s="184"/>
      <c r="AT820" s="184"/>
      <c r="AU820" s="184"/>
      <c r="AV820" s="184"/>
    </row>
    <row r="821" spans="1:48" ht="12.75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  <c r="AC821" s="184"/>
      <c r="AD821" s="184"/>
      <c r="AE821" s="184"/>
      <c r="AF821" s="184"/>
      <c r="AG821" s="184"/>
      <c r="AH821" s="184"/>
      <c r="AI821" s="184"/>
      <c r="AJ821" s="184"/>
      <c r="AK821" s="184"/>
      <c r="AL821" s="184"/>
      <c r="AM821" s="184"/>
      <c r="AN821" s="184"/>
      <c r="AO821" s="184"/>
      <c r="AP821" s="184"/>
      <c r="AQ821" s="184"/>
      <c r="AR821" s="184"/>
      <c r="AS821" s="184"/>
      <c r="AT821" s="184"/>
      <c r="AU821" s="184"/>
      <c r="AV821" s="184"/>
    </row>
    <row r="822" spans="1:48" ht="12.75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  <c r="AC822" s="184"/>
      <c r="AD822" s="184"/>
      <c r="AE822" s="184"/>
      <c r="AF822" s="184"/>
      <c r="AG822" s="184"/>
      <c r="AH822" s="184"/>
      <c r="AI822" s="184"/>
      <c r="AJ822" s="184"/>
      <c r="AK822" s="184"/>
      <c r="AL822" s="184"/>
      <c r="AM822" s="184"/>
      <c r="AN822" s="184"/>
      <c r="AO822" s="184"/>
      <c r="AP822" s="184"/>
      <c r="AQ822" s="184"/>
      <c r="AR822" s="184"/>
      <c r="AS822" s="184"/>
      <c r="AT822" s="184"/>
      <c r="AU822" s="184"/>
      <c r="AV822" s="184"/>
    </row>
    <row r="823" spans="1:48" ht="12.75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  <c r="AC823" s="184"/>
      <c r="AD823" s="184"/>
      <c r="AE823" s="184"/>
      <c r="AF823" s="184"/>
      <c r="AG823" s="184"/>
      <c r="AH823" s="184"/>
      <c r="AI823" s="184"/>
      <c r="AJ823" s="184"/>
      <c r="AK823" s="184"/>
      <c r="AL823" s="184"/>
      <c r="AM823" s="184"/>
      <c r="AN823" s="184"/>
      <c r="AO823" s="184"/>
      <c r="AP823" s="184"/>
      <c r="AQ823" s="184"/>
      <c r="AR823" s="184"/>
      <c r="AS823" s="184"/>
      <c r="AT823" s="184"/>
      <c r="AU823" s="184"/>
      <c r="AV823" s="184"/>
    </row>
    <row r="824" spans="1:48" ht="12.75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  <c r="AC824" s="184"/>
      <c r="AD824" s="184"/>
      <c r="AE824" s="184"/>
      <c r="AF824" s="184"/>
      <c r="AG824" s="184"/>
      <c r="AH824" s="184"/>
      <c r="AI824" s="184"/>
      <c r="AJ824" s="184"/>
      <c r="AK824" s="184"/>
      <c r="AL824" s="184"/>
      <c r="AM824" s="184"/>
      <c r="AN824" s="184"/>
      <c r="AO824" s="184"/>
      <c r="AP824" s="184"/>
      <c r="AQ824" s="184"/>
      <c r="AR824" s="184"/>
      <c r="AS824" s="184"/>
      <c r="AT824" s="184"/>
      <c r="AU824" s="184"/>
      <c r="AV824" s="184"/>
    </row>
    <row r="825" spans="1:48" ht="12.75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  <c r="AC825" s="184"/>
      <c r="AD825" s="184"/>
      <c r="AE825" s="184"/>
      <c r="AF825" s="184"/>
      <c r="AG825" s="184"/>
      <c r="AH825" s="184"/>
      <c r="AI825" s="184"/>
      <c r="AJ825" s="184"/>
      <c r="AK825" s="184"/>
      <c r="AL825" s="184"/>
      <c r="AM825" s="184"/>
      <c r="AN825" s="184"/>
      <c r="AO825" s="184"/>
      <c r="AP825" s="184"/>
      <c r="AQ825" s="184"/>
      <c r="AR825" s="184"/>
      <c r="AS825" s="184"/>
      <c r="AT825" s="184"/>
      <c r="AU825" s="184"/>
      <c r="AV825" s="184"/>
    </row>
    <row r="826" spans="1:48" ht="12.75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  <c r="AC826" s="184"/>
      <c r="AD826" s="184"/>
      <c r="AE826" s="184"/>
      <c r="AF826" s="184"/>
      <c r="AG826" s="184"/>
      <c r="AH826" s="184"/>
      <c r="AI826" s="184"/>
      <c r="AJ826" s="184"/>
      <c r="AK826" s="184"/>
      <c r="AL826" s="184"/>
      <c r="AM826" s="184"/>
      <c r="AN826" s="184"/>
      <c r="AO826" s="184"/>
      <c r="AP826" s="184"/>
      <c r="AQ826" s="184"/>
      <c r="AR826" s="184"/>
      <c r="AS826" s="184"/>
      <c r="AT826" s="184"/>
      <c r="AU826" s="184"/>
      <c r="AV826" s="184"/>
    </row>
    <row r="827" spans="1:48" ht="12.75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  <c r="AC827" s="184"/>
      <c r="AD827" s="184"/>
      <c r="AE827" s="184"/>
      <c r="AF827" s="184"/>
      <c r="AG827" s="184"/>
      <c r="AH827" s="184"/>
      <c r="AI827" s="184"/>
      <c r="AJ827" s="184"/>
      <c r="AK827" s="184"/>
      <c r="AL827" s="184"/>
      <c r="AM827" s="184"/>
      <c r="AN827" s="184"/>
      <c r="AO827" s="184"/>
      <c r="AP827" s="184"/>
      <c r="AQ827" s="184"/>
      <c r="AR827" s="184"/>
      <c r="AS827" s="184"/>
      <c r="AT827" s="184"/>
      <c r="AU827" s="184"/>
      <c r="AV827" s="184"/>
    </row>
    <row r="828" spans="1:48" ht="12.75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  <c r="AC828" s="184"/>
      <c r="AD828" s="184"/>
      <c r="AE828" s="184"/>
      <c r="AF828" s="184"/>
      <c r="AG828" s="184"/>
      <c r="AH828" s="184"/>
      <c r="AI828" s="184"/>
      <c r="AJ828" s="184"/>
      <c r="AK828" s="184"/>
      <c r="AL828" s="184"/>
      <c r="AM828" s="184"/>
      <c r="AN828" s="184"/>
      <c r="AO828" s="184"/>
      <c r="AP828" s="184"/>
      <c r="AQ828" s="184"/>
      <c r="AR828" s="184"/>
      <c r="AS828" s="184"/>
      <c r="AT828" s="184"/>
      <c r="AU828" s="184"/>
      <c r="AV828" s="184"/>
    </row>
    <row r="829" spans="1:48" ht="12.75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  <c r="AC829" s="184"/>
      <c r="AD829" s="184"/>
      <c r="AE829" s="184"/>
      <c r="AF829" s="184"/>
      <c r="AG829" s="184"/>
      <c r="AH829" s="184"/>
      <c r="AI829" s="184"/>
      <c r="AJ829" s="184"/>
      <c r="AK829" s="184"/>
      <c r="AL829" s="184"/>
      <c r="AM829" s="184"/>
      <c r="AN829" s="184"/>
      <c r="AO829" s="184"/>
      <c r="AP829" s="184"/>
      <c r="AQ829" s="184"/>
      <c r="AR829" s="184"/>
      <c r="AS829" s="184"/>
      <c r="AT829" s="184"/>
      <c r="AU829" s="184"/>
      <c r="AV829" s="184"/>
    </row>
    <row r="830" spans="1:48" ht="12.75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  <c r="AC830" s="184"/>
      <c r="AD830" s="184"/>
      <c r="AE830" s="184"/>
      <c r="AF830" s="184"/>
      <c r="AG830" s="184"/>
      <c r="AH830" s="184"/>
      <c r="AI830" s="184"/>
      <c r="AJ830" s="184"/>
      <c r="AK830" s="184"/>
      <c r="AL830" s="184"/>
      <c r="AM830" s="184"/>
      <c r="AN830" s="184"/>
      <c r="AO830" s="184"/>
      <c r="AP830" s="184"/>
      <c r="AQ830" s="184"/>
      <c r="AR830" s="184"/>
      <c r="AS830" s="184"/>
      <c r="AT830" s="184"/>
      <c r="AU830" s="184"/>
      <c r="AV830" s="184"/>
    </row>
    <row r="831" spans="1:48" ht="12.75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  <c r="AC831" s="184"/>
      <c r="AD831" s="184"/>
      <c r="AE831" s="184"/>
      <c r="AF831" s="184"/>
      <c r="AG831" s="184"/>
      <c r="AH831" s="184"/>
      <c r="AI831" s="184"/>
      <c r="AJ831" s="184"/>
      <c r="AK831" s="184"/>
      <c r="AL831" s="184"/>
      <c r="AM831" s="184"/>
      <c r="AN831" s="184"/>
      <c r="AO831" s="184"/>
      <c r="AP831" s="184"/>
      <c r="AQ831" s="184"/>
      <c r="AR831" s="184"/>
      <c r="AS831" s="184"/>
      <c r="AT831" s="184"/>
      <c r="AU831" s="184"/>
      <c r="AV831" s="184"/>
    </row>
    <row r="832" spans="1:48" ht="12.75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  <c r="AC832" s="184"/>
      <c r="AD832" s="184"/>
      <c r="AE832" s="184"/>
      <c r="AF832" s="184"/>
      <c r="AG832" s="184"/>
      <c r="AH832" s="184"/>
      <c r="AI832" s="184"/>
      <c r="AJ832" s="184"/>
      <c r="AK832" s="184"/>
      <c r="AL832" s="184"/>
      <c r="AM832" s="184"/>
      <c r="AN832" s="184"/>
      <c r="AO832" s="184"/>
      <c r="AP832" s="184"/>
      <c r="AQ832" s="184"/>
      <c r="AR832" s="184"/>
      <c r="AS832" s="184"/>
      <c r="AT832" s="184"/>
      <c r="AU832" s="184"/>
      <c r="AV832" s="184"/>
    </row>
    <row r="833" spans="1:48" ht="12.75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  <c r="AC833" s="184"/>
      <c r="AD833" s="184"/>
      <c r="AE833" s="184"/>
      <c r="AF833" s="184"/>
      <c r="AG833" s="184"/>
      <c r="AH833" s="184"/>
      <c r="AI833" s="184"/>
      <c r="AJ833" s="184"/>
      <c r="AK833" s="184"/>
      <c r="AL833" s="184"/>
      <c r="AM833" s="184"/>
      <c r="AN833" s="184"/>
      <c r="AO833" s="184"/>
      <c r="AP833" s="184"/>
      <c r="AQ833" s="184"/>
      <c r="AR833" s="184"/>
      <c r="AS833" s="184"/>
      <c r="AT833" s="184"/>
      <c r="AU833" s="184"/>
      <c r="AV833" s="184"/>
    </row>
    <row r="834" spans="1:48" ht="12.75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  <c r="AC834" s="184"/>
      <c r="AD834" s="184"/>
      <c r="AE834" s="184"/>
      <c r="AF834" s="184"/>
      <c r="AG834" s="184"/>
      <c r="AH834" s="184"/>
      <c r="AI834" s="184"/>
      <c r="AJ834" s="184"/>
      <c r="AK834" s="184"/>
      <c r="AL834" s="184"/>
      <c r="AM834" s="184"/>
      <c r="AN834" s="184"/>
      <c r="AO834" s="184"/>
      <c r="AP834" s="184"/>
      <c r="AQ834" s="184"/>
      <c r="AR834" s="184"/>
      <c r="AS834" s="184"/>
      <c r="AT834" s="184"/>
      <c r="AU834" s="184"/>
      <c r="AV834" s="184"/>
    </row>
    <row r="835" spans="1:48" ht="12.75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  <c r="AC835" s="184"/>
      <c r="AD835" s="184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84"/>
      <c r="AS835" s="184"/>
      <c r="AT835" s="184"/>
      <c r="AU835" s="184"/>
      <c r="AV835" s="184"/>
    </row>
    <row r="836" spans="1:48" ht="12.75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  <c r="AC836" s="184"/>
      <c r="AD836" s="184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84"/>
      <c r="AS836" s="184"/>
      <c r="AT836" s="184"/>
      <c r="AU836" s="184"/>
      <c r="AV836" s="184"/>
    </row>
    <row r="837" spans="1:48" ht="12.75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  <c r="AC837" s="184"/>
      <c r="AD837" s="184"/>
      <c r="AE837" s="184"/>
      <c r="AF837" s="184"/>
      <c r="AG837" s="184"/>
      <c r="AH837" s="184"/>
      <c r="AI837" s="184"/>
      <c r="AJ837" s="184"/>
      <c r="AK837" s="184"/>
      <c r="AL837" s="184"/>
      <c r="AM837" s="184"/>
      <c r="AN837" s="184"/>
      <c r="AO837" s="184"/>
      <c r="AP837" s="184"/>
      <c r="AQ837" s="184"/>
      <c r="AR837" s="184"/>
      <c r="AS837" s="184"/>
      <c r="AT837" s="184"/>
      <c r="AU837" s="184"/>
      <c r="AV837" s="184"/>
    </row>
    <row r="838" spans="1:48" ht="12.75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  <c r="AC838" s="184"/>
      <c r="AD838" s="184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84"/>
      <c r="AS838" s="184"/>
      <c r="AT838" s="184"/>
      <c r="AU838" s="184"/>
      <c r="AV838" s="184"/>
    </row>
    <row r="839" spans="1:48" ht="12.75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84"/>
      <c r="AS839" s="184"/>
      <c r="AT839" s="184"/>
      <c r="AU839" s="184"/>
      <c r="AV839" s="184"/>
    </row>
    <row r="840" spans="1:48" ht="12.75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84"/>
      <c r="AS840" s="184"/>
      <c r="AT840" s="184"/>
      <c r="AU840" s="184"/>
      <c r="AV840" s="184"/>
    </row>
    <row r="841" spans="1:48" ht="12.75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84"/>
      <c r="AS841" s="184"/>
      <c r="AT841" s="184"/>
      <c r="AU841" s="184"/>
      <c r="AV841" s="184"/>
    </row>
    <row r="842" spans="1:48" ht="12.75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4"/>
      <c r="AT842" s="184"/>
      <c r="AU842" s="184"/>
      <c r="AV842" s="184"/>
    </row>
    <row r="843" spans="1:48" ht="12.75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84"/>
      <c r="AS843" s="184"/>
      <c r="AT843" s="184"/>
      <c r="AU843" s="184"/>
      <c r="AV843" s="184"/>
    </row>
    <row r="844" spans="1:48" ht="12.75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84"/>
      <c r="AS844" s="184"/>
      <c r="AT844" s="184"/>
      <c r="AU844" s="184"/>
      <c r="AV844" s="184"/>
    </row>
    <row r="845" spans="1:48" ht="12.75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84"/>
      <c r="AS845" s="184"/>
      <c r="AT845" s="184"/>
      <c r="AU845" s="184"/>
      <c r="AV845" s="184"/>
    </row>
    <row r="846" spans="1:48" ht="12.75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84"/>
      <c r="AT846" s="184"/>
      <c r="AU846" s="184"/>
      <c r="AV846" s="184"/>
    </row>
    <row r="847" spans="1:48" ht="12.75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4"/>
      <c r="AT847" s="184"/>
      <c r="AU847" s="184"/>
      <c r="AV847" s="184"/>
    </row>
    <row r="848" spans="1:48" ht="12.75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  <c r="AC848" s="184"/>
      <c r="AD848" s="184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84"/>
      <c r="AS848" s="184"/>
      <c r="AT848" s="184"/>
      <c r="AU848" s="184"/>
      <c r="AV848" s="184"/>
    </row>
    <row r="849" spans="1:48" ht="12.75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  <c r="AC849" s="184"/>
      <c r="AD849" s="184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84"/>
      <c r="AS849" s="184"/>
      <c r="AT849" s="184"/>
      <c r="AU849" s="184"/>
      <c r="AV849" s="184"/>
    </row>
    <row r="850" spans="1:48" ht="12.75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84"/>
      <c r="AS850" s="184"/>
      <c r="AT850" s="184"/>
      <c r="AU850" s="184"/>
      <c r="AV850" s="184"/>
    </row>
    <row r="851" spans="1:48" ht="12.75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  <c r="AC851" s="184"/>
      <c r="AD851" s="184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84"/>
      <c r="AS851" s="184"/>
      <c r="AT851" s="184"/>
      <c r="AU851" s="184"/>
      <c r="AV851" s="184"/>
    </row>
    <row r="852" spans="1:48" ht="12.75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  <c r="AC852" s="184"/>
      <c r="AD852" s="184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84"/>
      <c r="AS852" s="184"/>
      <c r="AT852" s="184"/>
      <c r="AU852" s="184"/>
      <c r="AV852" s="184"/>
    </row>
    <row r="853" spans="1:48" ht="12.75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  <c r="AC853" s="184"/>
      <c r="AD853" s="184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84"/>
      <c r="AS853" s="184"/>
      <c r="AT853" s="184"/>
      <c r="AU853" s="184"/>
      <c r="AV853" s="184"/>
    </row>
    <row r="854" spans="1:48" ht="12.75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  <c r="AC854" s="184"/>
      <c r="AD854" s="184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84"/>
      <c r="AS854" s="184"/>
      <c r="AT854" s="184"/>
      <c r="AU854" s="184"/>
      <c r="AV854" s="184"/>
    </row>
    <row r="855" spans="1:48" ht="12.75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  <c r="AC855" s="184"/>
      <c r="AD855" s="184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84"/>
      <c r="AS855" s="184"/>
      <c r="AT855" s="184"/>
      <c r="AU855" s="184"/>
      <c r="AV855" s="184"/>
    </row>
    <row r="856" spans="1:48" ht="12.75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4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84"/>
      <c r="AS856" s="184"/>
      <c r="AT856" s="184"/>
      <c r="AU856" s="184"/>
      <c r="AV856" s="184"/>
    </row>
    <row r="857" spans="1:48" ht="12.75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  <c r="AC857" s="184"/>
      <c r="AD857" s="184"/>
      <c r="AE857" s="184"/>
      <c r="AF857" s="184"/>
      <c r="AG857" s="184"/>
      <c r="AH857" s="184"/>
      <c r="AI857" s="184"/>
      <c r="AJ857" s="184"/>
      <c r="AK857" s="184"/>
      <c r="AL857" s="184"/>
      <c r="AM857" s="184"/>
      <c r="AN857" s="184"/>
      <c r="AO857" s="184"/>
      <c r="AP857" s="184"/>
      <c r="AQ857" s="184"/>
      <c r="AR857" s="184"/>
      <c r="AS857" s="184"/>
      <c r="AT857" s="184"/>
      <c r="AU857" s="184"/>
      <c r="AV857" s="184"/>
    </row>
    <row r="858" spans="1:48" ht="12.75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  <c r="AC858" s="184"/>
      <c r="AD858" s="184"/>
      <c r="AE858" s="184"/>
      <c r="AF858" s="184"/>
      <c r="AG858" s="184"/>
      <c r="AH858" s="184"/>
      <c r="AI858" s="184"/>
      <c r="AJ858" s="184"/>
      <c r="AK858" s="184"/>
      <c r="AL858" s="184"/>
      <c r="AM858" s="184"/>
      <c r="AN858" s="184"/>
      <c r="AO858" s="184"/>
      <c r="AP858" s="184"/>
      <c r="AQ858" s="184"/>
      <c r="AR858" s="184"/>
      <c r="AS858" s="184"/>
      <c r="AT858" s="184"/>
      <c r="AU858" s="184"/>
      <c r="AV858" s="184"/>
    </row>
    <row r="859" spans="1:48" ht="12.75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  <c r="AC859" s="184"/>
      <c r="AD859" s="184"/>
      <c r="AE859" s="184"/>
      <c r="AF859" s="184"/>
      <c r="AG859" s="184"/>
      <c r="AH859" s="184"/>
      <c r="AI859" s="184"/>
      <c r="AJ859" s="184"/>
      <c r="AK859" s="184"/>
      <c r="AL859" s="184"/>
      <c r="AM859" s="184"/>
      <c r="AN859" s="184"/>
      <c r="AO859" s="184"/>
      <c r="AP859" s="184"/>
      <c r="AQ859" s="184"/>
      <c r="AR859" s="184"/>
      <c r="AS859" s="184"/>
      <c r="AT859" s="184"/>
      <c r="AU859" s="184"/>
      <c r="AV859" s="184"/>
    </row>
    <row r="860" spans="1:48" ht="12.75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184"/>
      <c r="AT860" s="184"/>
      <c r="AU860" s="184"/>
      <c r="AV860" s="184"/>
    </row>
    <row r="861" spans="1:48" ht="12.75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  <c r="AC861" s="184"/>
      <c r="AD861" s="184"/>
      <c r="AE861" s="184"/>
      <c r="AF861" s="184"/>
      <c r="AG861" s="184"/>
      <c r="AH861" s="184"/>
      <c r="AI861" s="184"/>
      <c r="AJ861" s="184"/>
      <c r="AK861" s="184"/>
      <c r="AL861" s="184"/>
      <c r="AM861" s="184"/>
      <c r="AN861" s="184"/>
      <c r="AO861" s="184"/>
      <c r="AP861" s="184"/>
      <c r="AQ861" s="184"/>
      <c r="AR861" s="184"/>
      <c r="AS861" s="184"/>
      <c r="AT861" s="184"/>
      <c r="AU861" s="184"/>
      <c r="AV861" s="184"/>
    </row>
    <row r="862" spans="1:48" ht="12.75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84"/>
      <c r="AE862" s="184"/>
      <c r="AF862" s="184"/>
      <c r="AG862" s="184"/>
      <c r="AH862" s="184"/>
      <c r="AI862" s="184"/>
      <c r="AJ862" s="184"/>
      <c r="AK862" s="184"/>
      <c r="AL862" s="184"/>
      <c r="AM862" s="184"/>
      <c r="AN862" s="184"/>
      <c r="AO862" s="184"/>
      <c r="AP862" s="184"/>
      <c r="AQ862" s="184"/>
      <c r="AR862" s="184"/>
      <c r="AS862" s="184"/>
      <c r="AT862" s="184"/>
      <c r="AU862" s="184"/>
      <c r="AV862" s="184"/>
    </row>
    <row r="863" spans="1:48" ht="12.75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  <c r="AC863" s="184"/>
      <c r="AD863" s="184"/>
      <c r="AE863" s="184"/>
      <c r="AF863" s="184"/>
      <c r="AG863" s="184"/>
      <c r="AH863" s="184"/>
      <c r="AI863" s="184"/>
      <c r="AJ863" s="184"/>
      <c r="AK863" s="184"/>
      <c r="AL863" s="184"/>
      <c r="AM863" s="184"/>
      <c r="AN863" s="184"/>
      <c r="AO863" s="184"/>
      <c r="AP863" s="184"/>
      <c r="AQ863" s="184"/>
      <c r="AR863" s="184"/>
      <c r="AS863" s="184"/>
      <c r="AT863" s="184"/>
      <c r="AU863" s="184"/>
      <c r="AV863" s="184"/>
    </row>
    <row r="864" spans="1:48" ht="12.75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4"/>
      <c r="AE864" s="184"/>
      <c r="AF864" s="184"/>
      <c r="AG864" s="184"/>
      <c r="AH864" s="184"/>
      <c r="AI864" s="184"/>
      <c r="AJ864" s="184"/>
      <c r="AK864" s="184"/>
      <c r="AL864" s="184"/>
      <c r="AM864" s="184"/>
      <c r="AN864" s="184"/>
      <c r="AO864" s="184"/>
      <c r="AP864" s="184"/>
      <c r="AQ864" s="184"/>
      <c r="AR864" s="184"/>
      <c r="AS864" s="184"/>
      <c r="AT864" s="184"/>
      <c r="AU864" s="184"/>
      <c r="AV864" s="184"/>
    </row>
    <row r="865" spans="1:48" ht="12.75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  <c r="AG865" s="184"/>
      <c r="AH865" s="184"/>
      <c r="AI865" s="184"/>
      <c r="AJ865" s="184"/>
      <c r="AK865" s="184"/>
      <c r="AL865" s="184"/>
      <c r="AM865" s="184"/>
      <c r="AN865" s="184"/>
      <c r="AO865" s="184"/>
      <c r="AP865" s="184"/>
      <c r="AQ865" s="184"/>
      <c r="AR865" s="184"/>
      <c r="AS865" s="184"/>
      <c r="AT865" s="184"/>
      <c r="AU865" s="184"/>
      <c r="AV865" s="184"/>
    </row>
    <row r="866" spans="1:48" ht="12.75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  <c r="AG866" s="184"/>
      <c r="AH866" s="184"/>
      <c r="AI866" s="184"/>
      <c r="AJ866" s="184"/>
      <c r="AK866" s="184"/>
      <c r="AL866" s="184"/>
      <c r="AM866" s="184"/>
      <c r="AN866" s="184"/>
      <c r="AO866" s="184"/>
      <c r="AP866" s="184"/>
      <c r="AQ866" s="184"/>
      <c r="AR866" s="184"/>
      <c r="AS866" s="184"/>
      <c r="AT866" s="184"/>
      <c r="AU866" s="184"/>
      <c r="AV866" s="184"/>
    </row>
    <row r="867" spans="1:48" ht="12.75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  <c r="AG867" s="184"/>
      <c r="AH867" s="184"/>
      <c r="AI867" s="184"/>
      <c r="AJ867" s="184"/>
      <c r="AK867" s="184"/>
      <c r="AL867" s="184"/>
      <c r="AM867" s="184"/>
      <c r="AN867" s="184"/>
      <c r="AO867" s="184"/>
      <c r="AP867" s="184"/>
      <c r="AQ867" s="184"/>
      <c r="AR867" s="184"/>
      <c r="AS867" s="184"/>
      <c r="AT867" s="184"/>
      <c r="AU867" s="184"/>
      <c r="AV867" s="184"/>
    </row>
    <row r="868" spans="1:48" ht="12.75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  <c r="AG868" s="184"/>
      <c r="AH868" s="184"/>
      <c r="AI868" s="184"/>
      <c r="AJ868" s="184"/>
      <c r="AK868" s="184"/>
      <c r="AL868" s="184"/>
      <c r="AM868" s="184"/>
      <c r="AN868" s="184"/>
      <c r="AO868" s="184"/>
      <c r="AP868" s="184"/>
      <c r="AQ868" s="184"/>
      <c r="AR868" s="184"/>
      <c r="AS868" s="184"/>
      <c r="AT868" s="184"/>
      <c r="AU868" s="184"/>
      <c r="AV868" s="184"/>
    </row>
    <row r="869" spans="1:48" ht="12.75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4"/>
      <c r="AE869" s="184"/>
      <c r="AF869" s="184"/>
      <c r="AG869" s="184"/>
      <c r="AH869" s="184"/>
      <c r="AI869" s="184"/>
      <c r="AJ869" s="184"/>
      <c r="AK869" s="184"/>
      <c r="AL869" s="184"/>
      <c r="AM869" s="184"/>
      <c r="AN869" s="184"/>
      <c r="AO869" s="184"/>
      <c r="AP869" s="184"/>
      <c r="AQ869" s="184"/>
      <c r="AR869" s="184"/>
      <c r="AS869" s="184"/>
      <c r="AT869" s="184"/>
      <c r="AU869" s="184"/>
      <c r="AV869" s="184"/>
    </row>
    <row r="870" spans="1:48" ht="12.75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4"/>
      <c r="AT870" s="184"/>
      <c r="AU870" s="184"/>
      <c r="AV870" s="184"/>
    </row>
    <row r="871" spans="1:48" ht="12.75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4"/>
      <c r="AT871" s="184"/>
      <c r="AU871" s="184"/>
      <c r="AV871" s="184"/>
    </row>
    <row r="872" spans="1:48" ht="12.75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4"/>
      <c r="AT872" s="184"/>
      <c r="AU872" s="184"/>
      <c r="AV872" s="184"/>
    </row>
    <row r="873" spans="1:48" ht="12.75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4"/>
      <c r="AT873" s="184"/>
      <c r="AU873" s="184"/>
      <c r="AV873" s="184"/>
    </row>
    <row r="874" spans="1:48" ht="12.75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4"/>
      <c r="AT874" s="184"/>
      <c r="AU874" s="184"/>
      <c r="AV874" s="184"/>
    </row>
    <row r="875" spans="1:48" ht="12.75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184"/>
      <c r="AT875" s="184"/>
      <c r="AU875" s="184"/>
      <c r="AV875" s="184"/>
    </row>
    <row r="876" spans="1:48" ht="12.75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184"/>
      <c r="AT876" s="184"/>
      <c r="AU876" s="184"/>
      <c r="AV876" s="184"/>
    </row>
    <row r="877" spans="1:48" ht="12.75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184"/>
      <c r="AT877" s="184"/>
      <c r="AU877" s="184"/>
      <c r="AV877" s="184"/>
    </row>
    <row r="878" spans="1:48" ht="12.75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84"/>
      <c r="AT878" s="184"/>
      <c r="AU878" s="184"/>
      <c r="AV878" s="184"/>
    </row>
    <row r="879" spans="1:48" ht="12.75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  <c r="AC879" s="184"/>
      <c r="AD879" s="184"/>
      <c r="AE879" s="184"/>
      <c r="AF879" s="184"/>
      <c r="AG879" s="184"/>
      <c r="AH879" s="184"/>
      <c r="AI879" s="184"/>
      <c r="AJ879" s="184"/>
      <c r="AK879" s="184"/>
      <c r="AL879" s="184"/>
      <c r="AM879" s="184"/>
      <c r="AN879" s="184"/>
      <c r="AO879" s="184"/>
      <c r="AP879" s="184"/>
      <c r="AQ879" s="184"/>
      <c r="AR879" s="184"/>
      <c r="AS879" s="184"/>
      <c r="AT879" s="184"/>
      <c r="AU879" s="184"/>
      <c r="AV879" s="184"/>
    </row>
    <row r="880" spans="1:48" ht="12.75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  <c r="AC880" s="184"/>
      <c r="AD880" s="184"/>
      <c r="AE880" s="184"/>
      <c r="AF880" s="184"/>
      <c r="AG880" s="184"/>
      <c r="AH880" s="184"/>
      <c r="AI880" s="184"/>
      <c r="AJ880" s="184"/>
      <c r="AK880" s="184"/>
      <c r="AL880" s="184"/>
      <c r="AM880" s="184"/>
      <c r="AN880" s="184"/>
      <c r="AO880" s="184"/>
      <c r="AP880" s="184"/>
      <c r="AQ880" s="184"/>
      <c r="AR880" s="184"/>
      <c r="AS880" s="184"/>
      <c r="AT880" s="184"/>
      <c r="AU880" s="184"/>
      <c r="AV880" s="184"/>
    </row>
    <row r="881" spans="1:48" ht="12.75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  <c r="AC881" s="184"/>
      <c r="AD881" s="184"/>
      <c r="AE881" s="184"/>
      <c r="AF881" s="184"/>
      <c r="AG881" s="184"/>
      <c r="AH881" s="184"/>
      <c r="AI881" s="184"/>
      <c r="AJ881" s="184"/>
      <c r="AK881" s="184"/>
      <c r="AL881" s="184"/>
      <c r="AM881" s="184"/>
      <c r="AN881" s="184"/>
      <c r="AO881" s="184"/>
      <c r="AP881" s="184"/>
      <c r="AQ881" s="184"/>
      <c r="AR881" s="184"/>
      <c r="AS881" s="184"/>
      <c r="AT881" s="184"/>
      <c r="AU881" s="184"/>
      <c r="AV881" s="184"/>
    </row>
    <row r="882" spans="1:48" ht="12.75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  <c r="AC882" s="184"/>
      <c r="AD882" s="184"/>
      <c r="AE882" s="184"/>
      <c r="AF882" s="184"/>
      <c r="AG882" s="184"/>
      <c r="AH882" s="184"/>
      <c r="AI882" s="184"/>
      <c r="AJ882" s="184"/>
      <c r="AK882" s="184"/>
      <c r="AL882" s="184"/>
      <c r="AM882" s="184"/>
      <c r="AN882" s="184"/>
      <c r="AO882" s="184"/>
      <c r="AP882" s="184"/>
      <c r="AQ882" s="184"/>
      <c r="AR882" s="184"/>
      <c r="AS882" s="184"/>
      <c r="AT882" s="184"/>
      <c r="AU882" s="184"/>
      <c r="AV882" s="184"/>
    </row>
    <row r="883" spans="1:48" ht="12.75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  <c r="AC883" s="184"/>
      <c r="AD883" s="184"/>
      <c r="AE883" s="184"/>
      <c r="AF883" s="184"/>
      <c r="AG883" s="184"/>
      <c r="AH883" s="184"/>
      <c r="AI883" s="184"/>
      <c r="AJ883" s="184"/>
      <c r="AK883" s="184"/>
      <c r="AL883" s="184"/>
      <c r="AM883" s="184"/>
      <c r="AN883" s="184"/>
      <c r="AO883" s="184"/>
      <c r="AP883" s="184"/>
      <c r="AQ883" s="184"/>
      <c r="AR883" s="184"/>
      <c r="AS883" s="184"/>
      <c r="AT883" s="184"/>
      <c r="AU883" s="184"/>
      <c r="AV883" s="184"/>
    </row>
    <row r="884" spans="1:48" ht="12.75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  <c r="AC884" s="184"/>
      <c r="AD884" s="184"/>
      <c r="AE884" s="184"/>
      <c r="AF884" s="184"/>
      <c r="AG884" s="184"/>
      <c r="AH884" s="184"/>
      <c r="AI884" s="184"/>
      <c r="AJ884" s="184"/>
      <c r="AK884" s="184"/>
      <c r="AL884" s="184"/>
      <c r="AM884" s="184"/>
      <c r="AN884" s="184"/>
      <c r="AO884" s="184"/>
      <c r="AP884" s="184"/>
      <c r="AQ884" s="184"/>
      <c r="AR884" s="184"/>
      <c r="AS884" s="184"/>
      <c r="AT884" s="184"/>
      <c r="AU884" s="184"/>
      <c r="AV884" s="184"/>
    </row>
    <row r="885" spans="1:48" ht="12.75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  <c r="AC885" s="184"/>
      <c r="AD885" s="184"/>
      <c r="AE885" s="184"/>
      <c r="AF885" s="184"/>
      <c r="AG885" s="184"/>
      <c r="AH885" s="184"/>
      <c r="AI885" s="184"/>
      <c r="AJ885" s="184"/>
      <c r="AK885" s="184"/>
      <c r="AL885" s="184"/>
      <c r="AM885" s="184"/>
      <c r="AN885" s="184"/>
      <c r="AO885" s="184"/>
      <c r="AP885" s="184"/>
      <c r="AQ885" s="184"/>
      <c r="AR885" s="184"/>
      <c r="AS885" s="184"/>
      <c r="AT885" s="184"/>
      <c r="AU885" s="184"/>
      <c r="AV885" s="184"/>
    </row>
    <row r="886" spans="1:48" ht="12.75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  <c r="AC886" s="184"/>
      <c r="AD886" s="184"/>
      <c r="AE886" s="184"/>
      <c r="AF886" s="184"/>
      <c r="AG886" s="184"/>
      <c r="AH886" s="184"/>
      <c r="AI886" s="184"/>
      <c r="AJ886" s="184"/>
      <c r="AK886" s="184"/>
      <c r="AL886" s="184"/>
      <c r="AM886" s="184"/>
      <c r="AN886" s="184"/>
      <c r="AO886" s="184"/>
      <c r="AP886" s="184"/>
      <c r="AQ886" s="184"/>
      <c r="AR886" s="184"/>
      <c r="AS886" s="184"/>
      <c r="AT886" s="184"/>
      <c r="AU886" s="184"/>
      <c r="AV886" s="184"/>
    </row>
    <row r="887" spans="1:48" ht="12.75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  <c r="AC887" s="184"/>
      <c r="AD887" s="184"/>
      <c r="AE887" s="184"/>
      <c r="AF887" s="184"/>
      <c r="AG887" s="184"/>
      <c r="AH887" s="184"/>
      <c r="AI887" s="184"/>
      <c r="AJ887" s="184"/>
      <c r="AK887" s="184"/>
      <c r="AL887" s="184"/>
      <c r="AM887" s="184"/>
      <c r="AN887" s="184"/>
      <c r="AO887" s="184"/>
      <c r="AP887" s="184"/>
      <c r="AQ887" s="184"/>
      <c r="AR887" s="184"/>
      <c r="AS887" s="184"/>
      <c r="AT887" s="184"/>
      <c r="AU887" s="184"/>
      <c r="AV887" s="184"/>
    </row>
    <row r="888" spans="1:48" ht="12.75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  <c r="AC888" s="184"/>
      <c r="AD888" s="184"/>
      <c r="AE888" s="184"/>
      <c r="AF888" s="184"/>
      <c r="AG888" s="184"/>
      <c r="AH888" s="184"/>
      <c r="AI888" s="184"/>
      <c r="AJ888" s="184"/>
      <c r="AK888" s="184"/>
      <c r="AL888" s="184"/>
      <c r="AM888" s="184"/>
      <c r="AN888" s="184"/>
      <c r="AO888" s="184"/>
      <c r="AP888" s="184"/>
      <c r="AQ888" s="184"/>
      <c r="AR888" s="184"/>
      <c r="AS888" s="184"/>
      <c r="AT888" s="184"/>
      <c r="AU888" s="184"/>
      <c r="AV888" s="184"/>
    </row>
    <row r="889" spans="1:48" ht="12.75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  <c r="AC889" s="184"/>
      <c r="AD889" s="184"/>
      <c r="AE889" s="184"/>
      <c r="AF889" s="184"/>
      <c r="AG889" s="184"/>
      <c r="AH889" s="184"/>
      <c r="AI889" s="184"/>
      <c r="AJ889" s="184"/>
      <c r="AK889" s="184"/>
      <c r="AL889" s="184"/>
      <c r="AM889" s="184"/>
      <c r="AN889" s="184"/>
      <c r="AO889" s="184"/>
      <c r="AP889" s="184"/>
      <c r="AQ889" s="184"/>
      <c r="AR889" s="184"/>
      <c r="AS889" s="184"/>
      <c r="AT889" s="184"/>
      <c r="AU889" s="184"/>
      <c r="AV889" s="184"/>
    </row>
    <row r="890" spans="1:48" ht="12.75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  <c r="AC890" s="184"/>
      <c r="AD890" s="184"/>
      <c r="AE890" s="184"/>
      <c r="AF890" s="184"/>
      <c r="AG890" s="184"/>
      <c r="AH890" s="184"/>
      <c r="AI890" s="184"/>
      <c r="AJ890" s="184"/>
      <c r="AK890" s="184"/>
      <c r="AL890" s="184"/>
      <c r="AM890" s="184"/>
      <c r="AN890" s="184"/>
      <c r="AO890" s="184"/>
      <c r="AP890" s="184"/>
      <c r="AQ890" s="184"/>
      <c r="AR890" s="184"/>
      <c r="AS890" s="184"/>
      <c r="AT890" s="184"/>
      <c r="AU890" s="184"/>
      <c r="AV890" s="184"/>
    </row>
    <row r="891" spans="1:48" ht="12.75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  <c r="AC891" s="184"/>
      <c r="AD891" s="184"/>
      <c r="AE891" s="184"/>
      <c r="AF891" s="184"/>
      <c r="AG891" s="184"/>
      <c r="AH891" s="184"/>
      <c r="AI891" s="184"/>
      <c r="AJ891" s="184"/>
      <c r="AK891" s="184"/>
      <c r="AL891" s="184"/>
      <c r="AM891" s="184"/>
      <c r="AN891" s="184"/>
      <c r="AO891" s="184"/>
      <c r="AP891" s="184"/>
      <c r="AQ891" s="184"/>
      <c r="AR891" s="184"/>
      <c r="AS891" s="184"/>
      <c r="AT891" s="184"/>
      <c r="AU891" s="184"/>
      <c r="AV891" s="184"/>
    </row>
    <row r="892" spans="1:48" ht="12.75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  <c r="AC892" s="184"/>
      <c r="AD892" s="184"/>
      <c r="AE892" s="184"/>
      <c r="AF892" s="184"/>
      <c r="AG892" s="184"/>
      <c r="AH892" s="184"/>
      <c r="AI892" s="184"/>
      <c r="AJ892" s="184"/>
      <c r="AK892" s="184"/>
      <c r="AL892" s="184"/>
      <c r="AM892" s="184"/>
      <c r="AN892" s="184"/>
      <c r="AO892" s="184"/>
      <c r="AP892" s="184"/>
      <c r="AQ892" s="184"/>
      <c r="AR892" s="184"/>
      <c r="AS892" s="184"/>
      <c r="AT892" s="184"/>
      <c r="AU892" s="184"/>
      <c r="AV892" s="184"/>
    </row>
    <row r="893" spans="1:48" ht="12.75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  <c r="AC893" s="184"/>
      <c r="AD893" s="184"/>
      <c r="AE893" s="184"/>
      <c r="AF893" s="184"/>
      <c r="AG893" s="184"/>
      <c r="AH893" s="184"/>
      <c r="AI893" s="184"/>
      <c r="AJ893" s="184"/>
      <c r="AK893" s="184"/>
      <c r="AL893" s="184"/>
      <c r="AM893" s="184"/>
      <c r="AN893" s="184"/>
      <c r="AO893" s="184"/>
      <c r="AP893" s="184"/>
      <c r="AQ893" s="184"/>
      <c r="AR893" s="184"/>
      <c r="AS893" s="184"/>
      <c r="AT893" s="184"/>
      <c r="AU893" s="184"/>
      <c r="AV893" s="184"/>
    </row>
    <row r="894" spans="1:48" ht="12.75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  <c r="AC894" s="184"/>
      <c r="AD894" s="184"/>
      <c r="AE894" s="184"/>
      <c r="AF894" s="184"/>
      <c r="AG894" s="184"/>
      <c r="AH894" s="184"/>
      <c r="AI894" s="184"/>
      <c r="AJ894" s="184"/>
      <c r="AK894" s="184"/>
      <c r="AL894" s="184"/>
      <c r="AM894" s="184"/>
      <c r="AN894" s="184"/>
      <c r="AO894" s="184"/>
      <c r="AP894" s="184"/>
      <c r="AQ894" s="184"/>
      <c r="AR894" s="184"/>
      <c r="AS894" s="184"/>
      <c r="AT894" s="184"/>
      <c r="AU894" s="184"/>
      <c r="AV894" s="184"/>
    </row>
    <row r="895" spans="1:48" ht="12.75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  <c r="AC895" s="184"/>
      <c r="AD895" s="184"/>
      <c r="AE895" s="184"/>
      <c r="AF895" s="184"/>
      <c r="AG895" s="184"/>
      <c r="AH895" s="184"/>
      <c r="AI895" s="184"/>
      <c r="AJ895" s="184"/>
      <c r="AK895" s="184"/>
      <c r="AL895" s="184"/>
      <c r="AM895" s="184"/>
      <c r="AN895" s="184"/>
      <c r="AO895" s="184"/>
      <c r="AP895" s="184"/>
      <c r="AQ895" s="184"/>
      <c r="AR895" s="184"/>
      <c r="AS895" s="184"/>
      <c r="AT895" s="184"/>
      <c r="AU895" s="184"/>
      <c r="AV895" s="184"/>
    </row>
    <row r="896" spans="1:48" ht="12.75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  <c r="AC896" s="184"/>
      <c r="AD896" s="184"/>
      <c r="AE896" s="184"/>
      <c r="AF896" s="184"/>
      <c r="AG896" s="184"/>
      <c r="AH896" s="184"/>
      <c r="AI896" s="184"/>
      <c r="AJ896" s="184"/>
      <c r="AK896" s="184"/>
      <c r="AL896" s="184"/>
      <c r="AM896" s="184"/>
      <c r="AN896" s="184"/>
      <c r="AO896" s="184"/>
      <c r="AP896" s="184"/>
      <c r="AQ896" s="184"/>
      <c r="AR896" s="184"/>
      <c r="AS896" s="184"/>
      <c r="AT896" s="184"/>
      <c r="AU896" s="184"/>
      <c r="AV896" s="184"/>
    </row>
    <row r="897" spans="1:48" ht="12.75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  <c r="AC897" s="184"/>
      <c r="AD897" s="184"/>
      <c r="AE897" s="184"/>
      <c r="AF897" s="184"/>
      <c r="AG897" s="184"/>
      <c r="AH897" s="184"/>
      <c r="AI897" s="184"/>
      <c r="AJ897" s="184"/>
      <c r="AK897" s="184"/>
      <c r="AL897" s="184"/>
      <c r="AM897" s="184"/>
      <c r="AN897" s="184"/>
      <c r="AO897" s="184"/>
      <c r="AP897" s="184"/>
      <c r="AQ897" s="184"/>
      <c r="AR897" s="184"/>
      <c r="AS897" s="184"/>
      <c r="AT897" s="184"/>
      <c r="AU897" s="184"/>
      <c r="AV897" s="184"/>
    </row>
    <row r="898" spans="1:48" ht="12.75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  <c r="AC898" s="184"/>
      <c r="AD898" s="184"/>
      <c r="AE898" s="184"/>
      <c r="AF898" s="184"/>
      <c r="AG898" s="184"/>
      <c r="AH898" s="184"/>
      <c r="AI898" s="184"/>
      <c r="AJ898" s="184"/>
      <c r="AK898" s="184"/>
      <c r="AL898" s="184"/>
      <c r="AM898" s="184"/>
      <c r="AN898" s="184"/>
      <c r="AO898" s="184"/>
      <c r="AP898" s="184"/>
      <c r="AQ898" s="184"/>
      <c r="AR898" s="184"/>
      <c r="AS898" s="184"/>
      <c r="AT898" s="184"/>
      <c r="AU898" s="184"/>
      <c r="AV898" s="184"/>
    </row>
    <row r="899" spans="1:48" ht="12.75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  <c r="AC899" s="184"/>
      <c r="AD899" s="184"/>
      <c r="AE899" s="184"/>
      <c r="AF899" s="184"/>
      <c r="AG899" s="184"/>
      <c r="AH899" s="184"/>
      <c r="AI899" s="184"/>
      <c r="AJ899" s="184"/>
      <c r="AK899" s="184"/>
      <c r="AL899" s="184"/>
      <c r="AM899" s="184"/>
      <c r="AN899" s="184"/>
      <c r="AO899" s="184"/>
      <c r="AP899" s="184"/>
      <c r="AQ899" s="184"/>
      <c r="AR899" s="184"/>
      <c r="AS899" s="184"/>
      <c r="AT899" s="184"/>
      <c r="AU899" s="184"/>
      <c r="AV899" s="184"/>
    </row>
    <row r="900" spans="1:48" ht="12.75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  <c r="AC900" s="184"/>
      <c r="AD900" s="184"/>
      <c r="AE900" s="184"/>
      <c r="AF900" s="184"/>
      <c r="AG900" s="184"/>
      <c r="AH900" s="184"/>
      <c r="AI900" s="184"/>
      <c r="AJ900" s="184"/>
      <c r="AK900" s="184"/>
      <c r="AL900" s="184"/>
      <c r="AM900" s="184"/>
      <c r="AN900" s="184"/>
      <c r="AO900" s="184"/>
      <c r="AP900" s="184"/>
      <c r="AQ900" s="184"/>
      <c r="AR900" s="184"/>
      <c r="AS900" s="184"/>
      <c r="AT900" s="184"/>
      <c r="AU900" s="184"/>
      <c r="AV900" s="184"/>
    </row>
    <row r="901" spans="1:48" ht="12.75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  <c r="AC901" s="184"/>
      <c r="AD901" s="184"/>
      <c r="AE901" s="184"/>
      <c r="AF901" s="184"/>
      <c r="AG901" s="184"/>
      <c r="AH901" s="184"/>
      <c r="AI901" s="184"/>
      <c r="AJ901" s="184"/>
      <c r="AK901" s="184"/>
      <c r="AL901" s="184"/>
      <c r="AM901" s="184"/>
      <c r="AN901" s="184"/>
      <c r="AO901" s="184"/>
      <c r="AP901" s="184"/>
      <c r="AQ901" s="184"/>
      <c r="AR901" s="184"/>
      <c r="AS901" s="184"/>
      <c r="AT901" s="184"/>
      <c r="AU901" s="184"/>
      <c r="AV901" s="184"/>
    </row>
    <row r="902" spans="1:48" ht="12.75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  <c r="AC902" s="184"/>
      <c r="AD902" s="184"/>
      <c r="AE902" s="184"/>
      <c r="AF902" s="184"/>
      <c r="AG902" s="184"/>
      <c r="AH902" s="184"/>
      <c r="AI902" s="184"/>
      <c r="AJ902" s="184"/>
      <c r="AK902" s="184"/>
      <c r="AL902" s="184"/>
      <c r="AM902" s="184"/>
      <c r="AN902" s="184"/>
      <c r="AO902" s="184"/>
      <c r="AP902" s="184"/>
      <c r="AQ902" s="184"/>
      <c r="AR902" s="184"/>
      <c r="AS902" s="184"/>
      <c r="AT902" s="184"/>
      <c r="AU902" s="184"/>
      <c r="AV902" s="184"/>
    </row>
    <row r="903" spans="1:48" ht="12.75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  <c r="AC903" s="184"/>
      <c r="AD903" s="184"/>
      <c r="AE903" s="184"/>
      <c r="AF903" s="184"/>
      <c r="AG903" s="184"/>
      <c r="AH903" s="184"/>
      <c r="AI903" s="184"/>
      <c r="AJ903" s="184"/>
      <c r="AK903" s="184"/>
      <c r="AL903" s="184"/>
      <c r="AM903" s="184"/>
      <c r="AN903" s="184"/>
      <c r="AO903" s="184"/>
      <c r="AP903" s="184"/>
      <c r="AQ903" s="184"/>
      <c r="AR903" s="184"/>
      <c r="AS903" s="184"/>
      <c r="AT903" s="184"/>
      <c r="AU903" s="184"/>
      <c r="AV903" s="184"/>
    </row>
    <row r="904" spans="1:48" ht="12.75">
      <c r="A904" s="184"/>
      <c r="B904" s="184"/>
      <c r="C904" s="184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  <c r="AB904" s="184"/>
      <c r="AC904" s="184"/>
      <c r="AD904" s="184"/>
      <c r="AE904" s="184"/>
      <c r="AF904" s="184"/>
      <c r="AG904" s="184"/>
      <c r="AH904" s="184"/>
      <c r="AI904" s="184"/>
      <c r="AJ904" s="184"/>
      <c r="AK904" s="184"/>
      <c r="AL904" s="184"/>
      <c r="AM904" s="184"/>
      <c r="AN904" s="184"/>
      <c r="AO904" s="184"/>
      <c r="AP904" s="184"/>
      <c r="AQ904" s="184"/>
      <c r="AR904" s="184"/>
      <c r="AS904" s="184"/>
      <c r="AT904" s="184"/>
      <c r="AU904" s="184"/>
      <c r="AV904" s="184"/>
    </row>
    <row r="905" spans="1:48" ht="12.75">
      <c r="A905" s="184"/>
      <c r="B905" s="184"/>
      <c r="C905" s="184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  <c r="AB905" s="184"/>
      <c r="AC905" s="184"/>
      <c r="AD905" s="184"/>
      <c r="AE905" s="184"/>
      <c r="AF905" s="184"/>
      <c r="AG905" s="184"/>
      <c r="AH905" s="184"/>
      <c r="AI905" s="184"/>
      <c r="AJ905" s="184"/>
      <c r="AK905" s="184"/>
      <c r="AL905" s="184"/>
      <c r="AM905" s="184"/>
      <c r="AN905" s="184"/>
      <c r="AO905" s="184"/>
      <c r="AP905" s="184"/>
      <c r="AQ905" s="184"/>
      <c r="AR905" s="184"/>
      <c r="AS905" s="184"/>
      <c r="AT905" s="184"/>
      <c r="AU905" s="184"/>
      <c r="AV905" s="184"/>
    </row>
    <row r="906" spans="1:48" ht="12.75">
      <c r="A906" s="184"/>
      <c r="B906" s="184"/>
      <c r="C906" s="184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  <c r="AC906" s="184"/>
      <c r="AD906" s="184"/>
      <c r="AE906" s="184"/>
      <c r="AF906" s="184"/>
      <c r="AG906" s="184"/>
      <c r="AH906" s="184"/>
      <c r="AI906" s="184"/>
      <c r="AJ906" s="184"/>
      <c r="AK906" s="184"/>
      <c r="AL906" s="184"/>
      <c r="AM906" s="184"/>
      <c r="AN906" s="184"/>
      <c r="AO906" s="184"/>
      <c r="AP906" s="184"/>
      <c r="AQ906" s="184"/>
      <c r="AR906" s="184"/>
      <c r="AS906" s="184"/>
      <c r="AT906" s="184"/>
      <c r="AU906" s="184"/>
      <c r="AV906" s="184"/>
    </row>
    <row r="907" spans="1:48" ht="12.75">
      <c r="A907" s="184"/>
      <c r="B907" s="184"/>
      <c r="C907" s="184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  <c r="AC907" s="184"/>
      <c r="AD907" s="184"/>
      <c r="AE907" s="184"/>
      <c r="AF907" s="184"/>
      <c r="AG907" s="184"/>
      <c r="AH907" s="184"/>
      <c r="AI907" s="184"/>
      <c r="AJ907" s="184"/>
      <c r="AK907" s="184"/>
      <c r="AL907" s="184"/>
      <c r="AM907" s="184"/>
      <c r="AN907" s="184"/>
      <c r="AO907" s="184"/>
      <c r="AP907" s="184"/>
      <c r="AQ907" s="184"/>
      <c r="AR907" s="184"/>
      <c r="AS907" s="184"/>
      <c r="AT907" s="184"/>
      <c r="AU907" s="184"/>
      <c r="AV907" s="184"/>
    </row>
    <row r="908" spans="1:48" ht="12.75">
      <c r="A908" s="184"/>
      <c r="B908" s="184"/>
      <c r="C908" s="184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  <c r="AC908" s="184"/>
      <c r="AD908" s="184"/>
      <c r="AE908" s="184"/>
      <c r="AF908" s="184"/>
      <c r="AG908" s="184"/>
      <c r="AH908" s="184"/>
      <c r="AI908" s="184"/>
      <c r="AJ908" s="184"/>
      <c r="AK908" s="184"/>
      <c r="AL908" s="184"/>
      <c r="AM908" s="184"/>
      <c r="AN908" s="184"/>
      <c r="AO908" s="184"/>
      <c r="AP908" s="184"/>
      <c r="AQ908" s="184"/>
      <c r="AR908" s="184"/>
      <c r="AS908" s="184"/>
      <c r="AT908" s="184"/>
      <c r="AU908" s="184"/>
      <c r="AV908" s="184"/>
    </row>
    <row r="909" spans="1:48" ht="12.75">
      <c r="A909" s="184"/>
      <c r="B909" s="184"/>
      <c r="C909" s="184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  <c r="AC909" s="184"/>
      <c r="AD909" s="184"/>
      <c r="AE909" s="184"/>
      <c r="AF909" s="184"/>
      <c r="AG909" s="184"/>
      <c r="AH909" s="184"/>
      <c r="AI909" s="184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184"/>
      <c r="AT909" s="184"/>
      <c r="AU909" s="184"/>
      <c r="AV909" s="184"/>
    </row>
    <row r="910" spans="1:48" ht="12.75">
      <c r="A910" s="184"/>
      <c r="B910" s="184"/>
      <c r="C910" s="184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84"/>
      <c r="AT910" s="184"/>
      <c r="AU910" s="184"/>
      <c r="AV910" s="184"/>
    </row>
    <row r="911" spans="1:48" ht="12.75">
      <c r="A911" s="184"/>
      <c r="B911" s="184"/>
      <c r="C911" s="184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  <c r="AC911" s="184"/>
      <c r="AD911" s="184"/>
      <c r="AE911" s="184"/>
      <c r="AF911" s="184"/>
      <c r="AG911" s="184"/>
      <c r="AH911" s="184"/>
      <c r="AI911" s="184"/>
      <c r="AJ911" s="184"/>
      <c r="AK911" s="184"/>
      <c r="AL911" s="184"/>
      <c r="AM911" s="184"/>
      <c r="AN911" s="184"/>
      <c r="AO911" s="184"/>
      <c r="AP911" s="184"/>
      <c r="AQ911" s="184"/>
      <c r="AR911" s="184"/>
      <c r="AS911" s="184"/>
      <c r="AT911" s="184"/>
      <c r="AU911" s="184"/>
      <c r="AV911" s="184"/>
    </row>
    <row r="912" spans="1:48" ht="12.75">
      <c r="A912" s="184"/>
      <c r="B912" s="184"/>
      <c r="C912" s="184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  <c r="AC912" s="184"/>
      <c r="AD912" s="184"/>
      <c r="AE912" s="184"/>
      <c r="AF912" s="184"/>
      <c r="AG912" s="184"/>
      <c r="AH912" s="184"/>
      <c r="AI912" s="184"/>
      <c r="AJ912" s="184"/>
      <c r="AK912" s="184"/>
      <c r="AL912" s="184"/>
      <c r="AM912" s="184"/>
      <c r="AN912" s="184"/>
      <c r="AO912" s="184"/>
      <c r="AP912" s="184"/>
      <c r="AQ912" s="184"/>
      <c r="AR912" s="184"/>
      <c r="AS912" s="184"/>
      <c r="AT912" s="184"/>
      <c r="AU912" s="184"/>
      <c r="AV912" s="184"/>
    </row>
    <row r="913" spans="1:48" ht="12.75">
      <c r="A913" s="184"/>
      <c r="B913" s="184"/>
      <c r="C913" s="184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  <c r="AC913" s="184"/>
      <c r="AD913" s="184"/>
      <c r="AE913" s="184"/>
      <c r="AF913" s="184"/>
      <c r="AG913" s="184"/>
      <c r="AH913" s="184"/>
      <c r="AI913" s="184"/>
      <c r="AJ913" s="184"/>
      <c r="AK913" s="184"/>
      <c r="AL913" s="184"/>
      <c r="AM913" s="184"/>
      <c r="AN913" s="184"/>
      <c r="AO913" s="184"/>
      <c r="AP913" s="184"/>
      <c r="AQ913" s="184"/>
      <c r="AR913" s="184"/>
      <c r="AS913" s="184"/>
      <c r="AT913" s="184"/>
      <c r="AU913" s="184"/>
      <c r="AV913" s="184"/>
    </row>
    <row r="914" spans="1:48" ht="12.75">
      <c r="A914" s="184"/>
      <c r="B914" s="184"/>
      <c r="C914" s="184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T914" s="184"/>
      <c r="AU914" s="184"/>
      <c r="AV914" s="184"/>
    </row>
    <row r="915" spans="1:48" ht="12.75">
      <c r="A915" s="184"/>
      <c r="B915" s="184"/>
      <c r="C915" s="184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  <c r="AC915" s="184"/>
      <c r="AD915" s="184"/>
      <c r="AE915" s="184"/>
      <c r="AF915" s="184"/>
      <c r="AG915" s="184"/>
      <c r="AH915" s="184"/>
      <c r="AI915" s="184"/>
      <c r="AJ915" s="184"/>
      <c r="AK915" s="184"/>
      <c r="AL915" s="184"/>
      <c r="AM915" s="184"/>
      <c r="AN915" s="184"/>
      <c r="AO915" s="184"/>
      <c r="AP915" s="184"/>
      <c r="AQ915" s="184"/>
      <c r="AR915" s="184"/>
      <c r="AS915" s="184"/>
      <c r="AT915" s="184"/>
      <c r="AU915" s="184"/>
      <c r="AV915" s="184"/>
    </row>
    <row r="916" spans="1:48" ht="12.75">
      <c r="A916" s="184"/>
      <c r="B916" s="184"/>
      <c r="C916" s="184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  <c r="AC916" s="184"/>
      <c r="AD916" s="184"/>
      <c r="AE916" s="184"/>
      <c r="AF916" s="184"/>
      <c r="AG916" s="184"/>
      <c r="AH916" s="184"/>
      <c r="AI916" s="184"/>
      <c r="AJ916" s="184"/>
      <c r="AK916" s="184"/>
      <c r="AL916" s="184"/>
      <c r="AM916" s="184"/>
      <c r="AN916" s="184"/>
      <c r="AO916" s="184"/>
      <c r="AP916" s="184"/>
      <c r="AQ916" s="184"/>
      <c r="AR916" s="184"/>
      <c r="AS916" s="184"/>
      <c r="AT916" s="184"/>
      <c r="AU916" s="184"/>
      <c r="AV916" s="184"/>
    </row>
    <row r="917" spans="1:48" ht="12.75">
      <c r="A917" s="184"/>
      <c r="B917" s="184"/>
      <c r="C917" s="184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  <c r="AC917" s="184"/>
      <c r="AD917" s="184"/>
      <c r="AE917" s="184"/>
      <c r="AF917" s="184"/>
      <c r="AG917" s="184"/>
      <c r="AH917" s="184"/>
      <c r="AI917" s="184"/>
      <c r="AJ917" s="184"/>
      <c r="AK917" s="184"/>
      <c r="AL917" s="184"/>
      <c r="AM917" s="184"/>
      <c r="AN917" s="184"/>
      <c r="AO917" s="184"/>
      <c r="AP917" s="184"/>
      <c r="AQ917" s="184"/>
      <c r="AR917" s="184"/>
      <c r="AS917" s="184"/>
      <c r="AT917" s="184"/>
      <c r="AU917" s="184"/>
      <c r="AV917" s="184"/>
    </row>
    <row r="918" spans="1:48" ht="12.75">
      <c r="A918" s="184"/>
      <c r="B918" s="184"/>
      <c r="C918" s="184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  <c r="AC918" s="184"/>
      <c r="AD918" s="184"/>
      <c r="AE918" s="184"/>
      <c r="AF918" s="184"/>
      <c r="AG918" s="184"/>
      <c r="AH918" s="184"/>
      <c r="AI918" s="184"/>
      <c r="AJ918" s="184"/>
      <c r="AK918" s="184"/>
      <c r="AL918" s="184"/>
      <c r="AM918" s="184"/>
      <c r="AN918" s="184"/>
      <c r="AO918" s="184"/>
      <c r="AP918" s="184"/>
      <c r="AQ918" s="184"/>
      <c r="AR918" s="184"/>
      <c r="AS918" s="184"/>
      <c r="AT918" s="184"/>
      <c r="AU918" s="184"/>
      <c r="AV918" s="184"/>
    </row>
    <row r="919" spans="1:48" ht="12.75">
      <c r="A919" s="184"/>
      <c r="B919" s="184"/>
      <c r="C919" s="184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  <c r="AC919" s="184"/>
      <c r="AD919" s="184"/>
      <c r="AE919" s="184"/>
      <c r="AF919" s="184"/>
      <c r="AG919" s="184"/>
      <c r="AH919" s="184"/>
      <c r="AI919" s="184"/>
      <c r="AJ919" s="184"/>
      <c r="AK919" s="184"/>
      <c r="AL919" s="184"/>
      <c r="AM919" s="184"/>
      <c r="AN919" s="184"/>
      <c r="AO919" s="184"/>
      <c r="AP919" s="184"/>
      <c r="AQ919" s="184"/>
      <c r="AR919" s="184"/>
      <c r="AS919" s="184"/>
      <c r="AT919" s="184"/>
      <c r="AU919" s="184"/>
      <c r="AV919" s="184"/>
    </row>
    <row r="920" spans="1:48" ht="12.75">
      <c r="A920" s="184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  <c r="AC920" s="184"/>
      <c r="AD920" s="184"/>
      <c r="AE920" s="184"/>
      <c r="AF920" s="184"/>
      <c r="AG920" s="184"/>
      <c r="AH920" s="184"/>
      <c r="AI920" s="184"/>
      <c r="AJ920" s="184"/>
      <c r="AK920" s="184"/>
      <c r="AL920" s="184"/>
      <c r="AM920" s="184"/>
      <c r="AN920" s="184"/>
      <c r="AO920" s="184"/>
      <c r="AP920" s="184"/>
      <c r="AQ920" s="184"/>
      <c r="AR920" s="184"/>
      <c r="AS920" s="184"/>
      <c r="AT920" s="184"/>
      <c r="AU920" s="184"/>
      <c r="AV920" s="184"/>
    </row>
    <row r="921" spans="1:48" ht="12.75">
      <c r="A921" s="184"/>
      <c r="B921" s="184"/>
      <c r="C921" s="184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  <c r="AC921" s="184"/>
      <c r="AD921" s="184"/>
      <c r="AE921" s="184"/>
      <c r="AF921" s="184"/>
      <c r="AG921" s="184"/>
      <c r="AH921" s="184"/>
      <c r="AI921" s="184"/>
      <c r="AJ921" s="184"/>
      <c r="AK921" s="184"/>
      <c r="AL921" s="184"/>
      <c r="AM921" s="184"/>
      <c r="AN921" s="184"/>
      <c r="AO921" s="184"/>
      <c r="AP921" s="184"/>
      <c r="AQ921" s="184"/>
      <c r="AR921" s="184"/>
      <c r="AS921" s="184"/>
      <c r="AT921" s="184"/>
      <c r="AU921" s="184"/>
      <c r="AV921" s="184"/>
    </row>
    <row r="922" spans="1:48" ht="12.75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  <c r="AC922" s="184"/>
      <c r="AD922" s="184"/>
      <c r="AE922" s="184"/>
      <c r="AF922" s="184"/>
      <c r="AG922" s="184"/>
      <c r="AH922" s="184"/>
      <c r="AI922" s="184"/>
      <c r="AJ922" s="184"/>
      <c r="AK922" s="184"/>
      <c r="AL922" s="184"/>
      <c r="AM922" s="184"/>
      <c r="AN922" s="184"/>
      <c r="AO922" s="184"/>
      <c r="AP922" s="184"/>
      <c r="AQ922" s="184"/>
      <c r="AR922" s="184"/>
      <c r="AS922" s="184"/>
      <c r="AT922" s="184"/>
      <c r="AU922" s="184"/>
      <c r="AV922" s="184"/>
    </row>
    <row r="923" spans="1:48" ht="12.75">
      <c r="A923" s="184"/>
      <c r="B923" s="184"/>
      <c r="C923" s="184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  <c r="AB923" s="184"/>
      <c r="AC923" s="184"/>
      <c r="AD923" s="184"/>
      <c r="AE923" s="184"/>
      <c r="AF923" s="184"/>
      <c r="AG923" s="184"/>
      <c r="AH923" s="184"/>
      <c r="AI923" s="184"/>
      <c r="AJ923" s="184"/>
      <c r="AK923" s="184"/>
      <c r="AL923" s="184"/>
      <c r="AM923" s="184"/>
      <c r="AN923" s="184"/>
      <c r="AO923" s="184"/>
      <c r="AP923" s="184"/>
      <c r="AQ923" s="184"/>
      <c r="AR923" s="184"/>
      <c r="AS923" s="184"/>
      <c r="AT923" s="184"/>
      <c r="AU923" s="184"/>
      <c r="AV923" s="184"/>
    </row>
    <row r="924" spans="1:48" ht="12.75">
      <c r="A924" s="184"/>
      <c r="B924" s="184"/>
      <c r="C924" s="184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4"/>
      <c r="AT924" s="184"/>
      <c r="AU924" s="184"/>
      <c r="AV924" s="184"/>
    </row>
    <row r="925" spans="1:48" ht="12.75">
      <c r="A925" s="184"/>
      <c r="B925" s="184"/>
      <c r="C925" s="184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4"/>
      <c r="AT925" s="184"/>
      <c r="AU925" s="184"/>
      <c r="AV925" s="184"/>
    </row>
    <row r="926" spans="1:48" ht="12.75">
      <c r="A926" s="184"/>
      <c r="B926" s="184"/>
      <c r="C926" s="184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4"/>
      <c r="AT926" s="184"/>
      <c r="AU926" s="184"/>
      <c r="AV926" s="184"/>
    </row>
    <row r="927" spans="1:48" ht="12.75">
      <c r="A927" s="184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4"/>
      <c r="AT927" s="184"/>
      <c r="AU927" s="184"/>
      <c r="AV927" s="184"/>
    </row>
    <row r="928" spans="1:48" ht="12.75">
      <c r="A928" s="184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4"/>
      <c r="AT928" s="184"/>
      <c r="AU928" s="184"/>
      <c r="AV928" s="184"/>
    </row>
    <row r="929" spans="1:48" ht="12.75">
      <c r="A929" s="184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84"/>
      <c r="AT929" s="184"/>
      <c r="AU929" s="184"/>
      <c r="AV929" s="184"/>
    </row>
    <row r="930" spans="1:48" ht="12.75">
      <c r="A930" s="184"/>
      <c r="B930" s="184"/>
      <c r="C930" s="184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84"/>
      <c r="AT930" s="184"/>
      <c r="AU930" s="184"/>
      <c r="AV930" s="184"/>
    </row>
    <row r="931" spans="1:48" ht="12.75">
      <c r="A931" s="184"/>
      <c r="B931" s="184"/>
      <c r="C931" s="184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84"/>
      <c r="AT931" s="184"/>
      <c r="AU931" s="184"/>
      <c r="AV931" s="184"/>
    </row>
    <row r="932" spans="1:48" ht="12.75">
      <c r="A932" s="184"/>
      <c r="B932" s="184"/>
      <c r="C932" s="184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</row>
    <row r="933" spans="1:48" ht="12.75">
      <c r="A933" s="184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  <c r="AC933" s="184"/>
      <c r="AD933" s="184"/>
      <c r="AE933" s="184"/>
      <c r="AF933" s="184"/>
      <c r="AG933" s="184"/>
      <c r="AH933" s="184"/>
      <c r="AI933" s="184"/>
      <c r="AJ933" s="184"/>
      <c r="AK933" s="184"/>
      <c r="AL933" s="184"/>
      <c r="AM933" s="184"/>
      <c r="AN933" s="184"/>
      <c r="AO933" s="184"/>
      <c r="AP933" s="184"/>
      <c r="AQ933" s="184"/>
      <c r="AR933" s="184"/>
      <c r="AS933" s="184"/>
      <c r="AT933" s="184"/>
      <c r="AU933" s="184"/>
      <c r="AV933" s="184"/>
    </row>
    <row r="934" spans="1:48" ht="12.75">
      <c r="A934" s="184"/>
      <c r="B934" s="184"/>
      <c r="C934" s="184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  <c r="AC934" s="184"/>
      <c r="AD934" s="184"/>
      <c r="AE934" s="184"/>
      <c r="AF934" s="184"/>
      <c r="AG934" s="184"/>
      <c r="AH934" s="184"/>
      <c r="AI934" s="184"/>
      <c r="AJ934" s="184"/>
      <c r="AK934" s="184"/>
      <c r="AL934" s="184"/>
      <c r="AM934" s="184"/>
      <c r="AN934" s="184"/>
      <c r="AO934" s="184"/>
      <c r="AP934" s="184"/>
      <c r="AQ934" s="184"/>
      <c r="AR934" s="184"/>
      <c r="AS934" s="184"/>
      <c r="AT934" s="184"/>
      <c r="AU934" s="184"/>
      <c r="AV934" s="184"/>
    </row>
    <row r="935" spans="1:48" ht="12.75">
      <c r="A935" s="184"/>
      <c r="B935" s="184"/>
      <c r="C935" s="184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  <c r="AC935" s="184"/>
      <c r="AD935" s="184"/>
      <c r="AE935" s="184"/>
      <c r="AF935" s="184"/>
      <c r="AG935" s="184"/>
      <c r="AH935" s="184"/>
      <c r="AI935" s="184"/>
      <c r="AJ935" s="184"/>
      <c r="AK935" s="184"/>
      <c r="AL935" s="184"/>
      <c r="AM935" s="184"/>
      <c r="AN935" s="184"/>
      <c r="AO935" s="184"/>
      <c r="AP935" s="184"/>
      <c r="AQ935" s="184"/>
      <c r="AR935" s="184"/>
      <c r="AS935" s="184"/>
      <c r="AT935" s="184"/>
      <c r="AU935" s="184"/>
      <c r="AV935" s="184"/>
    </row>
    <row r="936" spans="1:48" ht="12.75">
      <c r="A936" s="184"/>
      <c r="B936" s="184"/>
      <c r="C936" s="184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  <c r="AC936" s="184"/>
      <c r="AD936" s="184"/>
      <c r="AE936" s="184"/>
      <c r="AF936" s="184"/>
      <c r="AG936" s="184"/>
      <c r="AH936" s="184"/>
      <c r="AI936" s="184"/>
      <c r="AJ936" s="184"/>
      <c r="AK936" s="184"/>
      <c r="AL936" s="184"/>
      <c r="AM936" s="184"/>
      <c r="AN936" s="184"/>
      <c r="AO936" s="184"/>
      <c r="AP936" s="184"/>
      <c r="AQ936" s="184"/>
      <c r="AR936" s="184"/>
      <c r="AS936" s="184"/>
      <c r="AT936" s="184"/>
      <c r="AU936" s="184"/>
      <c r="AV936" s="184"/>
    </row>
    <row r="937" spans="1:48" ht="12.75">
      <c r="A937" s="184"/>
      <c r="B937" s="184"/>
      <c r="C937" s="184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  <c r="AC937" s="184"/>
      <c r="AD937" s="184"/>
      <c r="AE937" s="184"/>
      <c r="AF937" s="184"/>
      <c r="AG937" s="184"/>
      <c r="AH937" s="184"/>
      <c r="AI937" s="184"/>
      <c r="AJ937" s="184"/>
      <c r="AK937" s="184"/>
      <c r="AL937" s="184"/>
      <c r="AM937" s="184"/>
      <c r="AN937" s="184"/>
      <c r="AO937" s="184"/>
      <c r="AP937" s="184"/>
      <c r="AQ937" s="184"/>
      <c r="AR937" s="184"/>
      <c r="AS937" s="184"/>
      <c r="AT937" s="184"/>
      <c r="AU937" s="184"/>
      <c r="AV937" s="184"/>
    </row>
    <row r="938" spans="1:48" ht="12.75">
      <c r="A938" s="184"/>
      <c r="B938" s="184"/>
      <c r="C938" s="184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4"/>
      <c r="AT938" s="184"/>
      <c r="AU938" s="184"/>
      <c r="AV938" s="184"/>
    </row>
    <row r="939" spans="1:48" ht="12.75">
      <c r="A939" s="184"/>
      <c r="B939" s="184"/>
      <c r="C939" s="184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4"/>
      <c r="AT939" s="184"/>
      <c r="AU939" s="184"/>
      <c r="AV939" s="184"/>
    </row>
    <row r="940" spans="1:48" ht="12.75">
      <c r="A940" s="184"/>
      <c r="B940" s="184"/>
      <c r="C940" s="184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4"/>
      <c r="AT940" s="184"/>
      <c r="AU940" s="184"/>
      <c r="AV940" s="184"/>
    </row>
    <row r="941" spans="1:48" ht="12.75">
      <c r="A941" s="184"/>
      <c r="B941" s="184"/>
      <c r="C941" s="184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84"/>
      <c r="AT941" s="184"/>
      <c r="AU941" s="184"/>
      <c r="AV941" s="184"/>
    </row>
    <row r="942" spans="1:48" ht="12.75">
      <c r="A942" s="184"/>
      <c r="B942" s="184"/>
      <c r="C942" s="184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4"/>
      <c r="AT942" s="184"/>
      <c r="AU942" s="184"/>
      <c r="AV942" s="184"/>
    </row>
    <row r="943" spans="1:48" ht="12.75">
      <c r="A943" s="184"/>
      <c r="B943" s="184"/>
      <c r="C943" s="184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4"/>
      <c r="AT943" s="184"/>
      <c r="AU943" s="184"/>
      <c r="AV943" s="184"/>
    </row>
    <row r="944" spans="1:48" ht="12.75">
      <c r="A944" s="184"/>
      <c r="B944" s="184"/>
      <c r="C944" s="184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84"/>
      <c r="AT944" s="184"/>
      <c r="AU944" s="184"/>
      <c r="AV944" s="184"/>
    </row>
    <row r="945" spans="1:48" ht="12.75">
      <c r="A945" s="184"/>
      <c r="B945" s="184"/>
      <c r="C945" s="184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84"/>
      <c r="AT945" s="184"/>
      <c r="AU945" s="184"/>
      <c r="AV945" s="184"/>
    </row>
    <row r="946" spans="1:48" ht="12.75">
      <c r="A946" s="184"/>
      <c r="B946" s="184"/>
      <c r="C946" s="184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84"/>
      <c r="AT946" s="184"/>
      <c r="AU946" s="184"/>
      <c r="AV946" s="184"/>
    </row>
    <row r="947" spans="1:48" ht="12.75">
      <c r="A947" s="184"/>
      <c r="B947" s="184"/>
      <c r="C947" s="184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84"/>
      <c r="AT947" s="184"/>
      <c r="AU947" s="184"/>
      <c r="AV947" s="184"/>
    </row>
    <row r="948" spans="1:48" ht="12.75">
      <c r="A948" s="184"/>
      <c r="B948" s="184"/>
      <c r="C948" s="184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  <c r="AC948" s="184"/>
      <c r="AD948" s="184"/>
      <c r="AE948" s="184"/>
      <c r="AF948" s="184"/>
      <c r="AG948" s="184"/>
      <c r="AH948" s="184"/>
      <c r="AI948" s="184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84"/>
      <c r="AT948" s="184"/>
      <c r="AU948" s="184"/>
      <c r="AV948" s="184"/>
    </row>
    <row r="949" spans="1:48" ht="12.75">
      <c r="A949" s="184"/>
      <c r="B949" s="184"/>
      <c r="C949" s="184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  <c r="AC949" s="184"/>
      <c r="AD949" s="184"/>
      <c r="AE949" s="184"/>
      <c r="AF949" s="184"/>
      <c r="AG949" s="184"/>
      <c r="AH949" s="184"/>
      <c r="AI949" s="184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84"/>
      <c r="AT949" s="184"/>
      <c r="AU949" s="184"/>
      <c r="AV949" s="184"/>
    </row>
    <row r="950" spans="1:48" ht="12.75">
      <c r="A950" s="184"/>
      <c r="B950" s="184"/>
      <c r="C950" s="184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84"/>
      <c r="AT950" s="184"/>
      <c r="AU950" s="184"/>
      <c r="AV950" s="184"/>
    </row>
    <row r="951" spans="1:48" ht="12.75">
      <c r="A951" s="184"/>
      <c r="B951" s="184"/>
      <c r="C951" s="184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  <c r="AC951" s="184"/>
      <c r="AD951" s="184"/>
      <c r="AE951" s="184"/>
      <c r="AF951" s="184"/>
      <c r="AG951" s="184"/>
      <c r="AH951" s="184"/>
      <c r="AI951" s="184"/>
      <c r="AJ951" s="184"/>
      <c r="AK951" s="184"/>
      <c r="AL951" s="184"/>
      <c r="AM951" s="184"/>
      <c r="AN951" s="184"/>
      <c r="AO951" s="184"/>
      <c r="AP951" s="184"/>
      <c r="AQ951" s="184"/>
      <c r="AR951" s="184"/>
      <c r="AS951" s="184"/>
      <c r="AT951" s="184"/>
      <c r="AU951" s="184"/>
      <c r="AV951" s="184"/>
    </row>
    <row r="952" spans="1:48" ht="12.75">
      <c r="A952" s="184"/>
      <c r="B952" s="184"/>
      <c r="C952" s="184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  <c r="AC952" s="184"/>
      <c r="AD952" s="184"/>
      <c r="AE952" s="184"/>
      <c r="AF952" s="184"/>
      <c r="AG952" s="184"/>
      <c r="AH952" s="184"/>
      <c r="AI952" s="184"/>
      <c r="AJ952" s="184"/>
      <c r="AK952" s="184"/>
      <c r="AL952" s="184"/>
      <c r="AM952" s="184"/>
      <c r="AN952" s="184"/>
      <c r="AO952" s="184"/>
      <c r="AP952" s="184"/>
      <c r="AQ952" s="184"/>
      <c r="AR952" s="184"/>
      <c r="AS952" s="184"/>
      <c r="AT952" s="184"/>
      <c r="AU952" s="184"/>
      <c r="AV952" s="184"/>
    </row>
    <row r="953" spans="1:48" ht="12.75">
      <c r="A953" s="184"/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  <c r="AC953" s="184"/>
      <c r="AD953" s="184"/>
      <c r="AE953" s="184"/>
      <c r="AF953" s="184"/>
      <c r="AG953" s="184"/>
      <c r="AH953" s="184"/>
      <c r="AI953" s="184"/>
      <c r="AJ953" s="184"/>
      <c r="AK953" s="184"/>
      <c r="AL953" s="184"/>
      <c r="AM953" s="184"/>
      <c r="AN953" s="184"/>
      <c r="AO953" s="184"/>
      <c r="AP953" s="184"/>
      <c r="AQ953" s="184"/>
      <c r="AR953" s="184"/>
      <c r="AS953" s="184"/>
      <c r="AT953" s="184"/>
      <c r="AU953" s="184"/>
      <c r="AV953" s="184"/>
    </row>
    <row r="954" spans="1:48" ht="12.75">
      <c r="A954" s="184"/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  <c r="AC954" s="184"/>
      <c r="AD954" s="184"/>
      <c r="AE954" s="184"/>
      <c r="AF954" s="184"/>
      <c r="AG954" s="184"/>
      <c r="AH954" s="184"/>
      <c r="AI954" s="184"/>
      <c r="AJ954" s="184"/>
      <c r="AK954" s="184"/>
      <c r="AL954" s="184"/>
      <c r="AM954" s="184"/>
      <c r="AN954" s="184"/>
      <c r="AO954" s="184"/>
      <c r="AP954" s="184"/>
      <c r="AQ954" s="184"/>
      <c r="AR954" s="184"/>
      <c r="AS954" s="184"/>
      <c r="AT954" s="184"/>
      <c r="AU954" s="184"/>
      <c r="AV954" s="184"/>
    </row>
    <row r="955" spans="1:48" ht="12.75">
      <c r="A955" s="184"/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  <c r="AC955" s="184"/>
      <c r="AD955" s="184"/>
      <c r="AE955" s="184"/>
      <c r="AF955" s="184"/>
      <c r="AG955" s="184"/>
      <c r="AH955" s="184"/>
      <c r="AI955" s="184"/>
      <c r="AJ955" s="184"/>
      <c r="AK955" s="184"/>
      <c r="AL955" s="184"/>
      <c r="AM955" s="184"/>
      <c r="AN955" s="184"/>
      <c r="AO955" s="184"/>
      <c r="AP955" s="184"/>
      <c r="AQ955" s="184"/>
      <c r="AR955" s="184"/>
      <c r="AS955" s="184"/>
      <c r="AT955" s="184"/>
      <c r="AU955" s="184"/>
      <c r="AV955" s="184"/>
    </row>
    <row r="956" spans="1:48" ht="12.75">
      <c r="A956" s="184"/>
      <c r="B956" s="184"/>
      <c r="C956" s="184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  <c r="AC956" s="184"/>
      <c r="AD956" s="184"/>
      <c r="AE956" s="184"/>
      <c r="AF956" s="184"/>
      <c r="AG956" s="184"/>
      <c r="AH956" s="184"/>
      <c r="AI956" s="184"/>
      <c r="AJ956" s="184"/>
      <c r="AK956" s="184"/>
      <c r="AL956" s="184"/>
      <c r="AM956" s="184"/>
      <c r="AN956" s="184"/>
      <c r="AO956" s="184"/>
      <c r="AP956" s="184"/>
      <c r="AQ956" s="184"/>
      <c r="AR956" s="184"/>
      <c r="AS956" s="184"/>
      <c r="AT956" s="184"/>
      <c r="AU956" s="184"/>
      <c r="AV956" s="184"/>
    </row>
    <row r="957" spans="1:48" ht="12.75">
      <c r="A957" s="184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  <c r="AC957" s="184"/>
      <c r="AD957" s="184"/>
      <c r="AE957" s="184"/>
      <c r="AF957" s="184"/>
      <c r="AG957" s="184"/>
      <c r="AH957" s="184"/>
      <c r="AI957" s="184"/>
      <c r="AJ957" s="184"/>
      <c r="AK957" s="184"/>
      <c r="AL957" s="184"/>
      <c r="AM957" s="184"/>
      <c r="AN957" s="184"/>
      <c r="AO957" s="184"/>
      <c r="AP957" s="184"/>
      <c r="AQ957" s="184"/>
      <c r="AR957" s="184"/>
      <c r="AS957" s="184"/>
      <c r="AT957" s="184"/>
      <c r="AU957" s="184"/>
      <c r="AV957" s="184"/>
    </row>
    <row r="958" spans="1:48" ht="12.75">
      <c r="A958" s="184"/>
      <c r="B958" s="184"/>
      <c r="C958" s="184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  <c r="AC958" s="184"/>
      <c r="AD958" s="184"/>
      <c r="AE958" s="184"/>
      <c r="AF958" s="184"/>
      <c r="AG958" s="184"/>
      <c r="AH958" s="184"/>
      <c r="AI958" s="184"/>
      <c r="AJ958" s="184"/>
      <c r="AK958" s="184"/>
      <c r="AL958" s="184"/>
      <c r="AM958" s="184"/>
      <c r="AN958" s="184"/>
      <c r="AO958" s="184"/>
      <c r="AP958" s="184"/>
      <c r="AQ958" s="184"/>
      <c r="AR958" s="184"/>
      <c r="AS958" s="184"/>
      <c r="AT958" s="184"/>
      <c r="AU958" s="184"/>
      <c r="AV958" s="184"/>
    </row>
    <row r="959" spans="1:48" ht="12.75">
      <c r="A959" s="184"/>
      <c r="B959" s="184"/>
      <c r="C959" s="184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  <c r="AB959" s="184"/>
      <c r="AC959" s="184"/>
      <c r="AD959" s="184"/>
      <c r="AE959" s="184"/>
      <c r="AF959" s="184"/>
      <c r="AG959" s="184"/>
      <c r="AH959" s="184"/>
      <c r="AI959" s="184"/>
      <c r="AJ959" s="184"/>
      <c r="AK959" s="184"/>
      <c r="AL959" s="184"/>
      <c r="AM959" s="184"/>
      <c r="AN959" s="184"/>
      <c r="AO959" s="184"/>
      <c r="AP959" s="184"/>
      <c r="AQ959" s="184"/>
      <c r="AR959" s="184"/>
      <c r="AS959" s="184"/>
      <c r="AT959" s="184"/>
      <c r="AU959" s="184"/>
      <c r="AV959" s="184"/>
    </row>
    <row r="960" spans="1:48" ht="12.75">
      <c r="A960" s="184"/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  <c r="AB960" s="184"/>
      <c r="AC960" s="184"/>
      <c r="AD960" s="184"/>
      <c r="AE960" s="184"/>
      <c r="AF960" s="184"/>
      <c r="AG960" s="184"/>
      <c r="AH960" s="184"/>
      <c r="AI960" s="184"/>
      <c r="AJ960" s="184"/>
      <c r="AK960" s="184"/>
      <c r="AL960" s="184"/>
      <c r="AM960" s="184"/>
      <c r="AN960" s="184"/>
      <c r="AO960" s="184"/>
      <c r="AP960" s="184"/>
      <c r="AQ960" s="184"/>
      <c r="AR960" s="184"/>
      <c r="AS960" s="184"/>
      <c r="AT960" s="184"/>
      <c r="AU960" s="184"/>
      <c r="AV960" s="184"/>
    </row>
    <row r="961" spans="1:48" ht="12.75">
      <c r="A961" s="184"/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  <c r="AB961" s="184"/>
      <c r="AC961" s="184"/>
      <c r="AD961" s="184"/>
      <c r="AE961" s="184"/>
      <c r="AF961" s="184"/>
      <c r="AG961" s="184"/>
      <c r="AH961" s="184"/>
      <c r="AI961" s="184"/>
      <c r="AJ961" s="184"/>
      <c r="AK961" s="184"/>
      <c r="AL961" s="184"/>
      <c r="AM961" s="184"/>
      <c r="AN961" s="184"/>
      <c r="AO961" s="184"/>
      <c r="AP961" s="184"/>
      <c r="AQ961" s="184"/>
      <c r="AR961" s="184"/>
      <c r="AS961" s="184"/>
      <c r="AT961" s="184"/>
      <c r="AU961" s="184"/>
      <c r="AV961" s="184"/>
    </row>
    <row r="962" spans="1:48" ht="12.75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  <c r="AB962" s="184"/>
      <c r="AC962" s="184"/>
      <c r="AD962" s="184"/>
      <c r="AE962" s="184"/>
      <c r="AF962" s="184"/>
      <c r="AG962" s="184"/>
      <c r="AH962" s="184"/>
      <c r="AI962" s="184"/>
      <c r="AJ962" s="184"/>
      <c r="AK962" s="184"/>
      <c r="AL962" s="184"/>
      <c r="AM962" s="184"/>
      <c r="AN962" s="184"/>
      <c r="AO962" s="184"/>
      <c r="AP962" s="184"/>
      <c r="AQ962" s="184"/>
      <c r="AR962" s="184"/>
      <c r="AS962" s="184"/>
      <c r="AT962" s="184"/>
      <c r="AU962" s="184"/>
      <c r="AV962" s="184"/>
    </row>
    <row r="963" spans="1:48" ht="12.75">
      <c r="A963" s="184"/>
      <c r="B963" s="184"/>
      <c r="C963" s="184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  <c r="AC963" s="184"/>
      <c r="AD963" s="184"/>
      <c r="AE963" s="184"/>
      <c r="AF963" s="184"/>
      <c r="AG963" s="184"/>
      <c r="AH963" s="184"/>
      <c r="AI963" s="184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184"/>
      <c r="AT963" s="184"/>
      <c r="AU963" s="184"/>
      <c r="AV963" s="184"/>
    </row>
    <row r="964" spans="1:48" ht="12.75">
      <c r="A964" s="184"/>
      <c r="B964" s="184"/>
      <c r="C964" s="18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84"/>
      <c r="AT964" s="184"/>
      <c r="AU964" s="184"/>
      <c r="AV964" s="184"/>
    </row>
    <row r="965" spans="1:48" ht="12.75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  <c r="AC965" s="184"/>
      <c r="AD965" s="184"/>
      <c r="AE965" s="184"/>
      <c r="AF965" s="184"/>
      <c r="AG965" s="184"/>
      <c r="AH965" s="184"/>
      <c r="AI965" s="184"/>
      <c r="AJ965" s="184"/>
      <c r="AK965" s="184"/>
      <c r="AL965" s="184"/>
      <c r="AM965" s="184"/>
      <c r="AN965" s="184"/>
      <c r="AO965" s="184"/>
      <c r="AP965" s="184"/>
      <c r="AQ965" s="184"/>
      <c r="AR965" s="184"/>
      <c r="AS965" s="184"/>
      <c r="AT965" s="184"/>
      <c r="AU965" s="184"/>
      <c r="AV965" s="184"/>
    </row>
    <row r="966" spans="1:48" ht="12.75">
      <c r="A966" s="184"/>
      <c r="B966" s="184"/>
      <c r="C966" s="184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  <c r="AC966" s="184"/>
      <c r="AD966" s="184"/>
      <c r="AE966" s="184"/>
      <c r="AF966" s="184"/>
      <c r="AG966" s="184"/>
      <c r="AH966" s="184"/>
      <c r="AI966" s="184"/>
      <c r="AJ966" s="184"/>
      <c r="AK966" s="184"/>
      <c r="AL966" s="184"/>
      <c r="AM966" s="184"/>
      <c r="AN966" s="184"/>
      <c r="AO966" s="184"/>
      <c r="AP966" s="184"/>
      <c r="AQ966" s="184"/>
      <c r="AR966" s="184"/>
      <c r="AS966" s="184"/>
      <c r="AT966" s="184"/>
      <c r="AU966" s="184"/>
      <c r="AV966" s="184"/>
    </row>
    <row r="967" spans="1:48" ht="12.75">
      <c r="A967" s="184"/>
      <c r="B967" s="184"/>
      <c r="C967" s="184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  <c r="AC967" s="184"/>
      <c r="AD967" s="184"/>
      <c r="AE967" s="184"/>
      <c r="AF967" s="184"/>
      <c r="AG967" s="184"/>
      <c r="AH967" s="184"/>
      <c r="AI967" s="184"/>
      <c r="AJ967" s="184"/>
      <c r="AK967" s="184"/>
      <c r="AL967" s="184"/>
      <c r="AM967" s="184"/>
      <c r="AN967" s="184"/>
      <c r="AO967" s="184"/>
      <c r="AP967" s="184"/>
      <c r="AQ967" s="184"/>
      <c r="AR967" s="184"/>
      <c r="AS967" s="184"/>
      <c r="AT967" s="184"/>
      <c r="AU967" s="184"/>
      <c r="AV967" s="184"/>
    </row>
    <row r="968" spans="1:48" ht="12.75">
      <c r="A968" s="184"/>
      <c r="B968" s="184"/>
      <c r="C968" s="184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184"/>
      <c r="AT968" s="184"/>
      <c r="AU968" s="184"/>
      <c r="AV968" s="184"/>
    </row>
    <row r="969" spans="1:48" ht="12.75">
      <c r="A969" s="184"/>
      <c r="B969" s="184"/>
      <c r="C969" s="184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  <c r="AC969" s="184"/>
      <c r="AD969" s="184"/>
      <c r="AE969" s="184"/>
      <c r="AF969" s="184"/>
      <c r="AG969" s="184"/>
      <c r="AH969" s="184"/>
      <c r="AI969" s="184"/>
      <c r="AJ969" s="184"/>
      <c r="AK969" s="184"/>
      <c r="AL969" s="184"/>
      <c r="AM969" s="184"/>
      <c r="AN969" s="184"/>
      <c r="AO969" s="184"/>
      <c r="AP969" s="184"/>
      <c r="AQ969" s="184"/>
      <c r="AR969" s="184"/>
      <c r="AS969" s="184"/>
      <c r="AT969" s="184"/>
      <c r="AU969" s="184"/>
      <c r="AV969" s="184"/>
    </row>
    <row r="970" spans="1:48" ht="12.75">
      <c r="A970" s="184"/>
      <c r="B970" s="184"/>
      <c r="C970" s="184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  <c r="AC970" s="184"/>
      <c r="AD970" s="184"/>
      <c r="AE970" s="184"/>
      <c r="AF970" s="184"/>
      <c r="AG970" s="184"/>
      <c r="AH970" s="184"/>
      <c r="AI970" s="184"/>
      <c r="AJ970" s="184"/>
      <c r="AK970" s="184"/>
      <c r="AL970" s="184"/>
      <c r="AM970" s="184"/>
      <c r="AN970" s="184"/>
      <c r="AO970" s="184"/>
      <c r="AP970" s="184"/>
      <c r="AQ970" s="184"/>
      <c r="AR970" s="184"/>
      <c r="AS970" s="184"/>
      <c r="AT970" s="184"/>
      <c r="AU970" s="184"/>
      <c r="AV970" s="184"/>
    </row>
    <row r="971" spans="1:48" ht="12.75">
      <c r="A971" s="184"/>
      <c r="B971" s="184"/>
      <c r="C971" s="184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  <c r="AC971" s="184"/>
      <c r="AD971" s="184"/>
      <c r="AE971" s="184"/>
      <c r="AF971" s="184"/>
      <c r="AG971" s="184"/>
      <c r="AH971" s="184"/>
      <c r="AI971" s="184"/>
      <c r="AJ971" s="184"/>
      <c r="AK971" s="184"/>
      <c r="AL971" s="184"/>
      <c r="AM971" s="184"/>
      <c r="AN971" s="184"/>
      <c r="AO971" s="184"/>
      <c r="AP971" s="184"/>
      <c r="AQ971" s="184"/>
      <c r="AR971" s="184"/>
      <c r="AS971" s="184"/>
      <c r="AT971" s="184"/>
      <c r="AU971" s="184"/>
      <c r="AV971" s="184"/>
    </row>
    <row r="972" spans="1:48" ht="12.75">
      <c r="A972" s="184"/>
      <c r="B972" s="184"/>
      <c r="C972" s="184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  <c r="AB972" s="184"/>
      <c r="AC972" s="184"/>
      <c r="AD972" s="184"/>
      <c r="AE972" s="184"/>
      <c r="AF972" s="184"/>
      <c r="AG972" s="184"/>
      <c r="AH972" s="184"/>
      <c r="AI972" s="184"/>
      <c r="AJ972" s="184"/>
      <c r="AK972" s="184"/>
      <c r="AL972" s="184"/>
      <c r="AM972" s="184"/>
      <c r="AN972" s="184"/>
      <c r="AO972" s="184"/>
      <c r="AP972" s="184"/>
      <c r="AQ972" s="184"/>
      <c r="AR972" s="184"/>
      <c r="AS972" s="184"/>
      <c r="AT972" s="184"/>
      <c r="AU972" s="184"/>
      <c r="AV972" s="184"/>
    </row>
    <row r="973" spans="1:48" ht="12.75">
      <c r="A973" s="184"/>
      <c r="B973" s="184"/>
      <c r="C973" s="184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  <c r="AB973" s="184"/>
      <c r="AC973" s="184"/>
      <c r="AD973" s="184"/>
      <c r="AE973" s="184"/>
      <c r="AF973" s="184"/>
      <c r="AG973" s="184"/>
      <c r="AH973" s="184"/>
      <c r="AI973" s="184"/>
      <c r="AJ973" s="184"/>
      <c r="AK973" s="184"/>
      <c r="AL973" s="184"/>
      <c r="AM973" s="184"/>
      <c r="AN973" s="184"/>
      <c r="AO973" s="184"/>
      <c r="AP973" s="184"/>
      <c r="AQ973" s="184"/>
      <c r="AR973" s="184"/>
      <c r="AS973" s="184"/>
      <c r="AT973" s="184"/>
      <c r="AU973" s="184"/>
      <c r="AV973" s="184"/>
    </row>
    <row r="974" spans="1:48" ht="12.75">
      <c r="A974" s="184"/>
      <c r="B974" s="184"/>
      <c r="C974" s="184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  <c r="AC974" s="184"/>
      <c r="AD974" s="184"/>
      <c r="AE974" s="184"/>
      <c r="AF974" s="184"/>
      <c r="AG974" s="184"/>
      <c r="AH974" s="184"/>
      <c r="AI974" s="184"/>
      <c r="AJ974" s="184"/>
      <c r="AK974" s="184"/>
      <c r="AL974" s="184"/>
      <c r="AM974" s="184"/>
      <c r="AN974" s="184"/>
      <c r="AO974" s="184"/>
      <c r="AP974" s="184"/>
      <c r="AQ974" s="184"/>
      <c r="AR974" s="184"/>
      <c r="AS974" s="184"/>
      <c r="AT974" s="184"/>
      <c r="AU974" s="184"/>
      <c r="AV974" s="184"/>
    </row>
    <row r="975" spans="1:48" ht="12.75">
      <c r="A975" s="184"/>
      <c r="B975" s="184"/>
      <c r="C975" s="184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  <c r="AC975" s="184"/>
      <c r="AD975" s="184"/>
      <c r="AE975" s="184"/>
      <c r="AF975" s="184"/>
      <c r="AG975" s="184"/>
      <c r="AH975" s="184"/>
      <c r="AI975" s="184"/>
      <c r="AJ975" s="184"/>
      <c r="AK975" s="184"/>
      <c r="AL975" s="184"/>
      <c r="AM975" s="184"/>
      <c r="AN975" s="184"/>
      <c r="AO975" s="184"/>
      <c r="AP975" s="184"/>
      <c r="AQ975" s="184"/>
      <c r="AR975" s="184"/>
      <c r="AS975" s="184"/>
      <c r="AT975" s="184"/>
      <c r="AU975" s="184"/>
      <c r="AV975" s="184"/>
    </row>
    <row r="976" spans="1:48" ht="12.75">
      <c r="A976" s="184"/>
      <c r="B976" s="184"/>
      <c r="C976" s="184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  <c r="AC976" s="184"/>
      <c r="AD976" s="184"/>
      <c r="AE976" s="184"/>
      <c r="AF976" s="184"/>
      <c r="AG976" s="184"/>
      <c r="AH976" s="184"/>
      <c r="AI976" s="184"/>
      <c r="AJ976" s="184"/>
      <c r="AK976" s="184"/>
      <c r="AL976" s="184"/>
      <c r="AM976" s="184"/>
      <c r="AN976" s="184"/>
      <c r="AO976" s="184"/>
      <c r="AP976" s="184"/>
      <c r="AQ976" s="184"/>
      <c r="AR976" s="184"/>
      <c r="AS976" s="184"/>
      <c r="AT976" s="184"/>
      <c r="AU976" s="184"/>
      <c r="AV976" s="184"/>
    </row>
    <row r="977" spans="1:48" ht="12.75">
      <c r="A977" s="184"/>
      <c r="B977" s="184"/>
      <c r="C977" s="184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  <c r="AC977" s="184"/>
      <c r="AD977" s="184"/>
      <c r="AE977" s="184"/>
      <c r="AF977" s="184"/>
      <c r="AG977" s="184"/>
      <c r="AH977" s="184"/>
      <c r="AI977" s="184"/>
      <c r="AJ977" s="184"/>
      <c r="AK977" s="184"/>
      <c r="AL977" s="184"/>
      <c r="AM977" s="184"/>
      <c r="AN977" s="184"/>
      <c r="AO977" s="184"/>
      <c r="AP977" s="184"/>
      <c r="AQ977" s="184"/>
      <c r="AR977" s="184"/>
      <c r="AS977" s="184"/>
      <c r="AT977" s="184"/>
      <c r="AU977" s="184"/>
      <c r="AV977" s="184"/>
    </row>
    <row r="978" spans="1:48" ht="12.75">
      <c r="A978" s="184"/>
      <c r="B978" s="184"/>
      <c r="C978" s="184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  <c r="AC978" s="184"/>
      <c r="AD978" s="184"/>
      <c r="AE978" s="184"/>
      <c r="AF978" s="184"/>
      <c r="AG978" s="184"/>
      <c r="AH978" s="184"/>
      <c r="AI978" s="184"/>
      <c r="AJ978" s="184"/>
      <c r="AK978" s="184"/>
      <c r="AL978" s="184"/>
      <c r="AM978" s="184"/>
      <c r="AN978" s="184"/>
      <c r="AO978" s="184"/>
      <c r="AP978" s="184"/>
      <c r="AQ978" s="184"/>
      <c r="AR978" s="184"/>
      <c r="AS978" s="184"/>
      <c r="AT978" s="184"/>
      <c r="AU978" s="184"/>
      <c r="AV978" s="184"/>
    </row>
    <row r="979" spans="1:48" ht="12.75">
      <c r="A979" s="184"/>
      <c r="B979" s="184"/>
      <c r="C979" s="184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  <c r="AC979" s="184"/>
      <c r="AD979" s="184"/>
      <c r="AE979" s="184"/>
      <c r="AF979" s="184"/>
      <c r="AG979" s="184"/>
      <c r="AH979" s="184"/>
      <c r="AI979" s="184"/>
      <c r="AJ979" s="184"/>
      <c r="AK979" s="184"/>
      <c r="AL979" s="184"/>
      <c r="AM979" s="184"/>
      <c r="AN979" s="184"/>
      <c r="AO979" s="184"/>
      <c r="AP979" s="184"/>
      <c r="AQ979" s="184"/>
      <c r="AR979" s="184"/>
      <c r="AS979" s="184"/>
      <c r="AT979" s="184"/>
      <c r="AU979" s="184"/>
      <c r="AV979" s="184"/>
    </row>
    <row r="980" spans="1:48" ht="12.75">
      <c r="A980" s="184"/>
      <c r="B980" s="184"/>
      <c r="C980" s="184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  <c r="AC980" s="184"/>
      <c r="AD980" s="184"/>
      <c r="AE980" s="184"/>
      <c r="AF980" s="184"/>
      <c r="AG980" s="184"/>
      <c r="AH980" s="184"/>
      <c r="AI980" s="184"/>
      <c r="AJ980" s="184"/>
      <c r="AK980" s="184"/>
      <c r="AL980" s="184"/>
      <c r="AM980" s="184"/>
      <c r="AN980" s="184"/>
      <c r="AO980" s="184"/>
      <c r="AP980" s="184"/>
      <c r="AQ980" s="184"/>
      <c r="AR980" s="184"/>
      <c r="AS980" s="184"/>
      <c r="AT980" s="184"/>
      <c r="AU980" s="184"/>
      <c r="AV980" s="184"/>
    </row>
    <row r="981" spans="1:48" ht="12.75">
      <c r="A981" s="184"/>
      <c r="B981" s="184"/>
      <c r="C981" s="184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  <c r="AC981" s="184"/>
      <c r="AD981" s="184"/>
      <c r="AE981" s="184"/>
      <c r="AF981" s="184"/>
      <c r="AG981" s="184"/>
      <c r="AH981" s="184"/>
      <c r="AI981" s="184"/>
      <c r="AJ981" s="184"/>
      <c r="AK981" s="184"/>
      <c r="AL981" s="184"/>
      <c r="AM981" s="184"/>
      <c r="AN981" s="184"/>
      <c r="AO981" s="184"/>
      <c r="AP981" s="184"/>
      <c r="AQ981" s="184"/>
      <c r="AR981" s="184"/>
      <c r="AS981" s="184"/>
      <c r="AT981" s="184"/>
      <c r="AU981" s="184"/>
      <c r="AV981" s="184"/>
    </row>
    <row r="982" spans="1:48" ht="12.75">
      <c r="A982" s="184"/>
      <c r="B982" s="184"/>
      <c r="C982" s="184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  <c r="AC982" s="184"/>
      <c r="AD982" s="184"/>
      <c r="AE982" s="184"/>
      <c r="AF982" s="184"/>
      <c r="AG982" s="184"/>
      <c r="AH982" s="184"/>
      <c r="AI982" s="184"/>
      <c r="AJ982" s="184"/>
      <c r="AK982" s="184"/>
      <c r="AL982" s="184"/>
      <c r="AM982" s="184"/>
      <c r="AN982" s="184"/>
      <c r="AO982" s="184"/>
      <c r="AP982" s="184"/>
      <c r="AQ982" s="184"/>
      <c r="AR982" s="184"/>
      <c r="AS982" s="184"/>
      <c r="AT982" s="184"/>
      <c r="AU982" s="184"/>
      <c r="AV982" s="184"/>
    </row>
    <row r="983" spans="1:48" ht="12.75">
      <c r="A983" s="184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  <c r="AB983" s="184"/>
      <c r="AC983" s="184"/>
      <c r="AD983" s="184"/>
      <c r="AE983" s="184"/>
      <c r="AF983" s="184"/>
      <c r="AG983" s="184"/>
      <c r="AH983" s="184"/>
      <c r="AI983" s="184"/>
      <c r="AJ983" s="184"/>
      <c r="AK983" s="184"/>
      <c r="AL983" s="184"/>
      <c r="AM983" s="184"/>
      <c r="AN983" s="184"/>
      <c r="AO983" s="184"/>
      <c r="AP983" s="184"/>
      <c r="AQ983" s="184"/>
      <c r="AR983" s="184"/>
      <c r="AS983" s="184"/>
      <c r="AT983" s="184"/>
      <c r="AU983" s="184"/>
      <c r="AV983" s="184"/>
    </row>
    <row r="984" spans="1:48" ht="12.75">
      <c r="A984" s="184"/>
      <c r="B984" s="184"/>
      <c r="C984" s="184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  <c r="AB984" s="184"/>
      <c r="AC984" s="184"/>
      <c r="AD984" s="184"/>
      <c r="AE984" s="184"/>
      <c r="AF984" s="184"/>
      <c r="AG984" s="184"/>
      <c r="AH984" s="184"/>
      <c r="AI984" s="184"/>
      <c r="AJ984" s="184"/>
      <c r="AK984" s="184"/>
      <c r="AL984" s="184"/>
      <c r="AM984" s="184"/>
      <c r="AN984" s="184"/>
      <c r="AO984" s="184"/>
      <c r="AP984" s="184"/>
      <c r="AQ984" s="184"/>
      <c r="AR984" s="184"/>
      <c r="AS984" s="184"/>
      <c r="AT984" s="184"/>
      <c r="AU984" s="184"/>
      <c r="AV984" s="184"/>
    </row>
    <row r="985" spans="1:48" ht="12.75">
      <c r="A985" s="184"/>
      <c r="B985" s="184"/>
      <c r="C985" s="184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  <c r="AB985" s="184"/>
      <c r="AC985" s="184"/>
      <c r="AD985" s="184"/>
      <c r="AE985" s="184"/>
      <c r="AF985" s="184"/>
      <c r="AG985" s="184"/>
      <c r="AH985" s="184"/>
      <c r="AI985" s="184"/>
      <c r="AJ985" s="184"/>
      <c r="AK985" s="184"/>
      <c r="AL985" s="184"/>
      <c r="AM985" s="184"/>
      <c r="AN985" s="184"/>
      <c r="AO985" s="184"/>
      <c r="AP985" s="184"/>
      <c r="AQ985" s="184"/>
      <c r="AR985" s="184"/>
      <c r="AS985" s="184"/>
      <c r="AT985" s="184"/>
      <c r="AU985" s="184"/>
      <c r="AV985" s="184"/>
    </row>
    <row r="986" spans="1:48" ht="12.75">
      <c r="A986" s="184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  <c r="AC986" s="184"/>
      <c r="AD986" s="184"/>
      <c r="AE986" s="184"/>
      <c r="AF986" s="184"/>
      <c r="AG986" s="184"/>
      <c r="AH986" s="184"/>
      <c r="AI986" s="184"/>
      <c r="AJ986" s="184"/>
      <c r="AK986" s="184"/>
      <c r="AL986" s="184"/>
      <c r="AM986" s="184"/>
      <c r="AN986" s="184"/>
      <c r="AO986" s="184"/>
      <c r="AP986" s="184"/>
      <c r="AQ986" s="184"/>
      <c r="AR986" s="184"/>
      <c r="AS986" s="184"/>
      <c r="AT986" s="184"/>
      <c r="AU986" s="184"/>
      <c r="AV986" s="184"/>
    </row>
    <row r="987" spans="1:48" ht="12.75">
      <c r="A987" s="184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  <c r="AB987" s="184"/>
      <c r="AC987" s="184"/>
      <c r="AD987" s="184"/>
      <c r="AE987" s="184"/>
      <c r="AF987" s="184"/>
      <c r="AG987" s="184"/>
      <c r="AH987" s="184"/>
      <c r="AI987" s="184"/>
      <c r="AJ987" s="184"/>
      <c r="AK987" s="184"/>
      <c r="AL987" s="184"/>
      <c r="AM987" s="184"/>
      <c r="AN987" s="184"/>
      <c r="AO987" s="184"/>
      <c r="AP987" s="184"/>
      <c r="AQ987" s="184"/>
      <c r="AR987" s="184"/>
      <c r="AS987" s="184"/>
      <c r="AT987" s="184"/>
      <c r="AU987" s="184"/>
      <c r="AV987" s="184"/>
    </row>
    <row r="988" spans="1:48" ht="12.75">
      <c r="A988" s="184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  <c r="AB988" s="184"/>
      <c r="AC988" s="184"/>
      <c r="AD988" s="184"/>
      <c r="AE988" s="184"/>
      <c r="AF988" s="184"/>
      <c r="AG988" s="184"/>
      <c r="AH988" s="184"/>
      <c r="AI988" s="184"/>
      <c r="AJ988" s="184"/>
      <c r="AK988" s="184"/>
      <c r="AL988" s="184"/>
      <c r="AM988" s="184"/>
      <c r="AN988" s="184"/>
      <c r="AO988" s="184"/>
      <c r="AP988" s="184"/>
      <c r="AQ988" s="184"/>
      <c r="AR988" s="184"/>
      <c r="AS988" s="184"/>
      <c r="AT988" s="184"/>
      <c r="AU988" s="184"/>
      <c r="AV988" s="184"/>
    </row>
    <row r="989" spans="1:48" ht="12.75">
      <c r="A989" s="184"/>
      <c r="B989" s="184"/>
      <c r="C989" s="184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  <c r="AB989" s="184"/>
      <c r="AC989" s="184"/>
      <c r="AD989" s="184"/>
      <c r="AE989" s="184"/>
      <c r="AF989" s="184"/>
      <c r="AG989" s="184"/>
      <c r="AH989" s="184"/>
      <c r="AI989" s="184"/>
      <c r="AJ989" s="184"/>
      <c r="AK989" s="184"/>
      <c r="AL989" s="184"/>
      <c r="AM989" s="184"/>
      <c r="AN989" s="184"/>
      <c r="AO989" s="184"/>
      <c r="AP989" s="184"/>
      <c r="AQ989" s="184"/>
      <c r="AR989" s="184"/>
      <c r="AS989" s="184"/>
      <c r="AT989" s="184"/>
      <c r="AU989" s="184"/>
      <c r="AV989" s="184"/>
    </row>
    <row r="990" spans="1:48" ht="12.75">
      <c r="A990" s="184"/>
      <c r="B990" s="184"/>
      <c r="C990" s="184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  <c r="AB990" s="184"/>
      <c r="AC990" s="184"/>
      <c r="AD990" s="184"/>
      <c r="AE990" s="184"/>
      <c r="AF990" s="184"/>
      <c r="AG990" s="184"/>
      <c r="AH990" s="184"/>
      <c r="AI990" s="184"/>
      <c r="AJ990" s="184"/>
      <c r="AK990" s="184"/>
      <c r="AL990" s="184"/>
      <c r="AM990" s="184"/>
      <c r="AN990" s="184"/>
      <c r="AO990" s="184"/>
      <c r="AP990" s="184"/>
      <c r="AQ990" s="184"/>
      <c r="AR990" s="184"/>
      <c r="AS990" s="184"/>
      <c r="AT990" s="184"/>
      <c r="AU990" s="184"/>
      <c r="AV990" s="184"/>
    </row>
    <row r="991" spans="1:48" ht="12.75">
      <c r="A991" s="184"/>
      <c r="B991" s="184"/>
      <c r="C991" s="184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  <c r="AB991" s="184"/>
      <c r="AC991" s="184"/>
      <c r="AD991" s="184"/>
      <c r="AE991" s="184"/>
      <c r="AF991" s="184"/>
      <c r="AG991" s="184"/>
      <c r="AH991" s="184"/>
      <c r="AI991" s="184"/>
      <c r="AJ991" s="184"/>
      <c r="AK991" s="184"/>
      <c r="AL991" s="184"/>
      <c r="AM991" s="184"/>
      <c r="AN991" s="184"/>
      <c r="AO991" s="184"/>
      <c r="AP991" s="184"/>
      <c r="AQ991" s="184"/>
      <c r="AR991" s="184"/>
      <c r="AS991" s="184"/>
      <c r="AT991" s="184"/>
      <c r="AU991" s="184"/>
      <c r="AV991" s="184"/>
    </row>
    <row r="992" spans="1:48" ht="12.75">
      <c r="A992" s="184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  <c r="AC992" s="184"/>
      <c r="AD992" s="184"/>
      <c r="AE992" s="184"/>
      <c r="AF992" s="184"/>
      <c r="AG992" s="184"/>
      <c r="AH992" s="184"/>
      <c r="AI992" s="184"/>
      <c r="AJ992" s="184"/>
      <c r="AK992" s="184"/>
      <c r="AL992" s="184"/>
      <c r="AM992" s="184"/>
      <c r="AN992" s="184"/>
      <c r="AO992" s="184"/>
      <c r="AP992" s="184"/>
      <c r="AQ992" s="184"/>
      <c r="AR992" s="184"/>
      <c r="AS992" s="184"/>
      <c r="AT992" s="184"/>
      <c r="AU992" s="184"/>
      <c r="AV992" s="184"/>
    </row>
    <row r="993" spans="1:48" ht="12.75">
      <c r="A993" s="184"/>
      <c r="B993" s="184"/>
      <c r="C993" s="184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  <c r="AB993" s="184"/>
      <c r="AC993" s="184"/>
      <c r="AD993" s="184"/>
      <c r="AE993" s="184"/>
      <c r="AF993" s="184"/>
      <c r="AG993" s="184"/>
      <c r="AH993" s="184"/>
      <c r="AI993" s="184"/>
      <c r="AJ993" s="184"/>
      <c r="AK993" s="184"/>
      <c r="AL993" s="184"/>
      <c r="AM993" s="184"/>
      <c r="AN993" s="184"/>
      <c r="AO993" s="184"/>
      <c r="AP993" s="184"/>
      <c r="AQ993" s="184"/>
      <c r="AR993" s="184"/>
      <c r="AS993" s="184"/>
      <c r="AT993" s="184"/>
      <c r="AU993" s="184"/>
      <c r="AV993" s="184"/>
    </row>
    <row r="994" spans="1:48" ht="12.75">
      <c r="A994" s="184"/>
      <c r="B994" s="184"/>
      <c r="C994" s="184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  <c r="AB994" s="184"/>
      <c r="AC994" s="184"/>
      <c r="AD994" s="184"/>
      <c r="AE994" s="184"/>
      <c r="AF994" s="184"/>
      <c r="AG994" s="184"/>
      <c r="AH994" s="184"/>
      <c r="AI994" s="184"/>
      <c r="AJ994" s="184"/>
      <c r="AK994" s="184"/>
      <c r="AL994" s="184"/>
      <c r="AM994" s="184"/>
      <c r="AN994" s="184"/>
      <c r="AO994" s="184"/>
      <c r="AP994" s="184"/>
      <c r="AQ994" s="184"/>
      <c r="AR994" s="184"/>
      <c r="AS994" s="184"/>
      <c r="AT994" s="184"/>
      <c r="AU994" s="184"/>
      <c r="AV994" s="184"/>
    </row>
    <row r="995" spans="1:48" ht="12.75">
      <c r="A995" s="184"/>
      <c r="B995" s="184"/>
      <c r="C995" s="184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  <c r="AB995" s="184"/>
      <c r="AC995" s="184"/>
      <c r="AD995" s="184"/>
      <c r="AE995" s="184"/>
      <c r="AF995" s="184"/>
      <c r="AG995" s="184"/>
      <c r="AH995" s="184"/>
      <c r="AI995" s="184"/>
      <c r="AJ995" s="184"/>
      <c r="AK995" s="184"/>
      <c r="AL995" s="184"/>
      <c r="AM995" s="184"/>
      <c r="AN995" s="184"/>
      <c r="AO995" s="184"/>
      <c r="AP995" s="184"/>
      <c r="AQ995" s="184"/>
      <c r="AR995" s="184"/>
      <c r="AS995" s="184"/>
      <c r="AT995" s="184"/>
      <c r="AU995" s="184"/>
      <c r="AV995" s="184"/>
    </row>
    <row r="996" spans="1:48" ht="12.75">
      <c r="A996" s="184"/>
      <c r="B996" s="184"/>
      <c r="C996" s="184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  <c r="AC996" s="184"/>
      <c r="AD996" s="184"/>
      <c r="AE996" s="184"/>
      <c r="AF996" s="184"/>
      <c r="AG996" s="184"/>
      <c r="AH996" s="184"/>
      <c r="AI996" s="184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184"/>
      <c r="AT996" s="184"/>
      <c r="AU996" s="184"/>
      <c r="AV996" s="184"/>
    </row>
    <row r="997" spans="1:48" ht="12.75">
      <c r="A997" s="184"/>
      <c r="B997" s="184"/>
      <c r="C997" s="184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  <c r="AC997" s="184"/>
      <c r="AD997" s="184"/>
      <c r="AE997" s="184"/>
      <c r="AF997" s="184"/>
      <c r="AG997" s="184"/>
      <c r="AH997" s="184"/>
      <c r="AI997" s="184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184"/>
      <c r="AT997" s="184"/>
      <c r="AU997" s="184"/>
      <c r="AV997" s="184"/>
    </row>
    <row r="998" spans="1:48" ht="12.75">
      <c r="A998" s="184"/>
      <c r="B998" s="184"/>
      <c r="C998" s="184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  <c r="AC998" s="184"/>
      <c r="AD998" s="184"/>
      <c r="AE998" s="184"/>
      <c r="AF998" s="184"/>
      <c r="AG998" s="184"/>
      <c r="AH998" s="184"/>
      <c r="AI998" s="184"/>
      <c r="AJ998" s="184"/>
      <c r="AK998" s="184"/>
      <c r="AL998" s="184"/>
      <c r="AM998" s="184"/>
      <c r="AN998" s="184"/>
      <c r="AO998" s="184"/>
      <c r="AP998" s="184"/>
      <c r="AQ998" s="184"/>
      <c r="AR998" s="184"/>
      <c r="AS998" s="184"/>
      <c r="AT998" s="184"/>
      <c r="AU998" s="184"/>
      <c r="AV998" s="184"/>
    </row>
    <row r="999" spans="1:48" ht="12.75">
      <c r="A999" s="184"/>
      <c r="B999" s="184"/>
      <c r="C999" s="184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  <c r="AC999" s="184"/>
      <c r="AD999" s="184"/>
      <c r="AE999" s="184"/>
      <c r="AF999" s="184"/>
      <c r="AG999" s="184"/>
      <c r="AH999" s="184"/>
      <c r="AI999" s="184"/>
      <c r="AJ999" s="184"/>
      <c r="AK999" s="184"/>
      <c r="AL999" s="184"/>
      <c r="AM999" s="184"/>
      <c r="AN999" s="184"/>
      <c r="AO999" s="184"/>
      <c r="AP999" s="184"/>
      <c r="AQ999" s="184"/>
      <c r="AR999" s="184"/>
      <c r="AS999" s="184"/>
      <c r="AT999" s="184"/>
      <c r="AU999" s="184"/>
      <c r="AV999" s="184"/>
    </row>
    <row r="1000" spans="1:48" ht="12.75">
      <c r="A1000" s="184"/>
      <c r="B1000" s="184"/>
      <c r="C1000" s="184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184"/>
      <c r="AT1000" s="184"/>
      <c r="AU1000" s="184"/>
      <c r="AV1000" s="184"/>
    </row>
    <row r="1001" spans="1:48" ht="12.75">
      <c r="A1001" s="184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  <c r="AC1001" s="184"/>
      <c r="AD1001" s="184"/>
      <c r="AE1001" s="184"/>
      <c r="AF1001" s="184"/>
      <c r="AG1001" s="184"/>
      <c r="AH1001" s="184"/>
      <c r="AI1001" s="184"/>
      <c r="AJ1001" s="184"/>
      <c r="AK1001" s="184"/>
      <c r="AL1001" s="184"/>
      <c r="AM1001" s="184"/>
      <c r="AN1001" s="184"/>
      <c r="AO1001" s="184"/>
      <c r="AP1001" s="184"/>
      <c r="AQ1001" s="184"/>
      <c r="AR1001" s="184"/>
      <c r="AS1001" s="184"/>
      <c r="AT1001" s="184"/>
      <c r="AU1001" s="184"/>
      <c r="AV1001" s="184"/>
    </row>
    <row r="1002" spans="1:48" ht="12.75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  <c r="AC1002" s="184"/>
      <c r="AD1002" s="184"/>
      <c r="AE1002" s="184"/>
      <c r="AF1002" s="184"/>
      <c r="AG1002" s="184"/>
      <c r="AH1002" s="184"/>
      <c r="AI1002" s="184"/>
      <c r="AJ1002" s="184"/>
      <c r="AK1002" s="184"/>
      <c r="AL1002" s="184"/>
      <c r="AM1002" s="184"/>
      <c r="AN1002" s="184"/>
      <c r="AO1002" s="184"/>
      <c r="AP1002" s="184"/>
      <c r="AQ1002" s="184"/>
      <c r="AR1002" s="184"/>
      <c r="AS1002" s="184"/>
      <c r="AT1002" s="184"/>
      <c r="AU1002" s="184"/>
      <c r="AV1002" s="184"/>
    </row>
    <row r="1003" spans="1:48" ht="12.75">
      <c r="A1003" s="184"/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  <c r="AC1003" s="184"/>
      <c r="AD1003" s="184"/>
      <c r="AE1003" s="184"/>
      <c r="AF1003" s="184"/>
      <c r="AG1003" s="184"/>
      <c r="AH1003" s="184"/>
      <c r="AI1003" s="184"/>
      <c r="AJ1003" s="184"/>
      <c r="AK1003" s="184"/>
      <c r="AL1003" s="184"/>
      <c r="AM1003" s="184"/>
      <c r="AN1003" s="184"/>
      <c r="AO1003" s="184"/>
      <c r="AP1003" s="184"/>
      <c r="AQ1003" s="184"/>
      <c r="AR1003" s="184"/>
      <c r="AS1003" s="184"/>
      <c r="AT1003" s="184"/>
      <c r="AU1003" s="184"/>
      <c r="AV1003" s="184"/>
    </row>
    <row r="1004" spans="1:48" ht="12.75">
      <c r="A1004" s="184"/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84"/>
      <c r="AT1004" s="184"/>
      <c r="AU1004" s="184"/>
      <c r="AV1004" s="184"/>
    </row>
    <row r="1005" spans="1:48" ht="12.75">
      <c r="A1005" s="184"/>
      <c r="B1005" s="184"/>
      <c r="C1005" s="184"/>
      <c r="D1005" s="184"/>
      <c r="E1005" s="184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  <c r="AC1005" s="184"/>
      <c r="AD1005" s="184"/>
      <c r="AE1005" s="184"/>
      <c r="AF1005" s="184"/>
      <c r="AG1005" s="184"/>
      <c r="AH1005" s="184"/>
      <c r="AI1005" s="184"/>
      <c r="AJ1005" s="184"/>
      <c r="AK1005" s="184"/>
      <c r="AL1005" s="184"/>
      <c r="AM1005" s="184"/>
      <c r="AN1005" s="184"/>
      <c r="AO1005" s="184"/>
      <c r="AP1005" s="184"/>
      <c r="AQ1005" s="184"/>
      <c r="AR1005" s="184"/>
      <c r="AS1005" s="184"/>
      <c r="AT1005" s="184"/>
      <c r="AU1005" s="184"/>
      <c r="AV1005" s="184"/>
    </row>
    <row r="1006" spans="1:48" ht="12.75">
      <c r="A1006" s="184"/>
      <c r="B1006" s="184"/>
      <c r="C1006" s="184"/>
      <c r="D1006" s="184"/>
      <c r="E1006" s="184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  <c r="AC1006" s="184"/>
      <c r="AD1006" s="184"/>
      <c r="AE1006" s="184"/>
      <c r="AF1006" s="184"/>
      <c r="AG1006" s="184"/>
      <c r="AH1006" s="184"/>
      <c r="AI1006" s="184"/>
      <c r="AJ1006" s="184"/>
      <c r="AK1006" s="184"/>
      <c r="AL1006" s="184"/>
      <c r="AM1006" s="184"/>
      <c r="AN1006" s="184"/>
      <c r="AO1006" s="184"/>
      <c r="AP1006" s="184"/>
      <c r="AQ1006" s="184"/>
      <c r="AR1006" s="184"/>
      <c r="AS1006" s="184"/>
      <c r="AT1006" s="184"/>
      <c r="AU1006" s="184"/>
      <c r="AV1006" s="184"/>
    </row>
    <row r="1007" spans="1:48" ht="12.75">
      <c r="A1007" s="184"/>
      <c r="B1007" s="184"/>
      <c r="C1007" s="184"/>
      <c r="D1007" s="184"/>
      <c r="E1007" s="184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  <c r="AC1007" s="184"/>
      <c r="AD1007" s="184"/>
      <c r="AE1007" s="184"/>
      <c r="AF1007" s="184"/>
      <c r="AG1007" s="184"/>
      <c r="AH1007" s="184"/>
      <c r="AI1007" s="184"/>
      <c r="AJ1007" s="184"/>
      <c r="AK1007" s="184"/>
      <c r="AL1007" s="184"/>
      <c r="AM1007" s="184"/>
      <c r="AN1007" s="184"/>
      <c r="AO1007" s="184"/>
      <c r="AP1007" s="184"/>
      <c r="AQ1007" s="184"/>
      <c r="AR1007" s="184"/>
      <c r="AS1007" s="184"/>
      <c r="AT1007" s="184"/>
      <c r="AU1007" s="184"/>
      <c r="AV1007" s="184"/>
    </row>
    <row r="1008" spans="1:48" ht="12.75">
      <c r="A1008" s="184"/>
      <c r="B1008" s="184"/>
      <c r="C1008" s="184"/>
      <c r="D1008" s="184"/>
      <c r="E1008" s="184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  <c r="AC1008" s="184"/>
      <c r="AD1008" s="184"/>
      <c r="AE1008" s="184"/>
      <c r="AF1008" s="184"/>
      <c r="AG1008" s="184"/>
      <c r="AH1008" s="184"/>
      <c r="AI1008" s="184"/>
      <c r="AJ1008" s="184"/>
      <c r="AK1008" s="184"/>
      <c r="AL1008" s="184"/>
      <c r="AM1008" s="184"/>
      <c r="AN1008" s="184"/>
      <c r="AO1008" s="184"/>
      <c r="AP1008" s="184"/>
      <c r="AQ1008" s="184"/>
      <c r="AR1008" s="184"/>
      <c r="AS1008" s="184"/>
      <c r="AT1008" s="184"/>
      <c r="AU1008" s="184"/>
      <c r="AV1008" s="184"/>
    </row>
    <row r="1009" spans="1:48" ht="12.75">
      <c r="A1009" s="184"/>
      <c r="B1009" s="184"/>
      <c r="C1009" s="184"/>
      <c r="D1009" s="184"/>
      <c r="E1009" s="184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  <c r="AC1009" s="184"/>
      <c r="AD1009" s="184"/>
      <c r="AE1009" s="184"/>
      <c r="AF1009" s="184"/>
      <c r="AG1009" s="184"/>
      <c r="AH1009" s="184"/>
      <c r="AI1009" s="184"/>
      <c r="AJ1009" s="184"/>
      <c r="AK1009" s="184"/>
      <c r="AL1009" s="184"/>
      <c r="AM1009" s="184"/>
      <c r="AN1009" s="184"/>
      <c r="AO1009" s="184"/>
      <c r="AP1009" s="184"/>
      <c r="AQ1009" s="184"/>
      <c r="AR1009" s="184"/>
      <c r="AS1009" s="184"/>
      <c r="AT1009" s="184"/>
      <c r="AU1009" s="184"/>
      <c r="AV1009" s="184"/>
    </row>
    <row r="1010" spans="1:48" ht="12.75">
      <c r="A1010" s="184"/>
      <c r="B1010" s="184"/>
      <c r="C1010" s="184"/>
      <c r="D1010" s="184"/>
      <c r="E1010" s="184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  <c r="AC1010" s="184"/>
      <c r="AD1010" s="184"/>
      <c r="AE1010" s="184"/>
      <c r="AF1010" s="184"/>
      <c r="AG1010" s="184"/>
      <c r="AH1010" s="184"/>
      <c r="AI1010" s="184"/>
      <c r="AJ1010" s="184"/>
      <c r="AK1010" s="184"/>
      <c r="AL1010" s="184"/>
      <c r="AM1010" s="184"/>
      <c r="AN1010" s="184"/>
      <c r="AO1010" s="184"/>
      <c r="AP1010" s="184"/>
      <c r="AQ1010" s="184"/>
      <c r="AR1010" s="184"/>
      <c r="AS1010" s="184"/>
      <c r="AT1010" s="184"/>
      <c r="AU1010" s="184"/>
      <c r="AV1010" s="184"/>
    </row>
    <row r="1011" spans="1:48" ht="12.75">
      <c r="A1011" s="184"/>
      <c r="B1011" s="184"/>
      <c r="C1011" s="184"/>
      <c r="D1011" s="184"/>
      <c r="E1011" s="184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  <c r="AC1011" s="184"/>
      <c r="AD1011" s="184"/>
      <c r="AE1011" s="184"/>
      <c r="AF1011" s="184"/>
      <c r="AG1011" s="184"/>
      <c r="AH1011" s="184"/>
      <c r="AI1011" s="184"/>
      <c r="AJ1011" s="184"/>
      <c r="AK1011" s="184"/>
      <c r="AL1011" s="184"/>
      <c r="AM1011" s="184"/>
      <c r="AN1011" s="184"/>
      <c r="AO1011" s="184"/>
      <c r="AP1011" s="184"/>
      <c r="AQ1011" s="184"/>
      <c r="AR1011" s="184"/>
      <c r="AS1011" s="184"/>
      <c r="AT1011" s="184"/>
      <c r="AU1011" s="184"/>
      <c r="AV1011" s="184"/>
    </row>
    <row r="1012" spans="1:48" ht="12.75">
      <c r="A1012" s="184"/>
      <c r="B1012" s="184"/>
      <c r="C1012" s="184"/>
      <c r="D1012" s="184"/>
      <c r="E1012" s="184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  <c r="Z1012" s="184"/>
      <c r="AA1012" s="184"/>
      <c r="AB1012" s="184"/>
      <c r="AC1012" s="184"/>
      <c r="AD1012" s="184"/>
      <c r="AE1012" s="184"/>
      <c r="AF1012" s="184"/>
      <c r="AG1012" s="184"/>
      <c r="AH1012" s="184"/>
      <c r="AI1012" s="184"/>
      <c r="AJ1012" s="184"/>
      <c r="AK1012" s="184"/>
      <c r="AL1012" s="184"/>
      <c r="AM1012" s="184"/>
      <c r="AN1012" s="184"/>
      <c r="AO1012" s="184"/>
      <c r="AP1012" s="184"/>
      <c r="AQ1012" s="184"/>
      <c r="AR1012" s="184"/>
      <c r="AS1012" s="184"/>
      <c r="AT1012" s="184"/>
      <c r="AU1012" s="184"/>
      <c r="AV1012" s="184"/>
    </row>
    <row r="1013" spans="1:48" ht="12.75">
      <c r="A1013" s="184"/>
      <c r="B1013" s="184"/>
      <c r="C1013" s="184"/>
      <c r="D1013" s="184"/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  <c r="Z1013" s="184"/>
      <c r="AA1013" s="184"/>
      <c r="AB1013" s="184"/>
      <c r="AC1013" s="184"/>
      <c r="AD1013" s="184"/>
      <c r="AE1013" s="184"/>
      <c r="AF1013" s="184"/>
      <c r="AG1013" s="184"/>
      <c r="AH1013" s="184"/>
      <c r="AI1013" s="184"/>
      <c r="AJ1013" s="184"/>
      <c r="AK1013" s="184"/>
      <c r="AL1013" s="184"/>
      <c r="AM1013" s="184"/>
      <c r="AN1013" s="184"/>
      <c r="AO1013" s="184"/>
      <c r="AP1013" s="184"/>
      <c r="AQ1013" s="184"/>
      <c r="AR1013" s="184"/>
      <c r="AS1013" s="184"/>
      <c r="AT1013" s="184"/>
      <c r="AU1013" s="184"/>
      <c r="AV1013" s="184"/>
    </row>
    <row r="1014" spans="1:48" ht="12.75">
      <c r="A1014" s="184"/>
      <c r="B1014" s="184"/>
      <c r="C1014" s="184"/>
      <c r="D1014" s="184"/>
      <c r="E1014" s="184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4"/>
      <c r="AT1014" s="184"/>
      <c r="AU1014" s="184"/>
      <c r="AV1014" s="184"/>
    </row>
    <row r="1015" spans="1:48" ht="12.75">
      <c r="A1015" s="184"/>
      <c r="B1015" s="184"/>
      <c r="C1015" s="184"/>
      <c r="D1015" s="184"/>
      <c r="E1015" s="184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4"/>
      <c r="AT1015" s="184"/>
      <c r="AU1015" s="184"/>
      <c r="AV1015" s="184"/>
    </row>
    <row r="1016" spans="1:48" ht="12.75">
      <c r="A1016" s="184"/>
      <c r="B1016" s="184"/>
      <c r="C1016" s="184"/>
      <c r="D1016" s="184"/>
      <c r="E1016" s="184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4"/>
      <c r="AT1016" s="184"/>
      <c r="AU1016" s="184"/>
      <c r="AV1016" s="184"/>
    </row>
    <row r="1017" spans="1:48" ht="12.75">
      <c r="A1017" s="184"/>
      <c r="B1017" s="184"/>
      <c r="C1017" s="184"/>
      <c r="D1017" s="184"/>
      <c r="E1017" s="184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84"/>
      <c r="AT1017" s="184"/>
      <c r="AU1017" s="184"/>
      <c r="AV1017" s="184"/>
    </row>
    <row r="1018" spans="1:48" ht="12.75">
      <c r="A1018" s="184"/>
      <c r="B1018" s="184"/>
      <c r="C1018" s="184"/>
      <c r="D1018" s="184"/>
      <c r="E1018" s="184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84"/>
      <c r="AT1018" s="184"/>
      <c r="AU1018" s="184"/>
      <c r="AV1018" s="184"/>
    </row>
    <row r="1019" spans="1:48" ht="12.75">
      <c r="A1019" s="184"/>
      <c r="B1019" s="184"/>
      <c r="C1019" s="184"/>
      <c r="D1019" s="184"/>
      <c r="E1019" s="184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184"/>
      <c r="AT1019" s="184"/>
      <c r="AU1019" s="184"/>
      <c r="AV1019" s="184"/>
    </row>
    <row r="1020" spans="1:48" ht="12.75">
      <c r="A1020" s="184"/>
      <c r="B1020" s="184"/>
      <c r="C1020" s="184"/>
      <c r="D1020" s="184"/>
      <c r="E1020" s="184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  <c r="AC1020" s="184"/>
      <c r="AD1020" s="184"/>
      <c r="AE1020" s="184"/>
      <c r="AF1020" s="184"/>
      <c r="AG1020" s="184"/>
      <c r="AH1020" s="184"/>
      <c r="AI1020" s="184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184"/>
      <c r="AT1020" s="184"/>
      <c r="AU1020" s="184"/>
      <c r="AV1020" s="184"/>
    </row>
    <row r="1021" spans="1:48" ht="12.75">
      <c r="A1021" s="184"/>
      <c r="B1021" s="184"/>
      <c r="C1021" s="184"/>
      <c r="D1021" s="184"/>
      <c r="E1021" s="184"/>
      <c r="F1021" s="184"/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  <c r="AC1021" s="184"/>
      <c r="AD1021" s="184"/>
      <c r="AE1021" s="184"/>
      <c r="AF1021" s="184"/>
      <c r="AG1021" s="184"/>
      <c r="AH1021" s="184"/>
      <c r="AI1021" s="184"/>
      <c r="AJ1021" s="184"/>
      <c r="AK1021" s="184"/>
      <c r="AL1021" s="184"/>
      <c r="AM1021" s="184"/>
      <c r="AN1021" s="184"/>
      <c r="AO1021" s="184"/>
      <c r="AP1021" s="184"/>
      <c r="AQ1021" s="184"/>
      <c r="AR1021" s="184"/>
      <c r="AS1021" s="184"/>
      <c r="AT1021" s="184"/>
      <c r="AU1021" s="184"/>
      <c r="AV1021" s="184"/>
    </row>
    <row r="1022" spans="1:48" ht="12.75">
      <c r="A1022" s="184"/>
      <c r="B1022" s="184"/>
      <c r="C1022" s="184"/>
      <c r="D1022" s="184"/>
      <c r="E1022" s="184"/>
      <c r="F1022" s="184"/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84"/>
      <c r="AT1022" s="184"/>
      <c r="AU1022" s="184"/>
      <c r="AV1022" s="184"/>
    </row>
    <row r="1023" spans="1:48" ht="12.75">
      <c r="A1023" s="184"/>
      <c r="B1023" s="184"/>
      <c r="C1023" s="184"/>
      <c r="D1023" s="184"/>
      <c r="E1023" s="184"/>
      <c r="F1023" s="184"/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  <c r="S1023" s="184"/>
      <c r="T1023" s="184"/>
      <c r="U1023" s="184"/>
      <c r="V1023" s="184"/>
      <c r="W1023" s="184"/>
      <c r="X1023" s="184"/>
      <c r="Y1023" s="184"/>
      <c r="Z1023" s="184"/>
      <c r="AA1023" s="184"/>
      <c r="AB1023" s="184"/>
      <c r="AC1023" s="184"/>
      <c r="AD1023" s="184"/>
      <c r="AE1023" s="184"/>
      <c r="AF1023" s="184"/>
      <c r="AG1023" s="184"/>
      <c r="AH1023" s="184"/>
      <c r="AI1023" s="184"/>
      <c r="AJ1023" s="184"/>
      <c r="AK1023" s="184"/>
      <c r="AL1023" s="184"/>
      <c r="AM1023" s="184"/>
      <c r="AN1023" s="184"/>
      <c r="AO1023" s="184"/>
      <c r="AP1023" s="184"/>
      <c r="AQ1023" s="184"/>
      <c r="AR1023" s="184"/>
      <c r="AS1023" s="184"/>
      <c r="AT1023" s="184"/>
      <c r="AU1023" s="184"/>
      <c r="AV1023" s="184"/>
    </row>
    <row r="1024" spans="1:48" ht="12.75">
      <c r="A1024" s="184"/>
      <c r="B1024" s="184"/>
      <c r="C1024" s="184"/>
      <c r="D1024" s="184"/>
      <c r="E1024" s="184"/>
      <c r="F1024" s="184"/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  <c r="S1024" s="184"/>
      <c r="T1024" s="184"/>
      <c r="U1024" s="184"/>
      <c r="V1024" s="184"/>
      <c r="W1024" s="184"/>
      <c r="X1024" s="184"/>
      <c r="Y1024" s="184"/>
      <c r="Z1024" s="184"/>
      <c r="AA1024" s="184"/>
      <c r="AB1024" s="184"/>
      <c r="AC1024" s="184"/>
      <c r="AD1024" s="184"/>
      <c r="AE1024" s="184"/>
      <c r="AF1024" s="184"/>
      <c r="AG1024" s="184"/>
      <c r="AH1024" s="184"/>
      <c r="AI1024" s="184"/>
      <c r="AJ1024" s="184"/>
      <c r="AK1024" s="184"/>
      <c r="AL1024" s="184"/>
      <c r="AM1024" s="184"/>
      <c r="AN1024" s="184"/>
      <c r="AO1024" s="184"/>
      <c r="AP1024" s="184"/>
      <c r="AQ1024" s="184"/>
      <c r="AR1024" s="184"/>
      <c r="AS1024" s="184"/>
      <c r="AT1024" s="184"/>
      <c r="AU1024" s="184"/>
      <c r="AV1024" s="184"/>
    </row>
    <row r="1025" spans="1:48" ht="12.75">
      <c r="A1025" s="184"/>
      <c r="B1025" s="184"/>
      <c r="C1025" s="184"/>
      <c r="D1025" s="184"/>
      <c r="E1025" s="184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  <c r="S1025" s="184"/>
      <c r="T1025" s="184"/>
      <c r="U1025" s="184"/>
      <c r="V1025" s="184"/>
      <c r="W1025" s="184"/>
      <c r="X1025" s="184"/>
      <c r="Y1025" s="184"/>
      <c r="Z1025" s="184"/>
      <c r="AA1025" s="184"/>
      <c r="AB1025" s="184"/>
      <c r="AC1025" s="184"/>
      <c r="AD1025" s="184"/>
      <c r="AE1025" s="184"/>
      <c r="AF1025" s="184"/>
      <c r="AG1025" s="184"/>
      <c r="AH1025" s="184"/>
      <c r="AI1025" s="184"/>
      <c r="AJ1025" s="184"/>
      <c r="AK1025" s="184"/>
      <c r="AL1025" s="184"/>
      <c r="AM1025" s="184"/>
      <c r="AN1025" s="184"/>
      <c r="AO1025" s="184"/>
      <c r="AP1025" s="184"/>
      <c r="AQ1025" s="184"/>
      <c r="AR1025" s="184"/>
      <c r="AS1025" s="184"/>
      <c r="AT1025" s="184"/>
      <c r="AU1025" s="184"/>
      <c r="AV1025" s="184"/>
    </row>
    <row r="1026" spans="1:48" ht="12.75">
      <c r="A1026" s="184"/>
      <c r="B1026" s="184"/>
      <c r="C1026" s="184"/>
      <c r="D1026" s="184"/>
      <c r="E1026" s="184"/>
      <c r="F1026" s="184"/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  <c r="S1026" s="184"/>
      <c r="T1026" s="184"/>
      <c r="U1026" s="184"/>
      <c r="V1026" s="184"/>
      <c r="W1026" s="184"/>
      <c r="X1026" s="184"/>
      <c r="Y1026" s="184"/>
      <c r="Z1026" s="184"/>
      <c r="AA1026" s="184"/>
      <c r="AB1026" s="184"/>
      <c r="AC1026" s="184"/>
      <c r="AD1026" s="184"/>
      <c r="AE1026" s="184"/>
      <c r="AF1026" s="184"/>
      <c r="AG1026" s="184"/>
      <c r="AH1026" s="184"/>
      <c r="AI1026" s="184"/>
      <c r="AJ1026" s="184"/>
      <c r="AK1026" s="184"/>
      <c r="AL1026" s="184"/>
      <c r="AM1026" s="184"/>
      <c r="AN1026" s="184"/>
      <c r="AO1026" s="184"/>
      <c r="AP1026" s="184"/>
      <c r="AQ1026" s="184"/>
      <c r="AR1026" s="184"/>
      <c r="AS1026" s="184"/>
      <c r="AT1026" s="184"/>
      <c r="AU1026" s="184"/>
      <c r="AV1026" s="184"/>
    </row>
    <row r="1027" spans="1:48" ht="12.75">
      <c r="A1027" s="184"/>
      <c r="B1027" s="184"/>
      <c r="C1027" s="184"/>
      <c r="D1027" s="184"/>
      <c r="E1027" s="184"/>
      <c r="F1027" s="184"/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  <c r="S1027" s="184"/>
      <c r="T1027" s="184"/>
      <c r="U1027" s="184"/>
      <c r="V1027" s="184"/>
      <c r="W1027" s="184"/>
      <c r="X1027" s="184"/>
      <c r="Y1027" s="184"/>
      <c r="Z1027" s="184"/>
      <c r="AA1027" s="184"/>
      <c r="AB1027" s="184"/>
      <c r="AC1027" s="184"/>
      <c r="AD1027" s="184"/>
      <c r="AE1027" s="184"/>
      <c r="AF1027" s="184"/>
      <c r="AG1027" s="184"/>
      <c r="AH1027" s="184"/>
      <c r="AI1027" s="184"/>
      <c r="AJ1027" s="184"/>
      <c r="AK1027" s="184"/>
      <c r="AL1027" s="184"/>
      <c r="AM1027" s="184"/>
      <c r="AN1027" s="184"/>
      <c r="AO1027" s="184"/>
      <c r="AP1027" s="184"/>
      <c r="AQ1027" s="184"/>
      <c r="AR1027" s="184"/>
      <c r="AS1027" s="184"/>
      <c r="AT1027" s="184"/>
      <c r="AU1027" s="184"/>
      <c r="AV1027" s="184"/>
    </row>
    <row r="1028" spans="1:48" ht="12.75">
      <c r="A1028" s="184"/>
      <c r="B1028" s="184"/>
      <c r="C1028" s="184"/>
      <c r="D1028" s="184"/>
      <c r="E1028" s="184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4"/>
      <c r="Z1028" s="184"/>
      <c r="AA1028" s="184"/>
      <c r="AB1028" s="184"/>
      <c r="AC1028" s="184"/>
      <c r="AD1028" s="184"/>
      <c r="AE1028" s="184"/>
      <c r="AF1028" s="184"/>
      <c r="AG1028" s="184"/>
      <c r="AH1028" s="184"/>
      <c r="AI1028" s="184"/>
      <c r="AJ1028" s="184"/>
      <c r="AK1028" s="184"/>
      <c r="AL1028" s="184"/>
      <c r="AM1028" s="184"/>
      <c r="AN1028" s="184"/>
      <c r="AO1028" s="184"/>
      <c r="AP1028" s="184"/>
      <c r="AQ1028" s="184"/>
      <c r="AR1028" s="184"/>
      <c r="AS1028" s="184"/>
      <c r="AT1028" s="184"/>
      <c r="AU1028" s="184"/>
      <c r="AV1028" s="184"/>
    </row>
    <row r="1029" spans="1:48" ht="12.75">
      <c r="A1029" s="184"/>
      <c r="B1029" s="184"/>
      <c r="C1029" s="184"/>
      <c r="D1029" s="184"/>
      <c r="E1029" s="184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4"/>
      <c r="Z1029" s="184"/>
      <c r="AA1029" s="184"/>
      <c r="AB1029" s="184"/>
      <c r="AC1029" s="184"/>
      <c r="AD1029" s="184"/>
      <c r="AE1029" s="184"/>
      <c r="AF1029" s="184"/>
      <c r="AG1029" s="184"/>
      <c r="AH1029" s="184"/>
      <c r="AI1029" s="184"/>
      <c r="AJ1029" s="184"/>
      <c r="AK1029" s="184"/>
      <c r="AL1029" s="184"/>
      <c r="AM1029" s="184"/>
      <c r="AN1029" s="184"/>
      <c r="AO1029" s="184"/>
      <c r="AP1029" s="184"/>
      <c r="AQ1029" s="184"/>
      <c r="AR1029" s="184"/>
      <c r="AS1029" s="184"/>
      <c r="AT1029" s="184"/>
      <c r="AU1029" s="184"/>
      <c r="AV1029" s="184"/>
    </row>
    <row r="1030" spans="1:48" ht="12.75">
      <c r="A1030" s="184"/>
      <c r="B1030" s="184"/>
      <c r="C1030" s="184"/>
      <c r="D1030" s="184"/>
      <c r="E1030" s="184"/>
      <c r="F1030" s="184"/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  <c r="S1030" s="184"/>
      <c r="T1030" s="184"/>
      <c r="U1030" s="184"/>
      <c r="V1030" s="184"/>
      <c r="W1030" s="184"/>
      <c r="X1030" s="184"/>
      <c r="Y1030" s="184"/>
      <c r="Z1030" s="184"/>
      <c r="AA1030" s="184"/>
      <c r="AB1030" s="184"/>
      <c r="AC1030" s="184"/>
      <c r="AD1030" s="184"/>
      <c r="AE1030" s="184"/>
      <c r="AF1030" s="184"/>
      <c r="AG1030" s="184"/>
      <c r="AH1030" s="184"/>
      <c r="AI1030" s="184"/>
      <c r="AJ1030" s="184"/>
      <c r="AK1030" s="184"/>
      <c r="AL1030" s="184"/>
      <c r="AM1030" s="184"/>
      <c r="AN1030" s="184"/>
      <c r="AO1030" s="184"/>
      <c r="AP1030" s="184"/>
      <c r="AQ1030" s="184"/>
      <c r="AR1030" s="184"/>
      <c r="AS1030" s="184"/>
      <c r="AT1030" s="184"/>
      <c r="AU1030" s="184"/>
      <c r="AV1030" s="184"/>
    </row>
    <row r="1031" spans="1:48" ht="12.75">
      <c r="A1031" s="184"/>
      <c r="B1031" s="184"/>
      <c r="C1031" s="184"/>
      <c r="D1031" s="184"/>
      <c r="E1031" s="184"/>
      <c r="F1031" s="184"/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  <c r="S1031" s="184"/>
      <c r="T1031" s="184"/>
      <c r="U1031" s="184"/>
      <c r="V1031" s="184"/>
      <c r="W1031" s="184"/>
      <c r="X1031" s="184"/>
      <c r="Y1031" s="184"/>
      <c r="Z1031" s="184"/>
      <c r="AA1031" s="184"/>
      <c r="AB1031" s="184"/>
      <c r="AC1031" s="184"/>
      <c r="AD1031" s="184"/>
      <c r="AE1031" s="184"/>
      <c r="AF1031" s="184"/>
      <c r="AG1031" s="184"/>
      <c r="AH1031" s="184"/>
      <c r="AI1031" s="184"/>
      <c r="AJ1031" s="184"/>
      <c r="AK1031" s="184"/>
      <c r="AL1031" s="184"/>
      <c r="AM1031" s="184"/>
      <c r="AN1031" s="184"/>
      <c r="AO1031" s="184"/>
      <c r="AP1031" s="184"/>
      <c r="AQ1031" s="184"/>
      <c r="AR1031" s="184"/>
      <c r="AS1031" s="184"/>
      <c r="AT1031" s="184"/>
      <c r="AU1031" s="184"/>
      <c r="AV1031" s="184"/>
    </row>
    <row r="1032" spans="1:48" ht="12.75">
      <c r="A1032" s="184"/>
      <c r="B1032" s="184"/>
      <c r="C1032" s="184"/>
      <c r="D1032" s="184"/>
      <c r="E1032" s="184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  <c r="AC1032" s="184"/>
      <c r="AD1032" s="184"/>
      <c r="AE1032" s="184"/>
      <c r="AF1032" s="184"/>
      <c r="AG1032" s="184"/>
      <c r="AH1032" s="184"/>
      <c r="AI1032" s="184"/>
      <c r="AJ1032" s="184"/>
      <c r="AK1032" s="184"/>
      <c r="AL1032" s="184"/>
      <c r="AM1032" s="184"/>
      <c r="AN1032" s="184"/>
      <c r="AO1032" s="184"/>
      <c r="AP1032" s="184"/>
      <c r="AQ1032" s="184"/>
      <c r="AR1032" s="184"/>
      <c r="AS1032" s="184"/>
      <c r="AT1032" s="184"/>
      <c r="AU1032" s="184"/>
      <c r="AV1032" s="184"/>
    </row>
    <row r="1033" spans="1:48" ht="12.75">
      <c r="A1033" s="184"/>
      <c r="B1033" s="184"/>
      <c r="C1033" s="184"/>
      <c r="D1033" s="184"/>
      <c r="E1033" s="184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  <c r="AC1033" s="184"/>
      <c r="AD1033" s="184"/>
      <c r="AE1033" s="184"/>
      <c r="AF1033" s="184"/>
      <c r="AG1033" s="184"/>
      <c r="AH1033" s="184"/>
      <c r="AI1033" s="184"/>
      <c r="AJ1033" s="184"/>
      <c r="AK1033" s="184"/>
      <c r="AL1033" s="184"/>
      <c r="AM1033" s="184"/>
      <c r="AN1033" s="184"/>
      <c r="AO1033" s="184"/>
      <c r="AP1033" s="184"/>
      <c r="AQ1033" s="184"/>
      <c r="AR1033" s="184"/>
      <c r="AS1033" s="184"/>
      <c r="AT1033" s="184"/>
      <c r="AU1033" s="184"/>
      <c r="AV1033" s="184"/>
    </row>
    <row r="1034" spans="1:48" ht="12.75">
      <c r="A1034" s="184"/>
      <c r="B1034" s="184"/>
      <c r="C1034" s="184"/>
      <c r="D1034" s="184"/>
      <c r="E1034" s="184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  <c r="AC1034" s="184"/>
      <c r="AD1034" s="184"/>
      <c r="AE1034" s="184"/>
      <c r="AF1034" s="184"/>
      <c r="AG1034" s="184"/>
      <c r="AH1034" s="184"/>
      <c r="AI1034" s="184"/>
      <c r="AJ1034" s="184"/>
      <c r="AK1034" s="184"/>
      <c r="AL1034" s="184"/>
      <c r="AM1034" s="184"/>
      <c r="AN1034" s="184"/>
      <c r="AO1034" s="184"/>
      <c r="AP1034" s="184"/>
      <c r="AQ1034" s="184"/>
      <c r="AR1034" s="184"/>
      <c r="AS1034" s="184"/>
      <c r="AT1034" s="184"/>
      <c r="AU1034" s="184"/>
      <c r="AV1034" s="184"/>
    </row>
    <row r="1035" spans="1:48" ht="12.75">
      <c r="A1035" s="184"/>
      <c r="B1035" s="184"/>
      <c r="C1035" s="184"/>
      <c r="D1035" s="184"/>
      <c r="E1035" s="184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  <c r="AC1035" s="184"/>
      <c r="AD1035" s="184"/>
      <c r="AE1035" s="184"/>
      <c r="AF1035" s="184"/>
      <c r="AG1035" s="184"/>
      <c r="AH1035" s="184"/>
      <c r="AI1035" s="184"/>
      <c r="AJ1035" s="184"/>
      <c r="AK1035" s="184"/>
      <c r="AL1035" s="184"/>
      <c r="AM1035" s="184"/>
      <c r="AN1035" s="184"/>
      <c r="AO1035" s="184"/>
      <c r="AP1035" s="184"/>
      <c r="AQ1035" s="184"/>
      <c r="AR1035" s="184"/>
      <c r="AS1035" s="184"/>
      <c r="AT1035" s="184"/>
      <c r="AU1035" s="184"/>
      <c r="AV1035" s="184"/>
    </row>
    <row r="1036" spans="1:48" ht="12.75">
      <c r="A1036" s="184"/>
      <c r="B1036" s="184"/>
      <c r="C1036" s="184"/>
      <c r="D1036" s="184"/>
      <c r="E1036" s="184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  <c r="AC1036" s="184"/>
      <c r="AD1036" s="184"/>
      <c r="AE1036" s="184"/>
      <c r="AF1036" s="184"/>
      <c r="AG1036" s="184"/>
      <c r="AH1036" s="184"/>
      <c r="AI1036" s="184"/>
      <c r="AJ1036" s="184"/>
      <c r="AK1036" s="184"/>
      <c r="AL1036" s="184"/>
      <c r="AM1036" s="184"/>
      <c r="AN1036" s="184"/>
      <c r="AO1036" s="184"/>
      <c r="AP1036" s="184"/>
      <c r="AQ1036" s="184"/>
      <c r="AR1036" s="184"/>
      <c r="AS1036" s="184"/>
      <c r="AT1036" s="184"/>
      <c r="AU1036" s="184"/>
      <c r="AV1036" s="184"/>
    </row>
    <row r="1037" spans="1:48" ht="12.75">
      <c r="A1037" s="184"/>
      <c r="B1037" s="184"/>
      <c r="C1037" s="184"/>
      <c r="D1037" s="184"/>
      <c r="E1037" s="184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  <c r="AC1037" s="184"/>
      <c r="AD1037" s="184"/>
      <c r="AE1037" s="184"/>
      <c r="AF1037" s="184"/>
      <c r="AG1037" s="184"/>
      <c r="AH1037" s="184"/>
      <c r="AI1037" s="184"/>
      <c r="AJ1037" s="184"/>
      <c r="AK1037" s="184"/>
      <c r="AL1037" s="184"/>
      <c r="AM1037" s="184"/>
      <c r="AN1037" s="184"/>
      <c r="AO1037" s="184"/>
      <c r="AP1037" s="184"/>
      <c r="AQ1037" s="184"/>
      <c r="AR1037" s="184"/>
      <c r="AS1037" s="184"/>
      <c r="AT1037" s="184"/>
      <c r="AU1037" s="184"/>
      <c r="AV1037" s="184"/>
    </row>
    <row r="1038" spans="1:48" ht="12.75">
      <c r="A1038" s="184"/>
      <c r="B1038" s="184"/>
      <c r="C1038" s="184"/>
      <c r="D1038" s="184"/>
      <c r="E1038" s="184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  <c r="AC1038" s="184"/>
      <c r="AD1038" s="184"/>
      <c r="AE1038" s="184"/>
      <c r="AF1038" s="184"/>
      <c r="AG1038" s="184"/>
      <c r="AH1038" s="184"/>
      <c r="AI1038" s="184"/>
      <c r="AJ1038" s="184"/>
      <c r="AK1038" s="184"/>
      <c r="AL1038" s="184"/>
      <c r="AM1038" s="184"/>
      <c r="AN1038" s="184"/>
      <c r="AO1038" s="184"/>
      <c r="AP1038" s="184"/>
      <c r="AQ1038" s="184"/>
      <c r="AR1038" s="184"/>
      <c r="AS1038" s="184"/>
      <c r="AT1038" s="184"/>
      <c r="AU1038" s="184"/>
      <c r="AV1038" s="184"/>
    </row>
    <row r="1039" spans="1:48" ht="12.75">
      <c r="A1039" s="184"/>
      <c r="B1039" s="184"/>
      <c r="C1039" s="184"/>
      <c r="D1039" s="184"/>
      <c r="E1039" s="184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  <c r="AC1039" s="184"/>
      <c r="AD1039" s="184"/>
      <c r="AE1039" s="184"/>
      <c r="AF1039" s="184"/>
      <c r="AG1039" s="184"/>
      <c r="AH1039" s="184"/>
      <c r="AI1039" s="184"/>
      <c r="AJ1039" s="184"/>
      <c r="AK1039" s="184"/>
      <c r="AL1039" s="184"/>
      <c r="AM1039" s="184"/>
      <c r="AN1039" s="184"/>
      <c r="AO1039" s="184"/>
      <c r="AP1039" s="184"/>
      <c r="AQ1039" s="184"/>
      <c r="AR1039" s="184"/>
      <c r="AS1039" s="184"/>
      <c r="AT1039" s="184"/>
      <c r="AU1039" s="184"/>
      <c r="AV1039" s="184"/>
    </row>
    <row r="1040" spans="1:48" ht="12.75">
      <c r="A1040" s="184"/>
      <c r="B1040" s="184"/>
      <c r="C1040" s="184"/>
      <c r="D1040" s="184"/>
      <c r="E1040" s="184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84"/>
      <c r="AT1040" s="184"/>
      <c r="AU1040" s="184"/>
      <c r="AV1040" s="184"/>
    </row>
    <row r="1041" spans="1:48" ht="12.75">
      <c r="A1041" s="184"/>
      <c r="B1041" s="184"/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  <c r="AC1041" s="184"/>
      <c r="AD1041" s="184"/>
      <c r="AE1041" s="184"/>
      <c r="AF1041" s="184"/>
      <c r="AG1041" s="184"/>
      <c r="AH1041" s="184"/>
      <c r="AI1041" s="184"/>
      <c r="AJ1041" s="184"/>
      <c r="AK1041" s="184"/>
      <c r="AL1041" s="184"/>
      <c r="AM1041" s="184"/>
      <c r="AN1041" s="184"/>
      <c r="AO1041" s="184"/>
      <c r="AP1041" s="184"/>
      <c r="AQ1041" s="184"/>
      <c r="AR1041" s="184"/>
      <c r="AS1041" s="184"/>
      <c r="AT1041" s="184"/>
      <c r="AU1041" s="184"/>
      <c r="AV1041" s="184"/>
    </row>
    <row r="1042" spans="1:48" ht="12.75">
      <c r="A1042" s="184"/>
      <c r="B1042" s="184"/>
      <c r="C1042" s="184"/>
      <c r="D1042" s="184"/>
      <c r="E1042" s="184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  <c r="AC1042" s="184"/>
      <c r="AD1042" s="184"/>
      <c r="AE1042" s="184"/>
      <c r="AF1042" s="184"/>
      <c r="AG1042" s="184"/>
      <c r="AH1042" s="184"/>
      <c r="AI1042" s="184"/>
      <c r="AJ1042" s="184"/>
      <c r="AK1042" s="184"/>
      <c r="AL1042" s="184"/>
      <c r="AM1042" s="184"/>
      <c r="AN1042" s="184"/>
      <c r="AO1042" s="184"/>
      <c r="AP1042" s="184"/>
      <c r="AQ1042" s="184"/>
      <c r="AR1042" s="184"/>
      <c r="AS1042" s="184"/>
      <c r="AT1042" s="184"/>
      <c r="AU1042" s="184"/>
      <c r="AV1042" s="184"/>
    </row>
    <row r="1043" spans="1:48" ht="12.75">
      <c r="A1043" s="184"/>
      <c r="B1043" s="184"/>
      <c r="C1043" s="184"/>
      <c r="D1043" s="184"/>
      <c r="E1043" s="184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  <c r="AC1043" s="184"/>
      <c r="AD1043" s="184"/>
      <c r="AE1043" s="184"/>
      <c r="AF1043" s="184"/>
      <c r="AG1043" s="184"/>
      <c r="AH1043" s="184"/>
      <c r="AI1043" s="184"/>
      <c r="AJ1043" s="184"/>
      <c r="AK1043" s="184"/>
      <c r="AL1043" s="184"/>
      <c r="AM1043" s="184"/>
      <c r="AN1043" s="184"/>
      <c r="AO1043" s="184"/>
      <c r="AP1043" s="184"/>
      <c r="AQ1043" s="184"/>
      <c r="AR1043" s="184"/>
      <c r="AS1043" s="184"/>
      <c r="AT1043" s="184"/>
      <c r="AU1043" s="184"/>
      <c r="AV1043" s="184"/>
    </row>
    <row r="1044" spans="1:48" ht="12.75">
      <c r="A1044" s="184"/>
      <c r="B1044" s="184"/>
      <c r="C1044" s="184"/>
      <c r="D1044" s="184"/>
      <c r="E1044" s="184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  <c r="AC1044" s="184"/>
      <c r="AD1044" s="184"/>
      <c r="AE1044" s="184"/>
      <c r="AF1044" s="184"/>
      <c r="AG1044" s="184"/>
      <c r="AH1044" s="184"/>
      <c r="AI1044" s="184"/>
      <c r="AJ1044" s="184"/>
      <c r="AK1044" s="184"/>
      <c r="AL1044" s="184"/>
      <c r="AM1044" s="184"/>
      <c r="AN1044" s="184"/>
      <c r="AO1044" s="184"/>
      <c r="AP1044" s="184"/>
      <c r="AQ1044" s="184"/>
      <c r="AR1044" s="184"/>
      <c r="AS1044" s="184"/>
      <c r="AT1044" s="184"/>
      <c r="AU1044" s="184"/>
      <c r="AV1044" s="184"/>
    </row>
    <row r="1045" spans="1:48" ht="12.75">
      <c r="A1045" s="184"/>
      <c r="B1045" s="184"/>
      <c r="C1045" s="184"/>
      <c r="D1045" s="184"/>
      <c r="E1045" s="184"/>
      <c r="F1045" s="184"/>
      <c r="G1045" s="184"/>
      <c r="H1045" s="184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  <c r="AC1045" s="184"/>
      <c r="AD1045" s="184"/>
      <c r="AE1045" s="184"/>
      <c r="AF1045" s="184"/>
      <c r="AG1045" s="184"/>
      <c r="AH1045" s="184"/>
      <c r="AI1045" s="184"/>
      <c r="AJ1045" s="184"/>
      <c r="AK1045" s="184"/>
      <c r="AL1045" s="184"/>
      <c r="AM1045" s="184"/>
      <c r="AN1045" s="184"/>
      <c r="AO1045" s="184"/>
      <c r="AP1045" s="184"/>
      <c r="AQ1045" s="184"/>
      <c r="AR1045" s="184"/>
      <c r="AS1045" s="184"/>
      <c r="AT1045" s="184"/>
      <c r="AU1045" s="184"/>
      <c r="AV1045" s="184"/>
    </row>
    <row r="1046" spans="1:48" ht="12.75">
      <c r="A1046" s="184"/>
      <c r="B1046" s="184"/>
      <c r="C1046" s="184"/>
      <c r="D1046" s="184"/>
      <c r="E1046" s="184"/>
      <c r="F1046" s="184"/>
      <c r="G1046" s="184"/>
      <c r="H1046" s="184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  <c r="S1046" s="184"/>
      <c r="T1046" s="184"/>
      <c r="U1046" s="184"/>
      <c r="V1046" s="184"/>
      <c r="W1046" s="184"/>
      <c r="X1046" s="184"/>
      <c r="Y1046" s="184"/>
      <c r="Z1046" s="184"/>
      <c r="AA1046" s="184"/>
      <c r="AB1046" s="184"/>
      <c r="AC1046" s="184"/>
      <c r="AD1046" s="184"/>
      <c r="AE1046" s="184"/>
      <c r="AF1046" s="184"/>
      <c r="AG1046" s="184"/>
      <c r="AH1046" s="184"/>
      <c r="AI1046" s="184"/>
      <c r="AJ1046" s="184"/>
      <c r="AK1046" s="184"/>
      <c r="AL1046" s="184"/>
      <c r="AM1046" s="184"/>
      <c r="AN1046" s="184"/>
      <c r="AO1046" s="184"/>
      <c r="AP1046" s="184"/>
      <c r="AQ1046" s="184"/>
      <c r="AR1046" s="184"/>
      <c r="AS1046" s="184"/>
      <c r="AT1046" s="184"/>
      <c r="AU1046" s="184"/>
      <c r="AV1046" s="184"/>
    </row>
    <row r="1047" spans="1:48" ht="12.75">
      <c r="A1047" s="184"/>
      <c r="B1047" s="184"/>
      <c r="C1047" s="184"/>
      <c r="D1047" s="184"/>
      <c r="E1047" s="184"/>
      <c r="F1047" s="184"/>
      <c r="G1047" s="184"/>
      <c r="H1047" s="184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  <c r="S1047" s="184"/>
      <c r="T1047" s="184"/>
      <c r="U1047" s="184"/>
      <c r="V1047" s="184"/>
      <c r="W1047" s="184"/>
      <c r="X1047" s="184"/>
      <c r="Y1047" s="184"/>
      <c r="Z1047" s="184"/>
      <c r="AA1047" s="184"/>
      <c r="AB1047" s="184"/>
      <c r="AC1047" s="184"/>
      <c r="AD1047" s="184"/>
      <c r="AE1047" s="184"/>
      <c r="AF1047" s="184"/>
      <c r="AG1047" s="184"/>
      <c r="AH1047" s="184"/>
      <c r="AI1047" s="184"/>
      <c r="AJ1047" s="184"/>
      <c r="AK1047" s="184"/>
      <c r="AL1047" s="184"/>
      <c r="AM1047" s="184"/>
      <c r="AN1047" s="184"/>
      <c r="AO1047" s="184"/>
      <c r="AP1047" s="184"/>
      <c r="AQ1047" s="184"/>
      <c r="AR1047" s="184"/>
      <c r="AS1047" s="184"/>
      <c r="AT1047" s="184"/>
      <c r="AU1047" s="184"/>
      <c r="AV1047" s="184"/>
    </row>
    <row r="1048" spans="1:48" ht="12.75">
      <c r="A1048" s="184"/>
      <c r="B1048" s="184"/>
      <c r="C1048" s="184"/>
      <c r="D1048" s="184"/>
      <c r="E1048" s="184"/>
      <c r="F1048" s="184"/>
      <c r="G1048" s="184"/>
      <c r="H1048" s="184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  <c r="S1048" s="184"/>
      <c r="T1048" s="184"/>
      <c r="U1048" s="184"/>
      <c r="V1048" s="184"/>
      <c r="W1048" s="184"/>
      <c r="X1048" s="184"/>
      <c r="Y1048" s="184"/>
      <c r="Z1048" s="184"/>
      <c r="AA1048" s="184"/>
      <c r="AB1048" s="184"/>
      <c r="AC1048" s="184"/>
      <c r="AD1048" s="184"/>
      <c r="AE1048" s="184"/>
      <c r="AF1048" s="184"/>
      <c r="AG1048" s="184"/>
      <c r="AH1048" s="184"/>
      <c r="AI1048" s="184"/>
      <c r="AJ1048" s="184"/>
      <c r="AK1048" s="184"/>
      <c r="AL1048" s="184"/>
      <c r="AM1048" s="184"/>
      <c r="AN1048" s="184"/>
      <c r="AO1048" s="184"/>
      <c r="AP1048" s="184"/>
      <c r="AQ1048" s="184"/>
      <c r="AR1048" s="184"/>
      <c r="AS1048" s="184"/>
      <c r="AT1048" s="184"/>
      <c r="AU1048" s="184"/>
      <c r="AV1048" s="184"/>
    </row>
    <row r="1049" spans="1:48" ht="12.75">
      <c r="A1049" s="184"/>
      <c r="B1049" s="184"/>
      <c r="C1049" s="184"/>
      <c r="D1049" s="184"/>
      <c r="E1049" s="184"/>
      <c r="F1049" s="184"/>
      <c r="G1049" s="184"/>
      <c r="H1049" s="184"/>
      <c r="I1049" s="184"/>
      <c r="J1049" s="184"/>
      <c r="K1049" s="184"/>
      <c r="L1049" s="184"/>
      <c r="M1049" s="184"/>
      <c r="N1049" s="184"/>
      <c r="O1049" s="184"/>
      <c r="P1049" s="184"/>
      <c r="Q1049" s="184"/>
      <c r="R1049" s="184"/>
      <c r="S1049" s="184"/>
      <c r="T1049" s="184"/>
      <c r="U1049" s="184"/>
      <c r="V1049" s="184"/>
      <c r="W1049" s="184"/>
      <c r="X1049" s="184"/>
      <c r="Y1049" s="184"/>
      <c r="Z1049" s="184"/>
      <c r="AA1049" s="184"/>
      <c r="AB1049" s="184"/>
      <c r="AC1049" s="184"/>
      <c r="AD1049" s="184"/>
      <c r="AE1049" s="184"/>
      <c r="AF1049" s="184"/>
      <c r="AG1049" s="184"/>
      <c r="AH1049" s="184"/>
      <c r="AI1049" s="184"/>
      <c r="AJ1049" s="184"/>
      <c r="AK1049" s="184"/>
      <c r="AL1049" s="184"/>
      <c r="AM1049" s="184"/>
      <c r="AN1049" s="184"/>
      <c r="AO1049" s="184"/>
      <c r="AP1049" s="184"/>
      <c r="AQ1049" s="184"/>
      <c r="AR1049" s="184"/>
      <c r="AS1049" s="184"/>
      <c r="AT1049" s="184"/>
      <c r="AU1049" s="184"/>
      <c r="AV1049" s="184"/>
    </row>
    <row r="1050" spans="1:48" ht="12.75">
      <c r="A1050" s="184"/>
      <c r="B1050" s="184"/>
      <c r="C1050" s="184"/>
      <c r="D1050" s="184"/>
      <c r="E1050" s="184"/>
      <c r="F1050" s="184"/>
      <c r="G1050" s="184"/>
      <c r="H1050" s="184"/>
      <c r="I1050" s="184"/>
      <c r="J1050" s="184"/>
      <c r="K1050" s="184"/>
      <c r="L1050" s="184"/>
      <c r="M1050" s="184"/>
      <c r="N1050" s="184"/>
      <c r="O1050" s="184"/>
      <c r="P1050" s="184"/>
      <c r="Q1050" s="184"/>
      <c r="R1050" s="184"/>
      <c r="S1050" s="184"/>
      <c r="T1050" s="184"/>
      <c r="U1050" s="184"/>
      <c r="V1050" s="184"/>
      <c r="W1050" s="184"/>
      <c r="X1050" s="184"/>
      <c r="Y1050" s="184"/>
      <c r="Z1050" s="184"/>
      <c r="AA1050" s="184"/>
      <c r="AB1050" s="184"/>
      <c r="AC1050" s="184"/>
      <c r="AD1050" s="184"/>
      <c r="AE1050" s="184"/>
      <c r="AF1050" s="184"/>
      <c r="AG1050" s="184"/>
      <c r="AH1050" s="184"/>
      <c r="AI1050" s="184"/>
      <c r="AJ1050" s="184"/>
      <c r="AK1050" s="184"/>
      <c r="AL1050" s="184"/>
      <c r="AM1050" s="184"/>
      <c r="AN1050" s="184"/>
      <c r="AO1050" s="184"/>
      <c r="AP1050" s="184"/>
      <c r="AQ1050" s="184"/>
      <c r="AR1050" s="184"/>
      <c r="AS1050" s="184"/>
      <c r="AT1050" s="184"/>
      <c r="AU1050" s="184"/>
      <c r="AV1050" s="184"/>
    </row>
    <row r="1051" spans="1:48" ht="12.75">
      <c r="A1051" s="184"/>
      <c r="B1051" s="184"/>
      <c r="C1051" s="184"/>
      <c r="D1051" s="184"/>
      <c r="E1051" s="184"/>
      <c r="F1051" s="184"/>
      <c r="G1051" s="184"/>
      <c r="H1051" s="184"/>
      <c r="I1051" s="184"/>
      <c r="J1051" s="184"/>
      <c r="K1051" s="184"/>
      <c r="L1051" s="184"/>
      <c r="M1051" s="184"/>
      <c r="N1051" s="184"/>
      <c r="O1051" s="184"/>
      <c r="P1051" s="184"/>
      <c r="Q1051" s="184"/>
      <c r="R1051" s="184"/>
      <c r="S1051" s="184"/>
      <c r="T1051" s="184"/>
      <c r="U1051" s="184"/>
      <c r="V1051" s="184"/>
      <c r="W1051" s="184"/>
      <c r="X1051" s="184"/>
      <c r="Y1051" s="184"/>
      <c r="Z1051" s="184"/>
      <c r="AA1051" s="184"/>
      <c r="AB1051" s="184"/>
      <c r="AC1051" s="184"/>
      <c r="AD1051" s="184"/>
      <c r="AE1051" s="184"/>
      <c r="AF1051" s="184"/>
      <c r="AG1051" s="184"/>
      <c r="AH1051" s="184"/>
      <c r="AI1051" s="184"/>
      <c r="AJ1051" s="184"/>
      <c r="AK1051" s="184"/>
      <c r="AL1051" s="184"/>
      <c r="AM1051" s="184"/>
      <c r="AN1051" s="184"/>
      <c r="AO1051" s="184"/>
      <c r="AP1051" s="184"/>
      <c r="AQ1051" s="184"/>
      <c r="AR1051" s="184"/>
      <c r="AS1051" s="184"/>
      <c r="AT1051" s="184"/>
      <c r="AU1051" s="184"/>
      <c r="AV1051" s="184"/>
    </row>
    <row r="1052" spans="1:48" ht="12.75">
      <c r="A1052" s="184"/>
      <c r="B1052" s="184"/>
      <c r="C1052" s="184"/>
      <c r="D1052" s="184"/>
      <c r="E1052" s="184"/>
      <c r="F1052" s="184"/>
      <c r="G1052" s="184"/>
      <c r="H1052" s="184"/>
      <c r="I1052" s="184"/>
      <c r="J1052" s="184"/>
      <c r="K1052" s="184"/>
      <c r="L1052" s="184"/>
      <c r="M1052" s="184"/>
      <c r="N1052" s="184"/>
      <c r="O1052" s="184"/>
      <c r="P1052" s="184"/>
      <c r="Q1052" s="184"/>
      <c r="R1052" s="184"/>
      <c r="S1052" s="184"/>
      <c r="T1052" s="184"/>
      <c r="U1052" s="184"/>
      <c r="V1052" s="184"/>
      <c r="W1052" s="184"/>
      <c r="X1052" s="184"/>
      <c r="Y1052" s="184"/>
      <c r="Z1052" s="184"/>
      <c r="AA1052" s="184"/>
      <c r="AB1052" s="184"/>
      <c r="AC1052" s="184"/>
      <c r="AD1052" s="184"/>
      <c r="AE1052" s="184"/>
      <c r="AF1052" s="184"/>
      <c r="AG1052" s="184"/>
      <c r="AH1052" s="184"/>
      <c r="AI1052" s="184"/>
      <c r="AJ1052" s="184"/>
      <c r="AK1052" s="184"/>
      <c r="AL1052" s="184"/>
      <c r="AM1052" s="184"/>
      <c r="AN1052" s="184"/>
      <c r="AO1052" s="184"/>
      <c r="AP1052" s="184"/>
      <c r="AQ1052" s="184"/>
      <c r="AR1052" s="184"/>
      <c r="AS1052" s="184"/>
      <c r="AT1052" s="184"/>
      <c r="AU1052" s="184"/>
      <c r="AV1052" s="184"/>
    </row>
    <row r="1053" spans="1:48" ht="12.75">
      <c r="A1053" s="184"/>
      <c r="B1053" s="184"/>
      <c r="C1053" s="184"/>
      <c r="D1053" s="184"/>
      <c r="E1053" s="184"/>
      <c r="F1053" s="184"/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  <c r="S1053" s="184"/>
      <c r="T1053" s="184"/>
      <c r="U1053" s="184"/>
      <c r="V1053" s="184"/>
      <c r="W1053" s="184"/>
      <c r="X1053" s="184"/>
      <c r="Y1053" s="184"/>
      <c r="Z1053" s="184"/>
      <c r="AA1053" s="184"/>
      <c r="AB1053" s="184"/>
      <c r="AC1053" s="184"/>
      <c r="AD1053" s="184"/>
      <c r="AE1053" s="184"/>
      <c r="AF1053" s="184"/>
      <c r="AG1053" s="184"/>
      <c r="AH1053" s="184"/>
      <c r="AI1053" s="184"/>
      <c r="AJ1053" s="184"/>
      <c r="AK1053" s="184"/>
      <c r="AL1053" s="184"/>
      <c r="AM1053" s="184"/>
      <c r="AN1053" s="184"/>
      <c r="AO1053" s="184"/>
      <c r="AP1053" s="184"/>
      <c r="AQ1053" s="184"/>
      <c r="AR1053" s="184"/>
      <c r="AS1053" s="184"/>
      <c r="AT1053" s="184"/>
      <c r="AU1053" s="184"/>
      <c r="AV1053" s="184"/>
    </row>
    <row r="1054" spans="1:48" ht="12.75">
      <c r="A1054" s="184"/>
      <c r="B1054" s="184"/>
      <c r="C1054" s="184"/>
      <c r="D1054" s="184"/>
      <c r="E1054" s="184"/>
      <c r="F1054" s="184"/>
      <c r="G1054" s="184"/>
      <c r="H1054" s="184"/>
      <c r="I1054" s="184"/>
      <c r="J1054" s="184"/>
      <c r="K1054" s="184"/>
      <c r="L1054" s="184"/>
      <c r="M1054" s="184"/>
      <c r="N1054" s="184"/>
      <c r="O1054" s="184"/>
      <c r="P1054" s="184"/>
      <c r="Q1054" s="184"/>
      <c r="R1054" s="184"/>
      <c r="S1054" s="184"/>
      <c r="T1054" s="184"/>
      <c r="U1054" s="184"/>
      <c r="V1054" s="184"/>
      <c r="W1054" s="184"/>
      <c r="X1054" s="184"/>
      <c r="Y1054" s="184"/>
      <c r="Z1054" s="184"/>
      <c r="AA1054" s="184"/>
      <c r="AB1054" s="184"/>
      <c r="AC1054" s="184"/>
      <c r="AD1054" s="184"/>
      <c r="AE1054" s="184"/>
      <c r="AF1054" s="184"/>
      <c r="AG1054" s="184"/>
      <c r="AH1054" s="184"/>
      <c r="AI1054" s="184"/>
      <c r="AJ1054" s="184"/>
      <c r="AK1054" s="184"/>
      <c r="AL1054" s="184"/>
      <c r="AM1054" s="184"/>
      <c r="AN1054" s="184"/>
      <c r="AO1054" s="184"/>
      <c r="AP1054" s="184"/>
      <c r="AQ1054" s="184"/>
      <c r="AR1054" s="184"/>
      <c r="AS1054" s="184"/>
      <c r="AT1054" s="184"/>
      <c r="AU1054" s="184"/>
      <c r="AV1054" s="184"/>
    </row>
    <row r="1055" spans="1:48" ht="12.75">
      <c r="A1055" s="184"/>
      <c r="B1055" s="184"/>
      <c r="C1055" s="184"/>
      <c r="D1055" s="184"/>
      <c r="E1055" s="184"/>
      <c r="F1055" s="184"/>
      <c r="G1055" s="184"/>
      <c r="H1055" s="184"/>
      <c r="I1055" s="184"/>
      <c r="J1055" s="184"/>
      <c r="K1055" s="184"/>
      <c r="L1055" s="184"/>
      <c r="M1055" s="184"/>
      <c r="N1055" s="184"/>
      <c r="O1055" s="184"/>
      <c r="P1055" s="184"/>
      <c r="Q1055" s="184"/>
      <c r="R1055" s="184"/>
      <c r="S1055" s="184"/>
      <c r="T1055" s="184"/>
      <c r="U1055" s="184"/>
      <c r="V1055" s="184"/>
      <c r="W1055" s="184"/>
      <c r="X1055" s="184"/>
      <c r="Y1055" s="184"/>
      <c r="Z1055" s="184"/>
      <c r="AA1055" s="184"/>
      <c r="AB1055" s="184"/>
      <c r="AC1055" s="184"/>
      <c r="AD1055" s="184"/>
      <c r="AE1055" s="184"/>
      <c r="AF1055" s="184"/>
      <c r="AG1055" s="184"/>
      <c r="AH1055" s="184"/>
      <c r="AI1055" s="184"/>
      <c r="AJ1055" s="184"/>
      <c r="AK1055" s="184"/>
      <c r="AL1055" s="184"/>
      <c r="AM1055" s="184"/>
      <c r="AN1055" s="184"/>
      <c r="AO1055" s="184"/>
      <c r="AP1055" s="184"/>
      <c r="AQ1055" s="184"/>
      <c r="AR1055" s="184"/>
      <c r="AS1055" s="184"/>
      <c r="AT1055" s="184"/>
      <c r="AU1055" s="184"/>
      <c r="AV1055" s="184"/>
    </row>
    <row r="1056" spans="1:48" ht="12.75">
      <c r="A1056" s="184"/>
      <c r="B1056" s="184"/>
      <c r="C1056" s="184"/>
      <c r="D1056" s="184"/>
      <c r="E1056" s="184"/>
      <c r="F1056" s="184"/>
      <c r="G1056" s="184"/>
      <c r="H1056" s="184"/>
      <c r="I1056" s="184"/>
      <c r="J1056" s="184"/>
      <c r="K1056" s="184"/>
      <c r="L1056" s="184"/>
      <c r="M1056" s="184"/>
      <c r="N1056" s="184"/>
      <c r="O1056" s="184"/>
      <c r="P1056" s="184"/>
      <c r="Q1056" s="184"/>
      <c r="R1056" s="184"/>
      <c r="S1056" s="184"/>
      <c r="T1056" s="184"/>
      <c r="U1056" s="184"/>
      <c r="V1056" s="184"/>
      <c r="W1056" s="184"/>
      <c r="X1056" s="184"/>
      <c r="Y1056" s="184"/>
      <c r="Z1056" s="184"/>
      <c r="AA1056" s="184"/>
      <c r="AB1056" s="184"/>
      <c r="AC1056" s="184"/>
      <c r="AD1056" s="184"/>
      <c r="AE1056" s="184"/>
      <c r="AF1056" s="184"/>
      <c r="AG1056" s="184"/>
      <c r="AH1056" s="184"/>
      <c r="AI1056" s="184"/>
      <c r="AJ1056" s="184"/>
      <c r="AK1056" s="184"/>
      <c r="AL1056" s="184"/>
      <c r="AM1056" s="184"/>
      <c r="AN1056" s="184"/>
      <c r="AO1056" s="184"/>
      <c r="AP1056" s="184"/>
      <c r="AQ1056" s="184"/>
      <c r="AR1056" s="184"/>
      <c r="AS1056" s="184"/>
      <c r="AT1056" s="184"/>
      <c r="AU1056" s="184"/>
      <c r="AV1056" s="184"/>
    </row>
    <row r="1057" spans="1:48" ht="12.75">
      <c r="A1057" s="184"/>
      <c r="B1057" s="184"/>
      <c r="C1057" s="184"/>
      <c r="D1057" s="184"/>
      <c r="E1057" s="184"/>
      <c r="F1057" s="184"/>
      <c r="G1057" s="184"/>
      <c r="H1057" s="184"/>
      <c r="I1057" s="184"/>
      <c r="J1057" s="184"/>
      <c r="K1057" s="184"/>
      <c r="L1057" s="184"/>
      <c r="M1057" s="184"/>
      <c r="N1057" s="184"/>
      <c r="O1057" s="184"/>
      <c r="P1057" s="184"/>
      <c r="Q1057" s="184"/>
      <c r="R1057" s="184"/>
      <c r="S1057" s="184"/>
      <c r="T1057" s="184"/>
      <c r="U1057" s="184"/>
      <c r="V1057" s="184"/>
      <c r="W1057" s="184"/>
      <c r="X1057" s="184"/>
      <c r="Y1057" s="184"/>
      <c r="Z1057" s="184"/>
      <c r="AA1057" s="184"/>
      <c r="AB1057" s="184"/>
      <c r="AC1057" s="184"/>
      <c r="AD1057" s="184"/>
      <c r="AE1057" s="184"/>
      <c r="AF1057" s="184"/>
      <c r="AG1057" s="184"/>
      <c r="AH1057" s="184"/>
      <c r="AI1057" s="184"/>
      <c r="AJ1057" s="184"/>
      <c r="AK1057" s="184"/>
      <c r="AL1057" s="184"/>
      <c r="AM1057" s="184"/>
      <c r="AN1057" s="184"/>
      <c r="AO1057" s="184"/>
      <c r="AP1057" s="184"/>
      <c r="AQ1057" s="184"/>
      <c r="AR1057" s="184"/>
      <c r="AS1057" s="184"/>
      <c r="AT1057" s="184"/>
      <c r="AU1057" s="184"/>
      <c r="AV1057" s="184"/>
    </row>
    <row r="1058" spans="1:48" ht="12.75">
      <c r="A1058" s="184"/>
      <c r="B1058" s="184"/>
      <c r="C1058" s="184"/>
      <c r="D1058" s="184"/>
      <c r="E1058" s="184"/>
      <c r="F1058" s="184"/>
      <c r="G1058" s="184"/>
      <c r="H1058" s="184"/>
      <c r="I1058" s="184"/>
      <c r="J1058" s="184"/>
      <c r="K1058" s="184"/>
      <c r="L1058" s="184"/>
      <c r="M1058" s="184"/>
      <c r="N1058" s="184"/>
      <c r="O1058" s="184"/>
      <c r="P1058" s="184"/>
      <c r="Q1058" s="184"/>
      <c r="R1058" s="184"/>
      <c r="S1058" s="184"/>
      <c r="T1058" s="184"/>
      <c r="U1058" s="184"/>
      <c r="V1058" s="184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  <c r="AG1058" s="184"/>
      <c r="AH1058" s="184"/>
      <c r="AI1058" s="184"/>
      <c r="AJ1058" s="184"/>
      <c r="AK1058" s="184"/>
      <c r="AL1058" s="184"/>
      <c r="AM1058" s="184"/>
      <c r="AN1058" s="184"/>
      <c r="AO1058" s="184"/>
      <c r="AP1058" s="184"/>
      <c r="AQ1058" s="184"/>
      <c r="AR1058" s="184"/>
      <c r="AS1058" s="184"/>
      <c r="AT1058" s="184"/>
      <c r="AU1058" s="184"/>
      <c r="AV1058" s="184"/>
    </row>
    <row r="1059" spans="1:48" ht="12.75">
      <c r="A1059" s="184"/>
      <c r="B1059" s="184"/>
      <c r="C1059" s="184"/>
      <c r="D1059" s="184"/>
      <c r="E1059" s="184"/>
      <c r="F1059" s="184"/>
      <c r="G1059" s="184"/>
      <c r="H1059" s="184"/>
      <c r="I1059" s="184"/>
      <c r="J1059" s="184"/>
      <c r="K1059" s="184"/>
      <c r="L1059" s="184"/>
      <c r="M1059" s="184"/>
      <c r="N1059" s="184"/>
      <c r="O1059" s="184"/>
      <c r="P1059" s="184"/>
      <c r="Q1059" s="184"/>
      <c r="R1059" s="184"/>
      <c r="S1059" s="184"/>
      <c r="T1059" s="184"/>
      <c r="U1059" s="184"/>
      <c r="V1059" s="184"/>
      <c r="W1059" s="184"/>
      <c r="X1059" s="184"/>
      <c r="Y1059" s="184"/>
      <c r="Z1059" s="184"/>
      <c r="AA1059" s="184"/>
      <c r="AB1059" s="184"/>
      <c r="AC1059" s="184"/>
      <c r="AD1059" s="184"/>
      <c r="AE1059" s="184"/>
      <c r="AF1059" s="184"/>
      <c r="AG1059" s="184"/>
      <c r="AH1059" s="184"/>
      <c r="AI1059" s="184"/>
      <c r="AJ1059" s="184"/>
      <c r="AK1059" s="184"/>
      <c r="AL1059" s="184"/>
      <c r="AM1059" s="184"/>
      <c r="AN1059" s="184"/>
      <c r="AO1059" s="184"/>
      <c r="AP1059" s="184"/>
      <c r="AQ1059" s="184"/>
      <c r="AR1059" s="184"/>
      <c r="AS1059" s="184"/>
      <c r="AT1059" s="184"/>
      <c r="AU1059" s="184"/>
      <c r="AV1059" s="184"/>
    </row>
    <row r="1060" spans="1:48" ht="12.75">
      <c r="A1060" s="184"/>
      <c r="B1060" s="184"/>
      <c r="C1060" s="184"/>
      <c r="D1060" s="184"/>
      <c r="E1060" s="184"/>
      <c r="F1060" s="184"/>
      <c r="G1060" s="184"/>
      <c r="H1060" s="184"/>
      <c r="I1060" s="184"/>
      <c r="J1060" s="184"/>
      <c r="K1060" s="184"/>
      <c r="L1060" s="184"/>
      <c r="M1060" s="184"/>
      <c r="N1060" s="184"/>
      <c r="O1060" s="184"/>
      <c r="P1060" s="184"/>
      <c r="Q1060" s="184"/>
      <c r="R1060" s="184"/>
      <c r="S1060" s="184"/>
      <c r="T1060" s="184"/>
      <c r="U1060" s="184"/>
      <c r="V1060" s="184"/>
      <c r="W1060" s="184"/>
      <c r="X1060" s="184"/>
      <c r="Y1060" s="184"/>
      <c r="Z1060" s="184"/>
      <c r="AA1060" s="184"/>
      <c r="AB1060" s="184"/>
      <c r="AC1060" s="184"/>
      <c r="AD1060" s="184"/>
      <c r="AE1060" s="184"/>
      <c r="AF1060" s="184"/>
      <c r="AG1060" s="184"/>
      <c r="AH1060" s="184"/>
      <c r="AI1060" s="184"/>
      <c r="AJ1060" s="184"/>
      <c r="AK1060" s="184"/>
      <c r="AL1060" s="184"/>
      <c r="AM1060" s="184"/>
      <c r="AN1060" s="184"/>
      <c r="AO1060" s="184"/>
      <c r="AP1060" s="184"/>
      <c r="AQ1060" s="184"/>
      <c r="AR1060" s="184"/>
      <c r="AS1060" s="184"/>
      <c r="AT1060" s="184"/>
      <c r="AU1060" s="184"/>
      <c r="AV1060" s="184"/>
    </row>
    <row r="1061" spans="1:48" ht="12.75">
      <c r="A1061" s="184"/>
      <c r="B1061" s="184"/>
      <c r="C1061" s="184"/>
      <c r="D1061" s="184"/>
      <c r="E1061" s="184"/>
      <c r="F1061" s="184"/>
      <c r="G1061" s="184"/>
      <c r="H1061" s="184"/>
      <c r="I1061" s="184"/>
      <c r="J1061" s="184"/>
      <c r="K1061" s="184"/>
      <c r="L1061" s="184"/>
      <c r="M1061" s="184"/>
      <c r="N1061" s="184"/>
      <c r="O1061" s="184"/>
      <c r="P1061" s="184"/>
      <c r="Q1061" s="184"/>
      <c r="R1061" s="184"/>
      <c r="S1061" s="184"/>
      <c r="T1061" s="184"/>
      <c r="U1061" s="184"/>
      <c r="V1061" s="184"/>
      <c r="W1061" s="184"/>
      <c r="X1061" s="184"/>
      <c r="Y1061" s="184"/>
      <c r="Z1061" s="184"/>
      <c r="AA1061" s="184"/>
      <c r="AB1061" s="184"/>
      <c r="AC1061" s="184"/>
      <c r="AD1061" s="184"/>
      <c r="AE1061" s="184"/>
      <c r="AF1061" s="184"/>
      <c r="AG1061" s="184"/>
      <c r="AH1061" s="184"/>
      <c r="AI1061" s="184"/>
      <c r="AJ1061" s="184"/>
      <c r="AK1061" s="184"/>
      <c r="AL1061" s="184"/>
      <c r="AM1061" s="184"/>
      <c r="AN1061" s="184"/>
      <c r="AO1061" s="184"/>
      <c r="AP1061" s="184"/>
      <c r="AQ1061" s="184"/>
      <c r="AR1061" s="184"/>
      <c r="AS1061" s="184"/>
      <c r="AT1061" s="184"/>
      <c r="AU1061" s="184"/>
      <c r="AV1061" s="184"/>
    </row>
    <row r="1062" spans="1:48" ht="12.75">
      <c r="A1062" s="184"/>
      <c r="B1062" s="184"/>
      <c r="C1062" s="184"/>
      <c r="D1062" s="184"/>
      <c r="E1062" s="184"/>
      <c r="F1062" s="184"/>
      <c r="G1062" s="184"/>
      <c r="H1062" s="184"/>
      <c r="I1062" s="184"/>
      <c r="J1062" s="184"/>
      <c r="K1062" s="184"/>
      <c r="L1062" s="184"/>
      <c r="M1062" s="184"/>
      <c r="N1062" s="184"/>
      <c r="O1062" s="184"/>
      <c r="P1062" s="184"/>
      <c r="Q1062" s="184"/>
      <c r="R1062" s="184"/>
      <c r="S1062" s="184"/>
      <c r="T1062" s="184"/>
      <c r="U1062" s="184"/>
      <c r="V1062" s="184"/>
      <c r="W1062" s="184"/>
      <c r="X1062" s="184"/>
      <c r="Y1062" s="184"/>
      <c r="Z1062" s="184"/>
      <c r="AA1062" s="184"/>
      <c r="AB1062" s="184"/>
      <c r="AC1062" s="184"/>
      <c r="AD1062" s="184"/>
      <c r="AE1062" s="184"/>
      <c r="AF1062" s="184"/>
      <c r="AG1062" s="184"/>
      <c r="AH1062" s="184"/>
      <c r="AI1062" s="184"/>
      <c r="AJ1062" s="184"/>
      <c r="AK1062" s="184"/>
      <c r="AL1062" s="184"/>
      <c r="AM1062" s="184"/>
      <c r="AN1062" s="184"/>
      <c r="AO1062" s="184"/>
      <c r="AP1062" s="184"/>
      <c r="AQ1062" s="184"/>
      <c r="AR1062" s="184"/>
      <c r="AS1062" s="184"/>
      <c r="AT1062" s="184"/>
      <c r="AU1062" s="184"/>
      <c r="AV1062" s="184"/>
    </row>
    <row r="1063" spans="1:48" ht="12.75">
      <c r="A1063" s="184"/>
      <c r="B1063" s="184"/>
      <c r="C1063" s="184"/>
      <c r="D1063" s="184"/>
      <c r="E1063" s="184"/>
      <c r="F1063" s="184"/>
      <c r="G1063" s="184"/>
      <c r="H1063" s="184"/>
      <c r="I1063" s="184"/>
      <c r="J1063" s="184"/>
      <c r="K1063" s="184"/>
      <c r="L1063" s="184"/>
      <c r="M1063" s="184"/>
      <c r="N1063" s="184"/>
      <c r="O1063" s="184"/>
      <c r="P1063" s="184"/>
      <c r="Q1063" s="184"/>
      <c r="R1063" s="184"/>
      <c r="S1063" s="184"/>
      <c r="T1063" s="184"/>
      <c r="U1063" s="184"/>
      <c r="V1063" s="184"/>
      <c r="W1063" s="184"/>
      <c r="X1063" s="184"/>
      <c r="Y1063" s="184"/>
      <c r="Z1063" s="184"/>
      <c r="AA1063" s="184"/>
      <c r="AB1063" s="184"/>
      <c r="AC1063" s="184"/>
      <c r="AD1063" s="184"/>
      <c r="AE1063" s="184"/>
      <c r="AF1063" s="184"/>
      <c r="AG1063" s="184"/>
      <c r="AH1063" s="184"/>
      <c r="AI1063" s="184"/>
      <c r="AJ1063" s="184"/>
      <c r="AK1063" s="184"/>
      <c r="AL1063" s="184"/>
      <c r="AM1063" s="184"/>
      <c r="AN1063" s="184"/>
      <c r="AO1063" s="184"/>
      <c r="AP1063" s="184"/>
      <c r="AQ1063" s="184"/>
      <c r="AR1063" s="184"/>
      <c r="AS1063" s="184"/>
      <c r="AT1063" s="184"/>
      <c r="AU1063" s="184"/>
      <c r="AV1063" s="184"/>
    </row>
    <row r="1064" spans="1:48" ht="12.75">
      <c r="A1064" s="184"/>
      <c r="B1064" s="184"/>
      <c r="C1064" s="184"/>
      <c r="D1064" s="184"/>
      <c r="E1064" s="184"/>
      <c r="F1064" s="184"/>
      <c r="G1064" s="184"/>
      <c r="H1064" s="184"/>
      <c r="I1064" s="184"/>
      <c r="J1064" s="184"/>
      <c r="K1064" s="184"/>
      <c r="L1064" s="184"/>
      <c r="M1064" s="184"/>
      <c r="N1064" s="184"/>
      <c r="O1064" s="184"/>
      <c r="P1064" s="184"/>
      <c r="Q1064" s="184"/>
      <c r="R1064" s="184"/>
      <c r="S1064" s="184"/>
      <c r="T1064" s="184"/>
      <c r="U1064" s="184"/>
      <c r="V1064" s="184"/>
      <c r="W1064" s="184"/>
      <c r="X1064" s="184"/>
      <c r="Y1064" s="184"/>
      <c r="Z1064" s="184"/>
      <c r="AA1064" s="184"/>
      <c r="AB1064" s="184"/>
      <c r="AC1064" s="184"/>
      <c r="AD1064" s="184"/>
      <c r="AE1064" s="184"/>
      <c r="AF1064" s="184"/>
      <c r="AG1064" s="184"/>
      <c r="AH1064" s="184"/>
      <c r="AI1064" s="184"/>
      <c r="AJ1064" s="184"/>
      <c r="AK1064" s="184"/>
      <c r="AL1064" s="184"/>
      <c r="AM1064" s="184"/>
      <c r="AN1064" s="184"/>
      <c r="AO1064" s="184"/>
      <c r="AP1064" s="184"/>
      <c r="AQ1064" s="184"/>
      <c r="AR1064" s="184"/>
      <c r="AS1064" s="184"/>
      <c r="AT1064" s="184"/>
      <c r="AU1064" s="184"/>
      <c r="AV1064" s="184"/>
    </row>
    <row r="1065" spans="1:48" ht="12.75">
      <c r="A1065" s="184"/>
      <c r="B1065" s="184"/>
      <c r="C1065" s="184"/>
      <c r="D1065" s="184"/>
      <c r="E1065" s="184"/>
      <c r="F1065" s="184"/>
      <c r="G1065" s="184"/>
      <c r="H1065" s="184"/>
      <c r="I1065" s="184"/>
      <c r="J1065" s="184"/>
      <c r="K1065" s="184"/>
      <c r="L1065" s="184"/>
      <c r="M1065" s="184"/>
      <c r="N1065" s="184"/>
      <c r="O1065" s="184"/>
      <c r="P1065" s="184"/>
      <c r="Q1065" s="184"/>
      <c r="R1065" s="184"/>
      <c r="S1065" s="184"/>
      <c r="T1065" s="184"/>
      <c r="U1065" s="184"/>
      <c r="V1065" s="184"/>
      <c r="W1065" s="184"/>
      <c r="X1065" s="184"/>
      <c r="Y1065" s="184"/>
      <c r="Z1065" s="184"/>
      <c r="AA1065" s="184"/>
      <c r="AB1065" s="184"/>
      <c r="AC1065" s="184"/>
      <c r="AD1065" s="184"/>
      <c r="AE1065" s="184"/>
      <c r="AF1065" s="184"/>
      <c r="AG1065" s="184"/>
      <c r="AH1065" s="184"/>
      <c r="AI1065" s="184"/>
      <c r="AJ1065" s="184"/>
      <c r="AK1065" s="184"/>
      <c r="AL1065" s="184"/>
      <c r="AM1065" s="184"/>
      <c r="AN1065" s="184"/>
      <c r="AO1065" s="184"/>
      <c r="AP1065" s="184"/>
      <c r="AQ1065" s="184"/>
      <c r="AR1065" s="184"/>
      <c r="AS1065" s="184"/>
      <c r="AT1065" s="184"/>
      <c r="AU1065" s="184"/>
      <c r="AV1065" s="184"/>
    </row>
    <row r="1066" spans="1:48" ht="12.75">
      <c r="A1066" s="184"/>
      <c r="B1066" s="184"/>
      <c r="C1066" s="184"/>
      <c r="D1066" s="184"/>
      <c r="E1066" s="184"/>
      <c r="F1066" s="184"/>
      <c r="G1066" s="184"/>
      <c r="H1066" s="184"/>
      <c r="I1066" s="184"/>
      <c r="J1066" s="184"/>
      <c r="K1066" s="184"/>
      <c r="L1066" s="184"/>
      <c r="M1066" s="184"/>
      <c r="N1066" s="184"/>
      <c r="O1066" s="184"/>
      <c r="P1066" s="184"/>
      <c r="Q1066" s="184"/>
      <c r="R1066" s="184"/>
      <c r="S1066" s="184"/>
      <c r="T1066" s="184"/>
      <c r="U1066" s="184"/>
      <c r="V1066" s="184"/>
      <c r="W1066" s="184"/>
      <c r="X1066" s="184"/>
      <c r="Y1066" s="184"/>
      <c r="Z1066" s="184"/>
      <c r="AA1066" s="184"/>
      <c r="AB1066" s="184"/>
      <c r="AC1066" s="184"/>
      <c r="AD1066" s="184"/>
      <c r="AE1066" s="184"/>
      <c r="AF1066" s="184"/>
      <c r="AG1066" s="184"/>
      <c r="AH1066" s="184"/>
      <c r="AI1066" s="184"/>
      <c r="AJ1066" s="184"/>
      <c r="AK1066" s="184"/>
      <c r="AL1066" s="184"/>
      <c r="AM1066" s="184"/>
      <c r="AN1066" s="184"/>
      <c r="AO1066" s="184"/>
      <c r="AP1066" s="184"/>
      <c r="AQ1066" s="184"/>
      <c r="AR1066" s="184"/>
      <c r="AS1066" s="184"/>
      <c r="AT1066" s="184"/>
      <c r="AU1066" s="184"/>
      <c r="AV1066" s="184"/>
    </row>
    <row r="1067" spans="1:48" ht="12.75">
      <c r="A1067" s="184"/>
      <c r="B1067" s="184"/>
      <c r="C1067" s="184"/>
      <c r="D1067" s="184"/>
      <c r="E1067" s="184"/>
      <c r="F1067" s="184"/>
      <c r="G1067" s="184"/>
      <c r="H1067" s="184"/>
      <c r="I1067" s="184"/>
      <c r="J1067" s="184"/>
      <c r="K1067" s="184"/>
      <c r="L1067" s="184"/>
      <c r="M1067" s="184"/>
      <c r="N1067" s="184"/>
      <c r="O1067" s="184"/>
      <c r="P1067" s="184"/>
      <c r="Q1067" s="184"/>
      <c r="R1067" s="184"/>
      <c r="S1067" s="184"/>
      <c r="T1067" s="184"/>
      <c r="U1067" s="184"/>
      <c r="V1067" s="184"/>
      <c r="W1067" s="184"/>
      <c r="X1067" s="184"/>
      <c r="Y1067" s="184"/>
      <c r="Z1067" s="184"/>
      <c r="AA1067" s="184"/>
      <c r="AB1067" s="184"/>
      <c r="AC1067" s="184"/>
      <c r="AD1067" s="184"/>
      <c r="AE1067" s="184"/>
      <c r="AF1067" s="184"/>
      <c r="AG1067" s="184"/>
      <c r="AH1067" s="184"/>
      <c r="AI1067" s="184"/>
      <c r="AJ1067" s="184"/>
      <c r="AK1067" s="184"/>
      <c r="AL1067" s="184"/>
      <c r="AM1067" s="184"/>
      <c r="AN1067" s="184"/>
      <c r="AO1067" s="184"/>
      <c r="AP1067" s="184"/>
      <c r="AQ1067" s="184"/>
      <c r="AR1067" s="184"/>
      <c r="AS1067" s="184"/>
      <c r="AT1067" s="184"/>
      <c r="AU1067" s="184"/>
      <c r="AV1067" s="184"/>
    </row>
    <row r="1068" spans="1:48" ht="12.75">
      <c r="A1068" s="184"/>
      <c r="B1068" s="184"/>
      <c r="C1068" s="184"/>
      <c r="D1068" s="184"/>
      <c r="E1068" s="184"/>
      <c r="F1068" s="184"/>
      <c r="G1068" s="184"/>
      <c r="H1068" s="184"/>
      <c r="I1068" s="184"/>
      <c r="J1068" s="184"/>
      <c r="K1068" s="184"/>
      <c r="L1068" s="184"/>
      <c r="M1068" s="184"/>
      <c r="N1068" s="184"/>
      <c r="O1068" s="184"/>
      <c r="P1068" s="184"/>
      <c r="Q1068" s="184"/>
      <c r="R1068" s="184"/>
      <c r="S1068" s="184"/>
      <c r="T1068" s="184"/>
      <c r="U1068" s="184"/>
      <c r="V1068" s="184"/>
      <c r="W1068" s="184"/>
      <c r="X1068" s="184"/>
      <c r="Y1068" s="184"/>
      <c r="Z1068" s="184"/>
      <c r="AA1068" s="184"/>
      <c r="AB1068" s="184"/>
      <c r="AC1068" s="184"/>
      <c r="AD1068" s="184"/>
      <c r="AE1068" s="184"/>
      <c r="AF1068" s="184"/>
      <c r="AG1068" s="184"/>
      <c r="AH1068" s="184"/>
      <c r="AI1068" s="184"/>
      <c r="AJ1068" s="184"/>
      <c r="AK1068" s="184"/>
      <c r="AL1068" s="184"/>
      <c r="AM1068" s="184"/>
      <c r="AN1068" s="184"/>
      <c r="AO1068" s="184"/>
      <c r="AP1068" s="184"/>
      <c r="AQ1068" s="184"/>
      <c r="AR1068" s="184"/>
      <c r="AS1068" s="184"/>
      <c r="AT1068" s="184"/>
      <c r="AU1068" s="184"/>
      <c r="AV1068" s="184"/>
    </row>
    <row r="1069" spans="1:48" ht="12.75">
      <c r="A1069" s="184"/>
      <c r="B1069" s="184"/>
      <c r="C1069" s="184"/>
      <c r="D1069" s="184"/>
      <c r="E1069" s="184"/>
      <c r="F1069" s="184"/>
      <c r="G1069" s="184"/>
      <c r="H1069" s="184"/>
      <c r="I1069" s="184"/>
      <c r="J1069" s="184"/>
      <c r="K1069" s="184"/>
      <c r="L1069" s="184"/>
      <c r="M1069" s="184"/>
      <c r="N1069" s="184"/>
      <c r="O1069" s="184"/>
      <c r="P1069" s="184"/>
      <c r="Q1069" s="184"/>
      <c r="R1069" s="184"/>
      <c r="S1069" s="184"/>
      <c r="T1069" s="184"/>
      <c r="U1069" s="184"/>
      <c r="V1069" s="184"/>
      <c r="W1069" s="184"/>
      <c r="X1069" s="184"/>
      <c r="Y1069" s="184"/>
      <c r="Z1069" s="184"/>
      <c r="AA1069" s="184"/>
      <c r="AB1069" s="184"/>
      <c r="AC1069" s="184"/>
      <c r="AD1069" s="184"/>
      <c r="AE1069" s="184"/>
      <c r="AF1069" s="184"/>
      <c r="AG1069" s="184"/>
      <c r="AH1069" s="184"/>
      <c r="AI1069" s="184"/>
      <c r="AJ1069" s="184"/>
      <c r="AK1069" s="184"/>
      <c r="AL1069" s="184"/>
      <c r="AM1069" s="184"/>
      <c r="AN1069" s="184"/>
      <c r="AO1069" s="184"/>
      <c r="AP1069" s="184"/>
      <c r="AQ1069" s="184"/>
      <c r="AR1069" s="184"/>
      <c r="AS1069" s="184"/>
      <c r="AT1069" s="184"/>
      <c r="AU1069" s="184"/>
      <c r="AV1069" s="184"/>
    </row>
    <row r="1070" spans="1:48" ht="12.75">
      <c r="A1070" s="184"/>
      <c r="B1070" s="184"/>
      <c r="C1070" s="184"/>
      <c r="D1070" s="184"/>
      <c r="E1070" s="184"/>
      <c r="F1070" s="184"/>
      <c r="G1070" s="184"/>
      <c r="H1070" s="184"/>
      <c r="I1070" s="184"/>
      <c r="J1070" s="184"/>
      <c r="K1070" s="184"/>
      <c r="L1070" s="184"/>
      <c r="M1070" s="184"/>
      <c r="N1070" s="184"/>
      <c r="O1070" s="184"/>
      <c r="P1070" s="184"/>
      <c r="Q1070" s="184"/>
      <c r="R1070" s="184"/>
      <c r="S1070" s="184"/>
      <c r="T1070" s="184"/>
      <c r="U1070" s="184"/>
      <c r="V1070" s="184"/>
      <c r="W1070" s="184"/>
      <c r="X1070" s="184"/>
      <c r="Y1070" s="184"/>
      <c r="Z1070" s="184"/>
      <c r="AA1070" s="184"/>
      <c r="AB1070" s="184"/>
      <c r="AC1070" s="184"/>
      <c r="AD1070" s="184"/>
      <c r="AE1070" s="184"/>
      <c r="AF1070" s="184"/>
      <c r="AG1070" s="184"/>
      <c r="AH1070" s="184"/>
      <c r="AI1070" s="184"/>
      <c r="AJ1070" s="184"/>
      <c r="AK1070" s="184"/>
      <c r="AL1070" s="184"/>
      <c r="AM1070" s="184"/>
      <c r="AN1070" s="184"/>
      <c r="AO1070" s="184"/>
      <c r="AP1070" s="184"/>
      <c r="AQ1070" s="184"/>
      <c r="AR1070" s="184"/>
      <c r="AS1070" s="184"/>
      <c r="AT1070" s="184"/>
      <c r="AU1070" s="184"/>
      <c r="AV1070" s="184"/>
    </row>
    <row r="1071" spans="1:48" ht="12.75">
      <c r="A1071" s="184"/>
      <c r="B1071" s="184"/>
      <c r="C1071" s="184"/>
      <c r="D1071" s="184"/>
      <c r="E1071" s="184"/>
      <c r="F1071" s="184"/>
      <c r="G1071" s="184"/>
      <c r="H1071" s="184"/>
      <c r="I1071" s="184"/>
      <c r="J1071" s="184"/>
      <c r="K1071" s="184"/>
      <c r="L1071" s="184"/>
      <c r="M1071" s="184"/>
      <c r="N1071" s="184"/>
      <c r="O1071" s="184"/>
      <c r="P1071" s="184"/>
      <c r="Q1071" s="184"/>
      <c r="R1071" s="184"/>
      <c r="S1071" s="184"/>
      <c r="T1071" s="184"/>
      <c r="U1071" s="184"/>
      <c r="V1071" s="184"/>
      <c r="W1071" s="184"/>
      <c r="X1071" s="184"/>
      <c r="Y1071" s="184"/>
      <c r="Z1071" s="184"/>
      <c r="AA1071" s="184"/>
      <c r="AB1071" s="184"/>
      <c r="AC1071" s="184"/>
      <c r="AD1071" s="184"/>
      <c r="AE1071" s="184"/>
      <c r="AF1071" s="184"/>
      <c r="AG1071" s="184"/>
      <c r="AH1071" s="184"/>
      <c r="AI1071" s="184"/>
      <c r="AJ1071" s="184"/>
      <c r="AK1071" s="184"/>
      <c r="AL1071" s="184"/>
      <c r="AM1071" s="184"/>
      <c r="AN1071" s="184"/>
      <c r="AO1071" s="184"/>
      <c r="AP1071" s="184"/>
      <c r="AQ1071" s="184"/>
      <c r="AR1071" s="184"/>
      <c r="AS1071" s="184"/>
      <c r="AT1071" s="184"/>
      <c r="AU1071" s="184"/>
      <c r="AV1071" s="184"/>
    </row>
    <row r="1072" spans="1:48" ht="12.75">
      <c r="A1072" s="184"/>
      <c r="B1072" s="184"/>
      <c r="C1072" s="184"/>
      <c r="D1072" s="184"/>
      <c r="E1072" s="184"/>
      <c r="F1072" s="184"/>
      <c r="G1072" s="184"/>
      <c r="H1072" s="184"/>
      <c r="I1072" s="184"/>
      <c r="J1072" s="184"/>
      <c r="K1072" s="184"/>
      <c r="L1072" s="184"/>
      <c r="M1072" s="184"/>
      <c r="N1072" s="184"/>
      <c r="O1072" s="184"/>
      <c r="P1072" s="184"/>
      <c r="Q1072" s="184"/>
      <c r="R1072" s="184"/>
      <c r="S1072" s="184"/>
      <c r="T1072" s="184"/>
      <c r="U1072" s="184"/>
      <c r="V1072" s="184"/>
      <c r="W1072" s="184"/>
      <c r="X1072" s="184"/>
      <c r="Y1072" s="184"/>
      <c r="Z1072" s="184"/>
      <c r="AA1072" s="184"/>
      <c r="AB1072" s="184"/>
      <c r="AC1072" s="184"/>
      <c r="AD1072" s="184"/>
      <c r="AE1072" s="184"/>
      <c r="AF1072" s="184"/>
      <c r="AG1072" s="184"/>
      <c r="AH1072" s="184"/>
      <c r="AI1072" s="184"/>
      <c r="AJ1072" s="184"/>
      <c r="AK1072" s="184"/>
      <c r="AL1072" s="184"/>
      <c r="AM1072" s="184"/>
      <c r="AN1072" s="184"/>
      <c r="AO1072" s="184"/>
      <c r="AP1072" s="184"/>
      <c r="AQ1072" s="184"/>
      <c r="AR1072" s="184"/>
      <c r="AS1072" s="184"/>
      <c r="AT1072" s="184"/>
      <c r="AU1072" s="184"/>
      <c r="AV1072" s="184"/>
    </row>
    <row r="1073" spans="1:48" ht="12.75">
      <c r="A1073" s="184"/>
      <c r="B1073" s="184"/>
      <c r="C1073" s="184"/>
      <c r="D1073" s="184"/>
      <c r="E1073" s="184"/>
      <c r="F1073" s="184"/>
      <c r="G1073" s="184"/>
      <c r="H1073" s="184"/>
      <c r="I1073" s="184"/>
      <c r="J1073" s="184"/>
      <c r="K1073" s="184"/>
      <c r="L1073" s="184"/>
      <c r="M1073" s="184"/>
      <c r="N1073" s="184"/>
      <c r="O1073" s="184"/>
      <c r="P1073" s="184"/>
      <c r="Q1073" s="184"/>
      <c r="R1073" s="184"/>
      <c r="S1073" s="184"/>
      <c r="T1073" s="184"/>
      <c r="U1073" s="184"/>
      <c r="V1073" s="184"/>
      <c r="W1073" s="184"/>
      <c r="X1073" s="184"/>
      <c r="Y1073" s="184"/>
      <c r="Z1073" s="184"/>
      <c r="AA1073" s="184"/>
      <c r="AB1073" s="184"/>
      <c r="AC1073" s="184"/>
      <c r="AD1073" s="184"/>
      <c r="AE1073" s="184"/>
      <c r="AF1073" s="184"/>
      <c r="AG1073" s="184"/>
      <c r="AH1073" s="184"/>
      <c r="AI1073" s="184"/>
      <c r="AJ1073" s="184"/>
      <c r="AK1073" s="184"/>
      <c r="AL1073" s="184"/>
      <c r="AM1073" s="184"/>
      <c r="AN1073" s="184"/>
      <c r="AO1073" s="184"/>
      <c r="AP1073" s="184"/>
      <c r="AQ1073" s="184"/>
      <c r="AR1073" s="184"/>
      <c r="AS1073" s="184"/>
      <c r="AT1073" s="184"/>
      <c r="AU1073" s="184"/>
      <c r="AV1073" s="184"/>
    </row>
    <row r="1074" spans="1:48" ht="12.75">
      <c r="A1074" s="184"/>
      <c r="B1074" s="184"/>
      <c r="C1074" s="184"/>
      <c r="D1074" s="184"/>
      <c r="E1074" s="184"/>
      <c r="F1074" s="184"/>
      <c r="G1074" s="184"/>
      <c r="H1074" s="184"/>
      <c r="I1074" s="184"/>
      <c r="J1074" s="184"/>
      <c r="K1074" s="184"/>
      <c r="L1074" s="184"/>
      <c r="M1074" s="184"/>
      <c r="N1074" s="184"/>
      <c r="O1074" s="184"/>
      <c r="P1074" s="184"/>
      <c r="Q1074" s="184"/>
      <c r="R1074" s="184"/>
      <c r="S1074" s="184"/>
      <c r="T1074" s="184"/>
      <c r="U1074" s="184"/>
      <c r="V1074" s="184"/>
      <c r="W1074" s="184"/>
      <c r="X1074" s="184"/>
      <c r="Y1074" s="184"/>
      <c r="Z1074" s="184"/>
      <c r="AA1074" s="184"/>
      <c r="AB1074" s="184"/>
      <c r="AC1074" s="184"/>
      <c r="AD1074" s="184"/>
      <c r="AE1074" s="184"/>
      <c r="AF1074" s="184"/>
      <c r="AG1074" s="184"/>
      <c r="AH1074" s="184"/>
      <c r="AI1074" s="184"/>
      <c r="AJ1074" s="184"/>
      <c r="AK1074" s="184"/>
      <c r="AL1074" s="184"/>
      <c r="AM1074" s="184"/>
      <c r="AN1074" s="184"/>
      <c r="AO1074" s="184"/>
      <c r="AP1074" s="184"/>
      <c r="AQ1074" s="184"/>
      <c r="AR1074" s="184"/>
      <c r="AS1074" s="184"/>
      <c r="AT1074" s="184"/>
      <c r="AU1074" s="184"/>
      <c r="AV1074" s="184"/>
    </row>
    <row r="1075" spans="1:48" ht="12.75">
      <c r="A1075" s="184"/>
      <c r="B1075" s="184"/>
      <c r="C1075" s="184"/>
      <c r="D1075" s="184"/>
      <c r="E1075" s="184"/>
      <c r="F1075" s="184"/>
      <c r="G1075" s="184"/>
      <c r="H1075" s="184"/>
      <c r="I1075" s="184"/>
      <c r="J1075" s="184"/>
      <c r="K1075" s="184"/>
      <c r="L1075" s="184"/>
      <c r="M1075" s="184"/>
      <c r="N1075" s="184"/>
      <c r="O1075" s="184"/>
      <c r="P1075" s="184"/>
      <c r="Q1075" s="184"/>
      <c r="R1075" s="184"/>
      <c r="S1075" s="184"/>
      <c r="T1075" s="184"/>
      <c r="U1075" s="184"/>
      <c r="V1075" s="184"/>
      <c r="W1075" s="184"/>
      <c r="X1075" s="184"/>
      <c r="Y1075" s="184"/>
      <c r="Z1075" s="184"/>
      <c r="AA1075" s="184"/>
      <c r="AB1075" s="184"/>
      <c r="AC1075" s="184"/>
      <c r="AD1075" s="184"/>
      <c r="AE1075" s="184"/>
      <c r="AF1075" s="184"/>
      <c r="AG1075" s="184"/>
      <c r="AH1075" s="184"/>
      <c r="AI1075" s="184"/>
      <c r="AJ1075" s="184"/>
      <c r="AK1075" s="184"/>
      <c r="AL1075" s="184"/>
      <c r="AM1075" s="184"/>
      <c r="AN1075" s="184"/>
      <c r="AO1075" s="184"/>
      <c r="AP1075" s="184"/>
      <c r="AQ1075" s="184"/>
      <c r="AR1075" s="184"/>
      <c r="AS1075" s="184"/>
      <c r="AT1075" s="184"/>
      <c r="AU1075" s="184"/>
      <c r="AV1075" s="184"/>
    </row>
    <row r="1076" spans="1:48" ht="12.75">
      <c r="A1076" s="184"/>
      <c r="B1076" s="184"/>
      <c r="C1076" s="184"/>
      <c r="D1076" s="184"/>
      <c r="E1076" s="184"/>
      <c r="F1076" s="184"/>
      <c r="G1076" s="184"/>
      <c r="H1076" s="184"/>
      <c r="I1076" s="184"/>
      <c r="J1076" s="184"/>
      <c r="K1076" s="184"/>
      <c r="L1076" s="184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184"/>
      <c r="AT1076" s="184"/>
      <c r="AU1076" s="184"/>
      <c r="AV1076" s="184"/>
    </row>
    <row r="1077" spans="1:48" ht="12.75">
      <c r="A1077" s="184"/>
      <c r="B1077" s="184"/>
      <c r="C1077" s="184"/>
      <c r="D1077" s="184"/>
      <c r="E1077" s="184"/>
      <c r="F1077" s="184"/>
      <c r="G1077" s="184"/>
      <c r="H1077" s="184"/>
      <c r="I1077" s="184"/>
      <c r="J1077" s="184"/>
      <c r="K1077" s="184"/>
      <c r="L1077" s="184"/>
      <c r="M1077" s="184"/>
      <c r="N1077" s="184"/>
      <c r="O1077" s="184"/>
      <c r="P1077" s="184"/>
      <c r="Q1077" s="184"/>
      <c r="R1077" s="184"/>
      <c r="S1077" s="184"/>
      <c r="T1077" s="184"/>
      <c r="U1077" s="184"/>
      <c r="V1077" s="184"/>
      <c r="W1077" s="184"/>
      <c r="X1077" s="184"/>
      <c r="Y1077" s="184"/>
      <c r="Z1077" s="184"/>
      <c r="AA1077" s="184"/>
      <c r="AB1077" s="184"/>
      <c r="AC1077" s="184"/>
      <c r="AD1077" s="184"/>
      <c r="AE1077" s="184"/>
      <c r="AF1077" s="184"/>
      <c r="AG1077" s="184"/>
      <c r="AH1077" s="184"/>
      <c r="AI1077" s="184"/>
      <c r="AJ1077" s="184"/>
      <c r="AK1077" s="184"/>
      <c r="AL1077" s="184"/>
      <c r="AM1077" s="184"/>
      <c r="AN1077" s="184"/>
      <c r="AO1077" s="184"/>
      <c r="AP1077" s="184"/>
      <c r="AQ1077" s="184"/>
      <c r="AR1077" s="184"/>
      <c r="AS1077" s="184"/>
      <c r="AT1077" s="184"/>
      <c r="AU1077" s="184"/>
      <c r="AV1077" s="184"/>
    </row>
    <row r="1078" spans="1:48" ht="12.75">
      <c r="A1078" s="184"/>
      <c r="B1078" s="184"/>
      <c r="C1078" s="184"/>
      <c r="D1078" s="184"/>
      <c r="E1078" s="184"/>
      <c r="F1078" s="184"/>
      <c r="G1078" s="184"/>
      <c r="H1078" s="184"/>
      <c r="I1078" s="184"/>
      <c r="J1078" s="184"/>
      <c r="K1078" s="184"/>
      <c r="L1078" s="184"/>
      <c r="M1078" s="184"/>
      <c r="N1078" s="184"/>
      <c r="O1078" s="184"/>
      <c r="P1078" s="184"/>
      <c r="Q1078" s="184"/>
      <c r="R1078" s="184"/>
      <c r="S1078" s="184"/>
      <c r="T1078" s="184"/>
      <c r="U1078" s="184"/>
      <c r="V1078" s="184"/>
      <c r="W1078" s="184"/>
      <c r="X1078" s="184"/>
      <c r="Y1078" s="184"/>
      <c r="Z1078" s="184"/>
      <c r="AA1078" s="184"/>
      <c r="AB1078" s="184"/>
      <c r="AC1078" s="184"/>
      <c r="AD1078" s="184"/>
      <c r="AE1078" s="184"/>
      <c r="AF1078" s="184"/>
      <c r="AG1078" s="184"/>
      <c r="AH1078" s="184"/>
      <c r="AI1078" s="184"/>
      <c r="AJ1078" s="184"/>
      <c r="AK1078" s="184"/>
      <c r="AL1078" s="184"/>
      <c r="AM1078" s="184"/>
      <c r="AN1078" s="184"/>
      <c r="AO1078" s="184"/>
      <c r="AP1078" s="184"/>
      <c r="AQ1078" s="184"/>
      <c r="AR1078" s="184"/>
      <c r="AS1078" s="184"/>
      <c r="AT1078" s="184"/>
      <c r="AU1078" s="184"/>
      <c r="AV1078" s="184"/>
    </row>
    <row r="1079" spans="1:48" ht="12.75">
      <c r="A1079" s="184"/>
      <c r="B1079" s="184"/>
      <c r="C1079" s="184"/>
      <c r="D1079" s="184"/>
      <c r="E1079" s="184"/>
      <c r="F1079" s="184"/>
      <c r="G1079" s="184"/>
      <c r="H1079" s="184"/>
      <c r="I1079" s="184"/>
      <c r="J1079" s="184"/>
      <c r="K1079" s="184"/>
      <c r="L1079" s="184"/>
      <c r="M1079" s="184"/>
      <c r="N1079" s="184"/>
      <c r="O1079" s="184"/>
      <c r="P1079" s="184"/>
      <c r="Q1079" s="184"/>
      <c r="R1079" s="184"/>
      <c r="S1079" s="184"/>
      <c r="T1079" s="184"/>
      <c r="U1079" s="184"/>
      <c r="V1079" s="184"/>
      <c r="W1079" s="184"/>
      <c r="X1079" s="184"/>
      <c r="Y1079" s="184"/>
      <c r="Z1079" s="184"/>
      <c r="AA1079" s="184"/>
      <c r="AB1079" s="184"/>
      <c r="AC1079" s="184"/>
      <c r="AD1079" s="184"/>
      <c r="AE1079" s="184"/>
      <c r="AF1079" s="184"/>
      <c r="AG1079" s="184"/>
      <c r="AH1079" s="184"/>
      <c r="AI1079" s="184"/>
      <c r="AJ1079" s="184"/>
      <c r="AK1079" s="184"/>
      <c r="AL1079" s="184"/>
      <c r="AM1079" s="184"/>
      <c r="AN1079" s="184"/>
      <c r="AO1079" s="184"/>
      <c r="AP1079" s="184"/>
      <c r="AQ1079" s="184"/>
      <c r="AR1079" s="184"/>
      <c r="AS1079" s="184"/>
      <c r="AT1079" s="184"/>
      <c r="AU1079" s="184"/>
      <c r="AV1079" s="184"/>
    </row>
    <row r="1080" spans="1:48" ht="12.75">
      <c r="A1080" s="184"/>
      <c r="B1080" s="184"/>
      <c r="C1080" s="184"/>
      <c r="D1080" s="184"/>
      <c r="E1080" s="184"/>
      <c r="F1080" s="184"/>
      <c r="G1080" s="184"/>
      <c r="H1080" s="184"/>
      <c r="I1080" s="184"/>
      <c r="J1080" s="184"/>
      <c r="K1080" s="184"/>
      <c r="L1080" s="184"/>
      <c r="M1080" s="184"/>
      <c r="N1080" s="184"/>
      <c r="O1080" s="184"/>
      <c r="P1080" s="184"/>
      <c r="Q1080" s="184"/>
      <c r="R1080" s="184"/>
      <c r="S1080" s="184"/>
      <c r="T1080" s="184"/>
      <c r="U1080" s="184"/>
      <c r="V1080" s="184"/>
      <c r="W1080" s="184"/>
      <c r="X1080" s="184"/>
      <c r="Y1080" s="184"/>
      <c r="Z1080" s="184"/>
      <c r="AA1080" s="184"/>
      <c r="AB1080" s="184"/>
      <c r="AC1080" s="184"/>
      <c r="AD1080" s="184"/>
      <c r="AE1080" s="184"/>
      <c r="AF1080" s="184"/>
      <c r="AG1080" s="184"/>
      <c r="AH1080" s="184"/>
      <c r="AI1080" s="184"/>
      <c r="AJ1080" s="184"/>
      <c r="AK1080" s="184"/>
      <c r="AL1080" s="184"/>
      <c r="AM1080" s="184"/>
      <c r="AN1080" s="184"/>
      <c r="AO1080" s="184"/>
      <c r="AP1080" s="184"/>
      <c r="AQ1080" s="184"/>
      <c r="AR1080" s="184"/>
      <c r="AS1080" s="184"/>
      <c r="AT1080" s="184"/>
      <c r="AU1080" s="184"/>
      <c r="AV1080" s="184"/>
    </row>
    <row r="1081" spans="1:48" ht="12.75">
      <c r="A1081" s="184"/>
      <c r="B1081" s="184"/>
      <c r="C1081" s="184"/>
      <c r="D1081" s="184"/>
      <c r="E1081" s="184"/>
      <c r="F1081" s="184"/>
      <c r="G1081" s="184"/>
      <c r="H1081" s="184"/>
      <c r="I1081" s="184"/>
      <c r="J1081" s="184"/>
      <c r="K1081" s="184"/>
      <c r="L1081" s="184"/>
      <c r="M1081" s="184"/>
      <c r="N1081" s="184"/>
      <c r="O1081" s="184"/>
      <c r="P1081" s="184"/>
      <c r="Q1081" s="184"/>
      <c r="R1081" s="184"/>
      <c r="S1081" s="184"/>
      <c r="T1081" s="184"/>
      <c r="U1081" s="184"/>
      <c r="V1081" s="184"/>
      <c r="W1081" s="184"/>
      <c r="X1081" s="184"/>
      <c r="Y1081" s="184"/>
      <c r="Z1081" s="184"/>
      <c r="AA1081" s="184"/>
      <c r="AB1081" s="184"/>
      <c r="AC1081" s="184"/>
      <c r="AD1081" s="184"/>
      <c r="AE1081" s="184"/>
      <c r="AF1081" s="184"/>
      <c r="AG1081" s="184"/>
      <c r="AH1081" s="184"/>
      <c r="AI1081" s="184"/>
      <c r="AJ1081" s="184"/>
      <c r="AK1081" s="184"/>
      <c r="AL1081" s="184"/>
      <c r="AM1081" s="184"/>
      <c r="AN1081" s="184"/>
      <c r="AO1081" s="184"/>
      <c r="AP1081" s="184"/>
      <c r="AQ1081" s="184"/>
      <c r="AR1081" s="184"/>
      <c r="AS1081" s="184"/>
      <c r="AT1081" s="184"/>
      <c r="AU1081" s="184"/>
      <c r="AV1081" s="184"/>
    </row>
    <row r="1082" spans="1:48" ht="12.75">
      <c r="A1082" s="184"/>
      <c r="B1082" s="184"/>
      <c r="C1082" s="184"/>
      <c r="D1082" s="184"/>
      <c r="E1082" s="184"/>
      <c r="F1082" s="184"/>
      <c r="G1082" s="184"/>
      <c r="H1082" s="184"/>
      <c r="I1082" s="184"/>
      <c r="J1082" s="184"/>
      <c r="K1082" s="184"/>
      <c r="L1082" s="184"/>
      <c r="M1082" s="184"/>
      <c r="N1082" s="184"/>
      <c r="O1082" s="184"/>
      <c r="P1082" s="184"/>
      <c r="Q1082" s="184"/>
      <c r="R1082" s="184"/>
      <c r="S1082" s="184"/>
      <c r="T1082" s="184"/>
      <c r="U1082" s="184"/>
      <c r="V1082" s="184"/>
      <c r="W1082" s="184"/>
      <c r="X1082" s="184"/>
      <c r="Y1082" s="184"/>
      <c r="Z1082" s="184"/>
      <c r="AA1082" s="184"/>
      <c r="AB1082" s="184"/>
      <c r="AC1082" s="184"/>
      <c r="AD1082" s="184"/>
      <c r="AE1082" s="184"/>
      <c r="AF1082" s="184"/>
      <c r="AG1082" s="184"/>
      <c r="AH1082" s="184"/>
      <c r="AI1082" s="184"/>
      <c r="AJ1082" s="184"/>
      <c r="AK1082" s="184"/>
      <c r="AL1082" s="184"/>
      <c r="AM1082" s="184"/>
      <c r="AN1082" s="184"/>
      <c r="AO1082" s="184"/>
      <c r="AP1082" s="184"/>
      <c r="AQ1082" s="184"/>
      <c r="AR1082" s="184"/>
      <c r="AS1082" s="184"/>
      <c r="AT1082" s="184"/>
      <c r="AU1082" s="184"/>
      <c r="AV1082" s="184"/>
    </row>
    <row r="1083" spans="1:48" ht="12.75">
      <c r="A1083" s="184"/>
      <c r="B1083" s="184"/>
      <c r="C1083" s="184"/>
      <c r="D1083" s="184"/>
      <c r="E1083" s="184"/>
      <c r="F1083" s="184"/>
      <c r="G1083" s="184"/>
      <c r="H1083" s="184"/>
      <c r="I1083" s="184"/>
      <c r="J1083" s="184"/>
      <c r="K1083" s="184"/>
      <c r="L1083" s="184"/>
      <c r="M1083" s="184"/>
      <c r="N1083" s="184"/>
      <c r="O1083" s="184"/>
      <c r="P1083" s="184"/>
      <c r="Q1083" s="184"/>
      <c r="R1083" s="184"/>
      <c r="S1083" s="184"/>
      <c r="T1083" s="184"/>
      <c r="U1083" s="184"/>
      <c r="V1083" s="184"/>
      <c r="W1083" s="184"/>
      <c r="X1083" s="184"/>
      <c r="Y1083" s="184"/>
      <c r="Z1083" s="184"/>
      <c r="AA1083" s="184"/>
      <c r="AB1083" s="184"/>
      <c r="AC1083" s="184"/>
      <c r="AD1083" s="184"/>
      <c r="AE1083" s="184"/>
      <c r="AF1083" s="184"/>
      <c r="AG1083" s="184"/>
      <c r="AH1083" s="184"/>
      <c r="AI1083" s="184"/>
      <c r="AJ1083" s="184"/>
      <c r="AK1083" s="184"/>
      <c r="AL1083" s="184"/>
      <c r="AM1083" s="184"/>
      <c r="AN1083" s="184"/>
      <c r="AO1083" s="184"/>
      <c r="AP1083" s="184"/>
      <c r="AQ1083" s="184"/>
      <c r="AR1083" s="184"/>
      <c r="AS1083" s="184"/>
      <c r="AT1083" s="184"/>
      <c r="AU1083" s="184"/>
      <c r="AV1083" s="184"/>
    </row>
    <row r="1084" spans="1:48" ht="12.75">
      <c r="A1084" s="184"/>
      <c r="B1084" s="184"/>
      <c r="C1084" s="184"/>
      <c r="D1084" s="184"/>
      <c r="E1084" s="184"/>
      <c r="F1084" s="184"/>
      <c r="G1084" s="184"/>
      <c r="H1084" s="184"/>
      <c r="I1084" s="184"/>
      <c r="J1084" s="184"/>
      <c r="K1084" s="184"/>
      <c r="L1084" s="184"/>
      <c r="M1084" s="184"/>
      <c r="N1084" s="184"/>
      <c r="O1084" s="184"/>
      <c r="P1084" s="184"/>
      <c r="Q1084" s="184"/>
      <c r="R1084" s="184"/>
      <c r="S1084" s="184"/>
      <c r="T1084" s="184"/>
      <c r="U1084" s="184"/>
      <c r="V1084" s="184"/>
      <c r="W1084" s="184"/>
      <c r="X1084" s="184"/>
      <c r="Y1084" s="184"/>
      <c r="Z1084" s="184"/>
      <c r="AA1084" s="184"/>
      <c r="AB1084" s="184"/>
      <c r="AC1084" s="184"/>
      <c r="AD1084" s="184"/>
      <c r="AE1084" s="184"/>
      <c r="AF1084" s="184"/>
      <c r="AG1084" s="184"/>
      <c r="AH1084" s="184"/>
      <c r="AI1084" s="184"/>
      <c r="AJ1084" s="184"/>
      <c r="AK1084" s="184"/>
      <c r="AL1084" s="184"/>
      <c r="AM1084" s="184"/>
      <c r="AN1084" s="184"/>
      <c r="AO1084" s="184"/>
      <c r="AP1084" s="184"/>
      <c r="AQ1084" s="184"/>
      <c r="AR1084" s="184"/>
      <c r="AS1084" s="184"/>
      <c r="AT1084" s="184"/>
      <c r="AU1084" s="184"/>
      <c r="AV1084" s="184"/>
    </row>
    <row r="1085" spans="1:48" ht="12.75">
      <c r="A1085" s="184"/>
      <c r="B1085" s="184"/>
      <c r="C1085" s="184"/>
      <c r="D1085" s="184"/>
      <c r="E1085" s="184"/>
      <c r="F1085" s="184"/>
      <c r="G1085" s="184"/>
      <c r="H1085" s="184"/>
      <c r="I1085" s="184"/>
      <c r="J1085" s="184"/>
      <c r="K1085" s="184"/>
      <c r="L1085" s="184"/>
      <c r="M1085" s="184"/>
      <c r="N1085" s="184"/>
      <c r="O1085" s="184"/>
      <c r="P1085" s="184"/>
      <c r="Q1085" s="184"/>
      <c r="R1085" s="184"/>
      <c r="S1085" s="184"/>
      <c r="T1085" s="184"/>
      <c r="U1085" s="184"/>
      <c r="V1085" s="184"/>
      <c r="W1085" s="184"/>
      <c r="X1085" s="184"/>
      <c r="Y1085" s="184"/>
      <c r="Z1085" s="184"/>
      <c r="AA1085" s="184"/>
      <c r="AB1085" s="184"/>
      <c r="AC1085" s="184"/>
      <c r="AD1085" s="184"/>
      <c r="AE1085" s="184"/>
      <c r="AF1085" s="184"/>
      <c r="AG1085" s="184"/>
      <c r="AH1085" s="184"/>
      <c r="AI1085" s="184"/>
      <c r="AJ1085" s="184"/>
      <c r="AK1085" s="184"/>
      <c r="AL1085" s="184"/>
      <c r="AM1085" s="184"/>
      <c r="AN1085" s="184"/>
      <c r="AO1085" s="184"/>
      <c r="AP1085" s="184"/>
      <c r="AQ1085" s="184"/>
      <c r="AR1085" s="184"/>
      <c r="AS1085" s="184"/>
      <c r="AT1085" s="184"/>
      <c r="AU1085" s="184"/>
      <c r="AV1085" s="184"/>
    </row>
    <row r="1086" spans="1:48" ht="12.75">
      <c r="A1086" s="184"/>
      <c r="B1086" s="184"/>
      <c r="C1086" s="184"/>
      <c r="D1086" s="184"/>
      <c r="E1086" s="184"/>
      <c r="F1086" s="184"/>
      <c r="G1086" s="184"/>
      <c r="H1086" s="184"/>
      <c r="I1086" s="184"/>
      <c r="J1086" s="184"/>
      <c r="K1086" s="184"/>
      <c r="L1086" s="184"/>
      <c r="M1086" s="184"/>
      <c r="N1086" s="184"/>
      <c r="O1086" s="184"/>
      <c r="P1086" s="184"/>
      <c r="Q1086" s="184"/>
      <c r="R1086" s="184"/>
      <c r="S1086" s="184"/>
      <c r="T1086" s="184"/>
      <c r="U1086" s="184"/>
      <c r="V1086" s="184"/>
      <c r="W1086" s="184"/>
      <c r="X1086" s="184"/>
      <c r="Y1086" s="184"/>
      <c r="Z1086" s="184"/>
      <c r="AA1086" s="184"/>
      <c r="AB1086" s="184"/>
      <c r="AC1086" s="184"/>
      <c r="AD1086" s="184"/>
      <c r="AE1086" s="184"/>
      <c r="AF1086" s="184"/>
      <c r="AG1086" s="184"/>
      <c r="AH1086" s="184"/>
      <c r="AI1086" s="184"/>
      <c r="AJ1086" s="184"/>
      <c r="AK1086" s="184"/>
      <c r="AL1086" s="184"/>
      <c r="AM1086" s="184"/>
      <c r="AN1086" s="184"/>
      <c r="AO1086" s="184"/>
      <c r="AP1086" s="184"/>
      <c r="AQ1086" s="184"/>
      <c r="AR1086" s="184"/>
      <c r="AS1086" s="184"/>
      <c r="AT1086" s="184"/>
      <c r="AU1086" s="184"/>
      <c r="AV1086" s="184"/>
    </row>
    <row r="1087" spans="1:48" ht="12.75">
      <c r="A1087" s="184"/>
      <c r="B1087" s="184"/>
      <c r="C1087" s="184"/>
      <c r="D1087" s="184"/>
      <c r="E1087" s="184"/>
      <c r="F1087" s="184"/>
      <c r="G1087" s="184"/>
      <c r="H1087" s="184"/>
      <c r="I1087" s="184"/>
      <c r="J1087" s="184"/>
      <c r="K1087" s="184"/>
      <c r="L1087" s="184"/>
      <c r="M1087" s="184"/>
      <c r="N1087" s="184"/>
      <c r="O1087" s="184"/>
      <c r="P1087" s="184"/>
      <c r="Q1087" s="184"/>
      <c r="R1087" s="184"/>
      <c r="S1087" s="184"/>
      <c r="T1087" s="184"/>
      <c r="U1087" s="184"/>
      <c r="V1087" s="184"/>
      <c r="W1087" s="184"/>
      <c r="X1087" s="184"/>
      <c r="Y1087" s="184"/>
      <c r="Z1087" s="184"/>
      <c r="AA1087" s="184"/>
      <c r="AB1087" s="184"/>
      <c r="AC1087" s="184"/>
      <c r="AD1087" s="184"/>
      <c r="AE1087" s="184"/>
      <c r="AF1087" s="184"/>
      <c r="AG1087" s="184"/>
      <c r="AH1087" s="184"/>
      <c r="AI1087" s="184"/>
      <c r="AJ1087" s="184"/>
      <c r="AK1087" s="184"/>
      <c r="AL1087" s="184"/>
      <c r="AM1087" s="184"/>
      <c r="AN1087" s="184"/>
      <c r="AO1087" s="184"/>
      <c r="AP1087" s="184"/>
      <c r="AQ1087" s="184"/>
      <c r="AR1087" s="184"/>
      <c r="AS1087" s="184"/>
      <c r="AT1087" s="184"/>
      <c r="AU1087" s="184"/>
      <c r="AV1087" s="184"/>
    </row>
    <row r="1088" spans="1:48" ht="12.75">
      <c r="A1088" s="184"/>
      <c r="B1088" s="184"/>
      <c r="C1088" s="184"/>
      <c r="D1088" s="184"/>
      <c r="E1088" s="184"/>
      <c r="F1088" s="184"/>
      <c r="G1088" s="184"/>
      <c r="H1088" s="184"/>
      <c r="I1088" s="184"/>
      <c r="J1088" s="184"/>
      <c r="K1088" s="184"/>
      <c r="L1088" s="184"/>
      <c r="M1088" s="184"/>
      <c r="N1088" s="184"/>
      <c r="O1088" s="184"/>
      <c r="P1088" s="184"/>
      <c r="Q1088" s="184"/>
      <c r="R1088" s="184"/>
      <c r="S1088" s="184"/>
      <c r="T1088" s="184"/>
      <c r="U1088" s="184"/>
      <c r="V1088" s="184"/>
      <c r="W1088" s="184"/>
      <c r="X1088" s="184"/>
      <c r="Y1088" s="184"/>
      <c r="Z1088" s="184"/>
      <c r="AA1088" s="184"/>
      <c r="AB1088" s="184"/>
      <c r="AC1088" s="184"/>
      <c r="AD1088" s="184"/>
      <c r="AE1088" s="184"/>
      <c r="AF1088" s="184"/>
      <c r="AG1088" s="184"/>
      <c r="AH1088" s="184"/>
      <c r="AI1088" s="184"/>
      <c r="AJ1088" s="184"/>
      <c r="AK1088" s="184"/>
      <c r="AL1088" s="184"/>
      <c r="AM1088" s="184"/>
      <c r="AN1088" s="184"/>
      <c r="AO1088" s="184"/>
      <c r="AP1088" s="184"/>
      <c r="AQ1088" s="184"/>
      <c r="AR1088" s="184"/>
      <c r="AS1088" s="184"/>
      <c r="AT1088" s="184"/>
      <c r="AU1088" s="184"/>
      <c r="AV1088" s="184"/>
    </row>
    <row r="1089" spans="1:48" ht="12.75">
      <c r="A1089" s="184"/>
      <c r="B1089" s="184"/>
      <c r="C1089" s="184"/>
      <c r="D1089" s="184"/>
      <c r="E1089" s="184"/>
      <c r="F1089" s="184"/>
      <c r="G1089" s="184"/>
      <c r="H1089" s="184"/>
      <c r="I1089" s="184"/>
      <c r="J1089" s="184"/>
      <c r="K1089" s="184"/>
      <c r="L1089" s="184"/>
      <c r="M1089" s="184"/>
      <c r="N1089" s="184"/>
      <c r="O1089" s="184"/>
      <c r="P1089" s="184"/>
      <c r="Q1089" s="184"/>
      <c r="R1089" s="184"/>
      <c r="S1089" s="184"/>
      <c r="T1089" s="184"/>
      <c r="U1089" s="184"/>
      <c r="V1089" s="184"/>
      <c r="W1089" s="184"/>
      <c r="X1089" s="184"/>
      <c r="Y1089" s="184"/>
      <c r="Z1089" s="184"/>
      <c r="AA1089" s="184"/>
      <c r="AB1089" s="184"/>
      <c r="AC1089" s="184"/>
      <c r="AD1089" s="184"/>
      <c r="AE1089" s="184"/>
      <c r="AF1089" s="184"/>
      <c r="AG1089" s="184"/>
      <c r="AH1089" s="184"/>
      <c r="AI1089" s="184"/>
      <c r="AJ1089" s="184"/>
      <c r="AK1089" s="184"/>
      <c r="AL1089" s="184"/>
      <c r="AM1089" s="184"/>
      <c r="AN1089" s="184"/>
      <c r="AO1089" s="184"/>
      <c r="AP1089" s="184"/>
      <c r="AQ1089" s="184"/>
      <c r="AR1089" s="184"/>
      <c r="AS1089" s="184"/>
      <c r="AT1089" s="184"/>
      <c r="AU1089" s="184"/>
      <c r="AV1089" s="184"/>
    </row>
    <row r="1090" spans="1:48" ht="12.75">
      <c r="A1090" s="184"/>
      <c r="B1090" s="184"/>
      <c r="C1090" s="184"/>
      <c r="D1090" s="184"/>
      <c r="E1090" s="184"/>
      <c r="F1090" s="184"/>
      <c r="G1090" s="184"/>
      <c r="H1090" s="184"/>
      <c r="I1090" s="184"/>
      <c r="J1090" s="184"/>
      <c r="K1090" s="184"/>
      <c r="L1090" s="184"/>
      <c r="M1090" s="184"/>
      <c r="N1090" s="184"/>
      <c r="O1090" s="184"/>
      <c r="P1090" s="184"/>
      <c r="Q1090" s="184"/>
      <c r="R1090" s="184"/>
      <c r="S1090" s="184"/>
      <c r="T1090" s="184"/>
      <c r="U1090" s="184"/>
      <c r="V1090" s="184"/>
      <c r="W1090" s="184"/>
      <c r="X1090" s="184"/>
      <c r="Y1090" s="184"/>
      <c r="Z1090" s="184"/>
      <c r="AA1090" s="184"/>
      <c r="AB1090" s="184"/>
      <c r="AC1090" s="184"/>
      <c r="AD1090" s="184"/>
      <c r="AE1090" s="184"/>
      <c r="AF1090" s="184"/>
      <c r="AG1090" s="184"/>
      <c r="AH1090" s="184"/>
      <c r="AI1090" s="184"/>
      <c r="AJ1090" s="184"/>
      <c r="AK1090" s="184"/>
      <c r="AL1090" s="184"/>
      <c r="AM1090" s="184"/>
      <c r="AN1090" s="184"/>
      <c r="AO1090" s="184"/>
      <c r="AP1090" s="184"/>
      <c r="AQ1090" s="184"/>
      <c r="AR1090" s="184"/>
      <c r="AS1090" s="184"/>
      <c r="AT1090" s="184"/>
      <c r="AU1090" s="184"/>
      <c r="AV1090" s="184"/>
    </row>
    <row r="1091" spans="1:48" ht="12.75">
      <c r="A1091" s="184"/>
      <c r="B1091" s="184"/>
      <c r="C1091" s="184"/>
      <c r="D1091" s="184"/>
      <c r="E1091" s="184"/>
      <c r="F1091" s="184"/>
      <c r="G1091" s="184"/>
      <c r="H1091" s="184"/>
      <c r="I1091" s="184"/>
      <c r="J1091" s="184"/>
      <c r="K1091" s="184"/>
      <c r="L1091" s="184"/>
      <c r="M1091" s="184"/>
      <c r="N1091" s="184"/>
      <c r="O1091" s="184"/>
      <c r="P1091" s="184"/>
      <c r="Q1091" s="184"/>
      <c r="R1091" s="184"/>
      <c r="S1091" s="184"/>
      <c r="T1091" s="184"/>
      <c r="U1091" s="184"/>
      <c r="V1091" s="184"/>
      <c r="W1091" s="184"/>
      <c r="X1091" s="184"/>
      <c r="Y1091" s="184"/>
      <c r="Z1091" s="184"/>
      <c r="AA1091" s="184"/>
      <c r="AB1091" s="184"/>
      <c r="AC1091" s="184"/>
      <c r="AD1091" s="184"/>
      <c r="AE1091" s="184"/>
      <c r="AF1091" s="184"/>
      <c r="AG1091" s="184"/>
      <c r="AH1091" s="184"/>
      <c r="AI1091" s="184"/>
      <c r="AJ1091" s="184"/>
      <c r="AK1091" s="184"/>
      <c r="AL1091" s="184"/>
      <c r="AM1091" s="184"/>
      <c r="AN1091" s="184"/>
      <c r="AO1091" s="184"/>
      <c r="AP1091" s="184"/>
      <c r="AQ1091" s="184"/>
      <c r="AR1091" s="184"/>
      <c r="AS1091" s="184"/>
      <c r="AT1091" s="184"/>
      <c r="AU1091" s="184"/>
      <c r="AV1091" s="184"/>
    </row>
    <row r="1092" spans="1:48" ht="12.75">
      <c r="A1092" s="184"/>
      <c r="B1092" s="184"/>
      <c r="C1092" s="184"/>
      <c r="D1092" s="184"/>
      <c r="E1092" s="184"/>
      <c r="F1092" s="184"/>
      <c r="G1092" s="184"/>
      <c r="H1092" s="184"/>
      <c r="I1092" s="184"/>
      <c r="J1092" s="184"/>
      <c r="K1092" s="184"/>
      <c r="L1092" s="184"/>
      <c r="M1092" s="184"/>
      <c r="N1092" s="184"/>
      <c r="O1092" s="184"/>
      <c r="P1092" s="184"/>
      <c r="Q1092" s="184"/>
      <c r="R1092" s="184"/>
      <c r="S1092" s="184"/>
      <c r="T1092" s="184"/>
      <c r="U1092" s="184"/>
      <c r="V1092" s="184"/>
      <c r="W1092" s="184"/>
      <c r="X1092" s="184"/>
      <c r="Y1092" s="184"/>
      <c r="Z1092" s="184"/>
      <c r="AA1092" s="184"/>
      <c r="AB1092" s="184"/>
      <c r="AC1092" s="184"/>
      <c r="AD1092" s="184"/>
      <c r="AE1092" s="184"/>
      <c r="AF1092" s="184"/>
      <c r="AG1092" s="184"/>
      <c r="AH1092" s="184"/>
      <c r="AI1092" s="184"/>
      <c r="AJ1092" s="184"/>
      <c r="AK1092" s="184"/>
      <c r="AL1092" s="184"/>
      <c r="AM1092" s="184"/>
      <c r="AN1092" s="184"/>
      <c r="AO1092" s="184"/>
      <c r="AP1092" s="184"/>
      <c r="AQ1092" s="184"/>
      <c r="AR1092" s="184"/>
      <c r="AS1092" s="184"/>
      <c r="AT1092" s="184"/>
      <c r="AU1092" s="184"/>
      <c r="AV1092" s="184"/>
    </row>
    <row r="1093" spans="1:48" ht="12.75">
      <c r="A1093" s="184"/>
      <c r="B1093" s="184"/>
      <c r="C1093" s="184"/>
      <c r="D1093" s="184"/>
      <c r="E1093" s="184"/>
      <c r="F1093" s="184"/>
      <c r="G1093" s="184"/>
      <c r="H1093" s="184"/>
      <c r="I1093" s="184"/>
      <c r="J1093" s="184"/>
      <c r="K1093" s="184"/>
      <c r="L1093" s="184"/>
      <c r="M1093" s="184"/>
      <c r="N1093" s="184"/>
      <c r="O1093" s="184"/>
      <c r="P1093" s="184"/>
      <c r="Q1093" s="184"/>
      <c r="R1093" s="184"/>
      <c r="S1093" s="184"/>
      <c r="T1093" s="184"/>
      <c r="U1093" s="184"/>
      <c r="V1093" s="184"/>
      <c r="W1093" s="184"/>
      <c r="X1093" s="184"/>
      <c r="Y1093" s="184"/>
      <c r="Z1093" s="184"/>
      <c r="AA1093" s="184"/>
      <c r="AB1093" s="184"/>
      <c r="AC1093" s="184"/>
      <c r="AD1093" s="184"/>
      <c r="AE1093" s="184"/>
      <c r="AF1093" s="184"/>
      <c r="AG1093" s="184"/>
      <c r="AH1093" s="184"/>
      <c r="AI1093" s="184"/>
      <c r="AJ1093" s="184"/>
      <c r="AK1093" s="184"/>
      <c r="AL1093" s="184"/>
      <c r="AM1093" s="184"/>
      <c r="AN1093" s="184"/>
      <c r="AO1093" s="184"/>
      <c r="AP1093" s="184"/>
      <c r="AQ1093" s="184"/>
      <c r="AR1093" s="184"/>
      <c r="AS1093" s="184"/>
      <c r="AT1093" s="184"/>
      <c r="AU1093" s="184"/>
      <c r="AV1093" s="184"/>
    </row>
    <row r="1094" spans="1:48" ht="12.75">
      <c r="A1094" s="184"/>
      <c r="B1094" s="184"/>
      <c r="C1094" s="184"/>
      <c r="D1094" s="184"/>
      <c r="E1094" s="184"/>
      <c r="F1094" s="184"/>
      <c r="G1094" s="184"/>
      <c r="H1094" s="184"/>
      <c r="I1094" s="184"/>
      <c r="J1094" s="184"/>
      <c r="K1094" s="184"/>
      <c r="L1094" s="184"/>
      <c r="M1094" s="184"/>
      <c r="N1094" s="184"/>
      <c r="O1094" s="184"/>
      <c r="P1094" s="184"/>
      <c r="Q1094" s="184"/>
      <c r="R1094" s="184"/>
      <c r="S1094" s="184"/>
      <c r="T1094" s="184"/>
      <c r="U1094" s="184"/>
      <c r="V1094" s="184"/>
      <c r="W1094" s="184"/>
      <c r="X1094" s="184"/>
      <c r="Y1094" s="184"/>
      <c r="Z1094" s="184"/>
      <c r="AA1094" s="184"/>
      <c r="AB1094" s="184"/>
      <c r="AC1094" s="184"/>
      <c r="AD1094" s="184"/>
      <c r="AE1094" s="184"/>
      <c r="AF1094" s="184"/>
      <c r="AG1094" s="184"/>
      <c r="AH1094" s="184"/>
      <c r="AI1094" s="184"/>
      <c r="AJ1094" s="184"/>
      <c r="AK1094" s="184"/>
      <c r="AL1094" s="184"/>
      <c r="AM1094" s="184"/>
      <c r="AN1094" s="184"/>
      <c r="AO1094" s="184"/>
      <c r="AP1094" s="184"/>
      <c r="AQ1094" s="184"/>
      <c r="AR1094" s="184"/>
      <c r="AS1094" s="184"/>
      <c r="AT1094" s="184"/>
      <c r="AU1094" s="184"/>
      <c r="AV1094" s="184"/>
    </row>
    <row r="1095" spans="1:48" ht="12.75">
      <c r="A1095" s="184"/>
      <c r="B1095" s="184"/>
      <c r="C1095" s="184"/>
      <c r="D1095" s="184"/>
      <c r="E1095" s="184"/>
      <c r="F1095" s="184"/>
      <c r="G1095" s="184"/>
      <c r="H1095" s="184"/>
      <c r="I1095" s="184"/>
      <c r="J1095" s="184"/>
      <c r="K1095" s="184"/>
      <c r="L1095" s="184"/>
      <c r="M1095" s="184"/>
      <c r="N1095" s="184"/>
      <c r="O1095" s="184"/>
      <c r="P1095" s="184"/>
      <c r="Q1095" s="184"/>
      <c r="R1095" s="184"/>
      <c r="S1095" s="184"/>
      <c r="T1095" s="184"/>
      <c r="U1095" s="184"/>
      <c r="V1095" s="184"/>
      <c r="W1095" s="184"/>
      <c r="X1095" s="184"/>
      <c r="Y1095" s="184"/>
      <c r="Z1095" s="184"/>
      <c r="AA1095" s="184"/>
      <c r="AB1095" s="184"/>
      <c r="AC1095" s="184"/>
      <c r="AD1095" s="184"/>
      <c r="AE1095" s="184"/>
      <c r="AF1095" s="184"/>
      <c r="AG1095" s="184"/>
      <c r="AH1095" s="184"/>
      <c r="AI1095" s="184"/>
      <c r="AJ1095" s="184"/>
      <c r="AK1095" s="184"/>
      <c r="AL1095" s="184"/>
      <c r="AM1095" s="184"/>
      <c r="AN1095" s="184"/>
      <c r="AO1095" s="184"/>
      <c r="AP1095" s="184"/>
      <c r="AQ1095" s="184"/>
      <c r="AR1095" s="184"/>
      <c r="AS1095" s="184"/>
      <c r="AT1095" s="184"/>
      <c r="AU1095" s="184"/>
      <c r="AV1095" s="184"/>
    </row>
    <row r="1096" spans="1:48" ht="12.75">
      <c r="A1096" s="184"/>
      <c r="B1096" s="184"/>
      <c r="C1096" s="184"/>
      <c r="D1096" s="184"/>
      <c r="E1096" s="184"/>
      <c r="F1096" s="184"/>
      <c r="G1096" s="184"/>
      <c r="H1096" s="184"/>
      <c r="I1096" s="184"/>
      <c r="J1096" s="184"/>
      <c r="K1096" s="184"/>
      <c r="L1096" s="184"/>
      <c r="M1096" s="184"/>
      <c r="N1096" s="184"/>
      <c r="O1096" s="184"/>
      <c r="P1096" s="184"/>
      <c r="Q1096" s="184"/>
      <c r="R1096" s="184"/>
      <c r="S1096" s="184"/>
      <c r="T1096" s="184"/>
      <c r="U1096" s="184"/>
      <c r="V1096" s="184"/>
      <c r="W1096" s="184"/>
      <c r="X1096" s="184"/>
      <c r="Y1096" s="184"/>
      <c r="Z1096" s="184"/>
      <c r="AA1096" s="184"/>
      <c r="AB1096" s="184"/>
      <c r="AC1096" s="184"/>
      <c r="AD1096" s="184"/>
      <c r="AE1096" s="184"/>
      <c r="AF1096" s="184"/>
      <c r="AG1096" s="184"/>
      <c r="AH1096" s="184"/>
      <c r="AI1096" s="184"/>
      <c r="AJ1096" s="184"/>
      <c r="AK1096" s="184"/>
      <c r="AL1096" s="184"/>
      <c r="AM1096" s="184"/>
      <c r="AN1096" s="184"/>
      <c r="AO1096" s="184"/>
      <c r="AP1096" s="184"/>
      <c r="AQ1096" s="184"/>
      <c r="AR1096" s="184"/>
      <c r="AS1096" s="184"/>
      <c r="AT1096" s="184"/>
      <c r="AU1096" s="184"/>
      <c r="AV1096" s="184"/>
    </row>
    <row r="1097" spans="1:48" ht="12.75">
      <c r="A1097" s="184"/>
      <c r="B1097" s="184"/>
      <c r="C1097" s="184"/>
      <c r="D1097" s="184"/>
      <c r="E1097" s="184"/>
      <c r="F1097" s="184"/>
      <c r="G1097" s="184"/>
      <c r="H1097" s="184"/>
      <c r="I1097" s="184"/>
      <c r="J1097" s="184"/>
      <c r="K1097" s="184"/>
      <c r="L1097" s="184"/>
      <c r="M1097" s="184"/>
      <c r="N1097" s="184"/>
      <c r="O1097" s="184"/>
      <c r="P1097" s="184"/>
      <c r="Q1097" s="184"/>
      <c r="R1097" s="184"/>
      <c r="S1097" s="184"/>
      <c r="T1097" s="184"/>
      <c r="U1097" s="184"/>
      <c r="V1097" s="184"/>
      <c r="W1097" s="184"/>
      <c r="X1097" s="184"/>
      <c r="Y1097" s="184"/>
      <c r="Z1097" s="184"/>
      <c r="AA1097" s="184"/>
      <c r="AB1097" s="184"/>
      <c r="AC1097" s="184"/>
      <c r="AD1097" s="184"/>
      <c r="AE1097" s="184"/>
      <c r="AF1097" s="184"/>
      <c r="AG1097" s="184"/>
      <c r="AH1097" s="184"/>
      <c r="AI1097" s="184"/>
      <c r="AJ1097" s="184"/>
      <c r="AK1097" s="184"/>
      <c r="AL1097" s="184"/>
      <c r="AM1097" s="184"/>
      <c r="AN1097" s="184"/>
      <c r="AO1097" s="184"/>
      <c r="AP1097" s="184"/>
      <c r="AQ1097" s="184"/>
      <c r="AR1097" s="184"/>
      <c r="AS1097" s="184"/>
      <c r="AT1097" s="184"/>
      <c r="AU1097" s="184"/>
      <c r="AV1097" s="184"/>
    </row>
    <row r="1098" spans="1:48" ht="12.75">
      <c r="A1098" s="184"/>
      <c r="B1098" s="184"/>
      <c r="C1098" s="184"/>
      <c r="D1098" s="184"/>
      <c r="E1098" s="184"/>
      <c r="F1098" s="184"/>
      <c r="G1098" s="184"/>
      <c r="H1098" s="184"/>
      <c r="I1098" s="184"/>
      <c r="J1098" s="184"/>
      <c r="K1098" s="184"/>
      <c r="L1098" s="184"/>
      <c r="M1098" s="184"/>
      <c r="N1098" s="184"/>
      <c r="O1098" s="184"/>
      <c r="P1098" s="184"/>
      <c r="Q1098" s="184"/>
      <c r="R1098" s="184"/>
      <c r="S1098" s="184"/>
      <c r="T1098" s="184"/>
      <c r="U1098" s="184"/>
      <c r="V1098" s="184"/>
      <c r="W1098" s="184"/>
      <c r="X1098" s="184"/>
      <c r="Y1098" s="184"/>
      <c r="Z1098" s="184"/>
      <c r="AA1098" s="184"/>
      <c r="AB1098" s="184"/>
      <c r="AC1098" s="184"/>
      <c r="AD1098" s="184"/>
      <c r="AE1098" s="184"/>
      <c r="AF1098" s="184"/>
      <c r="AG1098" s="184"/>
      <c r="AH1098" s="184"/>
      <c r="AI1098" s="184"/>
      <c r="AJ1098" s="184"/>
      <c r="AK1098" s="184"/>
      <c r="AL1098" s="184"/>
      <c r="AM1098" s="184"/>
      <c r="AN1098" s="184"/>
      <c r="AO1098" s="184"/>
      <c r="AP1098" s="184"/>
      <c r="AQ1098" s="184"/>
      <c r="AR1098" s="184"/>
      <c r="AS1098" s="184"/>
      <c r="AT1098" s="184"/>
      <c r="AU1098" s="184"/>
      <c r="AV1098" s="184"/>
    </row>
    <row r="1099" spans="1:48" ht="12.75">
      <c r="A1099" s="184"/>
      <c r="B1099" s="184"/>
      <c r="C1099" s="184"/>
      <c r="D1099" s="184"/>
      <c r="E1099" s="184"/>
      <c r="F1099" s="184"/>
      <c r="G1099" s="184"/>
      <c r="H1099" s="184"/>
      <c r="I1099" s="184"/>
      <c r="J1099" s="184"/>
      <c r="K1099" s="184"/>
      <c r="L1099" s="184"/>
      <c r="M1099" s="184"/>
      <c r="N1099" s="184"/>
      <c r="O1099" s="184"/>
      <c r="P1099" s="184"/>
      <c r="Q1099" s="184"/>
      <c r="R1099" s="184"/>
      <c r="S1099" s="184"/>
      <c r="T1099" s="184"/>
      <c r="U1099" s="184"/>
      <c r="V1099" s="184"/>
      <c r="W1099" s="184"/>
      <c r="X1099" s="184"/>
      <c r="Y1099" s="184"/>
      <c r="Z1099" s="184"/>
      <c r="AA1099" s="184"/>
      <c r="AB1099" s="184"/>
      <c r="AC1099" s="184"/>
      <c r="AD1099" s="184"/>
      <c r="AE1099" s="184"/>
      <c r="AF1099" s="184"/>
      <c r="AG1099" s="184"/>
      <c r="AH1099" s="184"/>
      <c r="AI1099" s="184"/>
      <c r="AJ1099" s="184"/>
      <c r="AK1099" s="184"/>
      <c r="AL1099" s="184"/>
      <c r="AM1099" s="184"/>
      <c r="AN1099" s="184"/>
      <c r="AO1099" s="184"/>
      <c r="AP1099" s="184"/>
      <c r="AQ1099" s="184"/>
      <c r="AR1099" s="184"/>
      <c r="AS1099" s="184"/>
      <c r="AT1099" s="184"/>
      <c r="AU1099" s="184"/>
      <c r="AV1099" s="184"/>
    </row>
    <row r="1100" spans="1:48" ht="12.75">
      <c r="A1100" s="184"/>
      <c r="B1100" s="184"/>
      <c r="C1100" s="184"/>
      <c r="D1100" s="184"/>
      <c r="E1100" s="184"/>
      <c r="F1100" s="184"/>
      <c r="G1100" s="184"/>
      <c r="H1100" s="184"/>
      <c r="I1100" s="184"/>
      <c r="J1100" s="184"/>
      <c r="K1100" s="184"/>
      <c r="L1100" s="184"/>
      <c r="M1100" s="184"/>
      <c r="N1100" s="184"/>
      <c r="O1100" s="184"/>
      <c r="P1100" s="184"/>
      <c r="Q1100" s="184"/>
      <c r="R1100" s="184"/>
      <c r="S1100" s="184"/>
      <c r="T1100" s="184"/>
      <c r="U1100" s="184"/>
      <c r="V1100" s="184"/>
      <c r="W1100" s="184"/>
      <c r="X1100" s="184"/>
      <c r="Y1100" s="184"/>
      <c r="Z1100" s="184"/>
      <c r="AA1100" s="184"/>
      <c r="AB1100" s="184"/>
      <c r="AC1100" s="184"/>
      <c r="AD1100" s="184"/>
      <c r="AE1100" s="184"/>
      <c r="AF1100" s="184"/>
      <c r="AG1100" s="184"/>
      <c r="AH1100" s="184"/>
      <c r="AI1100" s="184"/>
      <c r="AJ1100" s="184"/>
      <c r="AK1100" s="184"/>
      <c r="AL1100" s="184"/>
      <c r="AM1100" s="184"/>
      <c r="AN1100" s="184"/>
      <c r="AO1100" s="184"/>
      <c r="AP1100" s="184"/>
      <c r="AQ1100" s="184"/>
      <c r="AR1100" s="184"/>
      <c r="AS1100" s="184"/>
      <c r="AT1100" s="184"/>
      <c r="AU1100" s="184"/>
      <c r="AV1100" s="184"/>
    </row>
    <row r="1101" spans="1:48" ht="12.75">
      <c r="A1101" s="184"/>
      <c r="B1101" s="184"/>
      <c r="C1101" s="184"/>
      <c r="D1101" s="184"/>
      <c r="E1101" s="184"/>
      <c r="F1101" s="184"/>
      <c r="G1101" s="184"/>
      <c r="H1101" s="184"/>
      <c r="I1101" s="184"/>
      <c r="J1101" s="184"/>
      <c r="K1101" s="184"/>
      <c r="L1101" s="184"/>
      <c r="M1101" s="184"/>
      <c r="N1101" s="184"/>
      <c r="O1101" s="184"/>
      <c r="P1101" s="184"/>
      <c r="Q1101" s="184"/>
      <c r="R1101" s="184"/>
      <c r="S1101" s="184"/>
      <c r="T1101" s="184"/>
      <c r="U1101" s="184"/>
      <c r="V1101" s="184"/>
      <c r="W1101" s="184"/>
      <c r="X1101" s="184"/>
      <c r="Y1101" s="184"/>
      <c r="Z1101" s="184"/>
      <c r="AA1101" s="184"/>
      <c r="AB1101" s="184"/>
      <c r="AC1101" s="184"/>
      <c r="AD1101" s="184"/>
      <c r="AE1101" s="184"/>
      <c r="AF1101" s="184"/>
      <c r="AG1101" s="184"/>
      <c r="AH1101" s="184"/>
      <c r="AI1101" s="184"/>
      <c r="AJ1101" s="184"/>
      <c r="AK1101" s="184"/>
      <c r="AL1101" s="184"/>
      <c r="AM1101" s="184"/>
      <c r="AN1101" s="184"/>
      <c r="AO1101" s="184"/>
      <c r="AP1101" s="184"/>
      <c r="AQ1101" s="184"/>
      <c r="AR1101" s="184"/>
      <c r="AS1101" s="184"/>
      <c r="AT1101" s="184"/>
      <c r="AU1101" s="184"/>
      <c r="AV1101" s="184"/>
    </row>
    <row r="1102" spans="1:48" ht="12.75">
      <c r="A1102" s="184"/>
      <c r="B1102" s="184"/>
      <c r="C1102" s="184"/>
      <c r="D1102" s="184"/>
      <c r="E1102" s="184"/>
      <c r="F1102" s="184"/>
      <c r="G1102" s="184"/>
      <c r="H1102" s="184"/>
      <c r="I1102" s="184"/>
      <c r="J1102" s="184"/>
      <c r="K1102" s="184"/>
      <c r="L1102" s="184"/>
      <c r="M1102" s="184"/>
      <c r="N1102" s="184"/>
      <c r="O1102" s="184"/>
      <c r="P1102" s="184"/>
      <c r="Q1102" s="184"/>
      <c r="R1102" s="184"/>
      <c r="S1102" s="184"/>
      <c r="T1102" s="184"/>
      <c r="U1102" s="184"/>
      <c r="V1102" s="184"/>
      <c r="W1102" s="184"/>
      <c r="X1102" s="184"/>
      <c r="Y1102" s="184"/>
      <c r="Z1102" s="184"/>
      <c r="AA1102" s="184"/>
      <c r="AB1102" s="184"/>
      <c r="AC1102" s="184"/>
      <c r="AD1102" s="184"/>
      <c r="AE1102" s="184"/>
      <c r="AF1102" s="184"/>
      <c r="AG1102" s="184"/>
      <c r="AH1102" s="184"/>
      <c r="AI1102" s="184"/>
      <c r="AJ1102" s="184"/>
      <c r="AK1102" s="184"/>
      <c r="AL1102" s="184"/>
      <c r="AM1102" s="184"/>
      <c r="AN1102" s="184"/>
      <c r="AO1102" s="184"/>
      <c r="AP1102" s="184"/>
      <c r="AQ1102" s="184"/>
      <c r="AR1102" s="184"/>
      <c r="AS1102" s="184"/>
      <c r="AT1102" s="184"/>
      <c r="AU1102" s="184"/>
      <c r="AV1102" s="184"/>
    </row>
    <row r="1103" spans="1:48" ht="12.75">
      <c r="A1103" s="184"/>
      <c r="B1103" s="184"/>
      <c r="C1103" s="184"/>
      <c r="D1103" s="184"/>
      <c r="E1103" s="184"/>
      <c r="F1103" s="184"/>
      <c r="G1103" s="184"/>
      <c r="H1103" s="184"/>
      <c r="I1103" s="184"/>
      <c r="J1103" s="184"/>
      <c r="K1103" s="184"/>
      <c r="L1103" s="184"/>
      <c r="M1103" s="184"/>
      <c r="N1103" s="184"/>
      <c r="O1103" s="184"/>
      <c r="P1103" s="184"/>
      <c r="Q1103" s="184"/>
      <c r="R1103" s="184"/>
      <c r="S1103" s="184"/>
      <c r="T1103" s="184"/>
      <c r="U1103" s="184"/>
      <c r="V1103" s="184"/>
      <c r="W1103" s="184"/>
      <c r="X1103" s="184"/>
      <c r="Y1103" s="184"/>
      <c r="Z1103" s="184"/>
      <c r="AA1103" s="184"/>
      <c r="AB1103" s="184"/>
      <c r="AC1103" s="184"/>
      <c r="AD1103" s="184"/>
      <c r="AE1103" s="184"/>
      <c r="AF1103" s="184"/>
      <c r="AG1103" s="184"/>
      <c r="AH1103" s="184"/>
      <c r="AI1103" s="184"/>
      <c r="AJ1103" s="184"/>
      <c r="AK1103" s="184"/>
      <c r="AL1103" s="184"/>
      <c r="AM1103" s="184"/>
      <c r="AN1103" s="184"/>
      <c r="AO1103" s="184"/>
      <c r="AP1103" s="184"/>
      <c r="AQ1103" s="184"/>
      <c r="AR1103" s="184"/>
      <c r="AS1103" s="184"/>
      <c r="AT1103" s="184"/>
      <c r="AU1103" s="184"/>
      <c r="AV1103" s="184"/>
    </row>
    <row r="1104" spans="1:48" ht="12.75">
      <c r="A1104" s="184"/>
      <c r="B1104" s="184"/>
      <c r="C1104" s="184"/>
      <c r="D1104" s="184"/>
      <c r="E1104" s="184"/>
      <c r="F1104" s="184"/>
      <c r="G1104" s="184"/>
      <c r="H1104" s="184"/>
      <c r="I1104" s="184"/>
      <c r="J1104" s="184"/>
      <c r="K1104" s="184"/>
      <c r="L1104" s="184"/>
      <c r="M1104" s="184"/>
      <c r="N1104" s="184"/>
      <c r="O1104" s="184"/>
      <c r="P1104" s="184"/>
      <c r="Q1104" s="184"/>
      <c r="R1104" s="184"/>
      <c r="S1104" s="184"/>
      <c r="T1104" s="184"/>
      <c r="U1104" s="184"/>
      <c r="V1104" s="184"/>
      <c r="W1104" s="184"/>
      <c r="X1104" s="184"/>
      <c r="Y1104" s="184"/>
      <c r="Z1104" s="184"/>
      <c r="AA1104" s="184"/>
      <c r="AB1104" s="184"/>
      <c r="AC1104" s="184"/>
      <c r="AD1104" s="184"/>
      <c r="AE1104" s="184"/>
      <c r="AF1104" s="184"/>
      <c r="AG1104" s="184"/>
      <c r="AH1104" s="184"/>
      <c r="AI1104" s="184"/>
      <c r="AJ1104" s="184"/>
      <c r="AK1104" s="184"/>
      <c r="AL1104" s="184"/>
      <c r="AM1104" s="184"/>
      <c r="AN1104" s="184"/>
      <c r="AO1104" s="184"/>
      <c r="AP1104" s="184"/>
      <c r="AQ1104" s="184"/>
      <c r="AR1104" s="184"/>
      <c r="AS1104" s="184"/>
      <c r="AT1104" s="184"/>
      <c r="AU1104" s="184"/>
      <c r="AV1104" s="184"/>
    </row>
    <row r="1105" spans="1:48" ht="12.75">
      <c r="A1105" s="184"/>
      <c r="B1105" s="184"/>
      <c r="C1105" s="184"/>
      <c r="D1105" s="184"/>
      <c r="E1105" s="184"/>
      <c r="F1105" s="184"/>
      <c r="G1105" s="184"/>
      <c r="H1105" s="184"/>
      <c r="I1105" s="184"/>
      <c r="J1105" s="184"/>
      <c r="K1105" s="184"/>
      <c r="L1105" s="184"/>
      <c r="M1105" s="184"/>
      <c r="N1105" s="184"/>
      <c r="O1105" s="184"/>
      <c r="P1105" s="184"/>
      <c r="Q1105" s="184"/>
      <c r="R1105" s="184"/>
      <c r="S1105" s="184"/>
      <c r="T1105" s="184"/>
      <c r="U1105" s="184"/>
      <c r="V1105" s="184"/>
      <c r="W1105" s="184"/>
      <c r="X1105" s="184"/>
      <c r="Y1105" s="184"/>
      <c r="Z1105" s="184"/>
      <c r="AA1105" s="184"/>
      <c r="AB1105" s="184"/>
      <c r="AC1105" s="184"/>
      <c r="AD1105" s="184"/>
      <c r="AE1105" s="184"/>
      <c r="AF1105" s="184"/>
      <c r="AG1105" s="184"/>
      <c r="AH1105" s="184"/>
      <c r="AI1105" s="184"/>
      <c r="AJ1105" s="184"/>
      <c r="AK1105" s="184"/>
      <c r="AL1105" s="184"/>
      <c r="AM1105" s="184"/>
      <c r="AN1105" s="184"/>
      <c r="AO1105" s="184"/>
      <c r="AP1105" s="184"/>
      <c r="AQ1105" s="184"/>
      <c r="AR1105" s="184"/>
      <c r="AS1105" s="184"/>
      <c r="AT1105" s="184"/>
      <c r="AU1105" s="184"/>
      <c r="AV1105" s="184"/>
    </row>
    <row r="1106" spans="1:48" ht="12.75">
      <c r="A1106" s="184"/>
      <c r="B1106" s="184"/>
      <c r="C1106" s="184"/>
      <c r="D1106" s="184"/>
      <c r="E1106" s="184"/>
      <c r="F1106" s="184"/>
      <c r="G1106" s="184"/>
      <c r="H1106" s="184"/>
      <c r="I1106" s="184"/>
      <c r="J1106" s="184"/>
      <c r="K1106" s="184"/>
      <c r="L1106" s="184"/>
      <c r="M1106" s="184"/>
      <c r="N1106" s="184"/>
      <c r="O1106" s="184"/>
      <c r="P1106" s="184"/>
      <c r="Q1106" s="184"/>
      <c r="R1106" s="184"/>
      <c r="S1106" s="184"/>
      <c r="T1106" s="184"/>
      <c r="U1106" s="184"/>
      <c r="V1106" s="184"/>
      <c r="W1106" s="184"/>
      <c r="X1106" s="184"/>
      <c r="Y1106" s="184"/>
      <c r="Z1106" s="184"/>
      <c r="AA1106" s="184"/>
      <c r="AB1106" s="184"/>
      <c r="AC1106" s="184"/>
      <c r="AD1106" s="184"/>
      <c r="AE1106" s="184"/>
      <c r="AF1106" s="184"/>
      <c r="AG1106" s="184"/>
      <c r="AH1106" s="184"/>
      <c r="AI1106" s="184"/>
      <c r="AJ1106" s="184"/>
      <c r="AK1106" s="184"/>
      <c r="AL1106" s="184"/>
      <c r="AM1106" s="184"/>
      <c r="AN1106" s="184"/>
      <c r="AO1106" s="184"/>
      <c r="AP1106" s="184"/>
      <c r="AQ1106" s="184"/>
      <c r="AR1106" s="184"/>
      <c r="AS1106" s="184"/>
      <c r="AT1106" s="184"/>
      <c r="AU1106" s="184"/>
      <c r="AV1106" s="184"/>
    </row>
    <row r="1107" spans="1:48" ht="12.75">
      <c r="A1107" s="184"/>
      <c r="B1107" s="184"/>
      <c r="C1107" s="184"/>
      <c r="D1107" s="184"/>
      <c r="E1107" s="184"/>
      <c r="F1107" s="184"/>
      <c r="G1107" s="184"/>
      <c r="H1107" s="184"/>
      <c r="I1107" s="184"/>
      <c r="J1107" s="184"/>
      <c r="K1107" s="184"/>
      <c r="L1107" s="184"/>
      <c r="M1107" s="184"/>
      <c r="N1107" s="184"/>
      <c r="O1107" s="184"/>
      <c r="P1107" s="184"/>
      <c r="Q1107" s="184"/>
      <c r="R1107" s="184"/>
      <c r="S1107" s="184"/>
      <c r="T1107" s="184"/>
      <c r="U1107" s="184"/>
      <c r="V1107" s="184"/>
      <c r="W1107" s="184"/>
      <c r="X1107" s="184"/>
      <c r="Y1107" s="184"/>
      <c r="Z1107" s="184"/>
      <c r="AA1107" s="184"/>
      <c r="AB1107" s="184"/>
      <c r="AC1107" s="184"/>
      <c r="AD1107" s="184"/>
      <c r="AE1107" s="184"/>
      <c r="AF1107" s="184"/>
      <c r="AG1107" s="184"/>
      <c r="AH1107" s="184"/>
      <c r="AI1107" s="184"/>
      <c r="AJ1107" s="184"/>
      <c r="AK1107" s="184"/>
      <c r="AL1107" s="184"/>
      <c r="AM1107" s="184"/>
      <c r="AN1107" s="184"/>
      <c r="AO1107" s="184"/>
      <c r="AP1107" s="184"/>
      <c r="AQ1107" s="184"/>
      <c r="AR1107" s="184"/>
      <c r="AS1107" s="184"/>
      <c r="AT1107" s="184"/>
      <c r="AU1107" s="184"/>
      <c r="AV1107" s="184"/>
    </row>
    <row r="1108" spans="1:48" ht="12.75">
      <c r="A1108" s="184"/>
      <c r="B1108" s="184"/>
      <c r="C1108" s="184"/>
      <c r="D1108" s="184"/>
      <c r="E1108" s="184"/>
      <c r="F1108" s="184"/>
      <c r="G1108" s="184"/>
      <c r="H1108" s="184"/>
      <c r="I1108" s="184"/>
      <c r="J1108" s="184"/>
      <c r="K1108" s="184"/>
      <c r="L1108" s="184"/>
      <c r="M1108" s="184"/>
      <c r="N1108" s="184"/>
      <c r="O1108" s="184"/>
      <c r="P1108" s="184"/>
      <c r="Q1108" s="184"/>
      <c r="R1108" s="184"/>
      <c r="S1108" s="184"/>
      <c r="T1108" s="184"/>
      <c r="U1108" s="184"/>
      <c r="V1108" s="184"/>
      <c r="W1108" s="184"/>
      <c r="X1108" s="184"/>
      <c r="Y1108" s="184"/>
      <c r="Z1108" s="184"/>
      <c r="AA1108" s="184"/>
      <c r="AB1108" s="184"/>
      <c r="AC1108" s="184"/>
      <c r="AD1108" s="184"/>
      <c r="AE1108" s="184"/>
      <c r="AF1108" s="184"/>
      <c r="AG1108" s="184"/>
      <c r="AH1108" s="184"/>
      <c r="AI1108" s="184"/>
      <c r="AJ1108" s="184"/>
      <c r="AK1108" s="184"/>
      <c r="AL1108" s="184"/>
      <c r="AM1108" s="184"/>
      <c r="AN1108" s="184"/>
      <c r="AO1108" s="184"/>
      <c r="AP1108" s="184"/>
      <c r="AQ1108" s="184"/>
      <c r="AR1108" s="184"/>
      <c r="AS1108" s="184"/>
      <c r="AT1108" s="184"/>
      <c r="AU1108" s="184"/>
      <c r="AV1108" s="184"/>
    </row>
    <row r="1109" spans="1:48" ht="12.75">
      <c r="A1109" s="184"/>
      <c r="B1109" s="184"/>
      <c r="C1109" s="184"/>
      <c r="D1109" s="184"/>
      <c r="E1109" s="184"/>
      <c r="F1109" s="184"/>
      <c r="G1109" s="184"/>
      <c r="H1109" s="184"/>
      <c r="I1109" s="184"/>
      <c r="J1109" s="184"/>
      <c r="K1109" s="184"/>
      <c r="L1109" s="184"/>
      <c r="M1109" s="184"/>
      <c r="N1109" s="184"/>
      <c r="O1109" s="184"/>
      <c r="P1109" s="184"/>
      <c r="Q1109" s="184"/>
      <c r="R1109" s="184"/>
      <c r="S1109" s="184"/>
      <c r="T1109" s="184"/>
      <c r="U1109" s="184"/>
      <c r="V1109" s="184"/>
      <c r="W1109" s="184"/>
      <c r="X1109" s="184"/>
      <c r="Y1109" s="184"/>
      <c r="Z1109" s="184"/>
      <c r="AA1109" s="184"/>
      <c r="AB1109" s="184"/>
      <c r="AC1109" s="184"/>
      <c r="AD1109" s="184"/>
      <c r="AE1109" s="184"/>
      <c r="AF1109" s="184"/>
      <c r="AG1109" s="184"/>
      <c r="AH1109" s="184"/>
      <c r="AI1109" s="184"/>
      <c r="AJ1109" s="184"/>
      <c r="AK1109" s="184"/>
      <c r="AL1109" s="184"/>
      <c r="AM1109" s="184"/>
      <c r="AN1109" s="184"/>
      <c r="AO1109" s="184"/>
      <c r="AP1109" s="184"/>
      <c r="AQ1109" s="184"/>
      <c r="AR1109" s="184"/>
      <c r="AS1109" s="184"/>
      <c r="AT1109" s="184"/>
      <c r="AU1109" s="184"/>
      <c r="AV1109" s="184"/>
    </row>
    <row r="1110" spans="1:48" ht="12.75">
      <c r="A1110" s="184"/>
      <c r="B1110" s="184"/>
      <c r="C1110" s="184"/>
      <c r="D1110" s="184"/>
      <c r="E1110" s="184"/>
      <c r="F1110" s="184"/>
      <c r="G1110" s="184"/>
      <c r="H1110" s="184"/>
      <c r="I1110" s="184"/>
      <c r="J1110" s="184"/>
      <c r="K1110" s="184"/>
      <c r="L1110" s="184"/>
      <c r="M1110" s="184"/>
      <c r="N1110" s="184"/>
      <c r="O1110" s="184"/>
      <c r="P1110" s="184"/>
      <c r="Q1110" s="184"/>
      <c r="R1110" s="184"/>
      <c r="S1110" s="184"/>
      <c r="T1110" s="184"/>
      <c r="U1110" s="184"/>
      <c r="V1110" s="184"/>
      <c r="W1110" s="184"/>
      <c r="X1110" s="184"/>
      <c r="Y1110" s="184"/>
      <c r="Z1110" s="184"/>
      <c r="AA1110" s="184"/>
      <c r="AB1110" s="184"/>
      <c r="AC1110" s="184"/>
      <c r="AD1110" s="184"/>
      <c r="AE1110" s="184"/>
      <c r="AF1110" s="184"/>
      <c r="AG1110" s="184"/>
      <c r="AH1110" s="184"/>
      <c r="AI1110" s="184"/>
      <c r="AJ1110" s="184"/>
      <c r="AK1110" s="184"/>
      <c r="AL1110" s="184"/>
      <c r="AM1110" s="184"/>
      <c r="AN1110" s="184"/>
      <c r="AO1110" s="184"/>
      <c r="AP1110" s="184"/>
      <c r="AQ1110" s="184"/>
      <c r="AR1110" s="184"/>
      <c r="AS1110" s="184"/>
      <c r="AT1110" s="184"/>
      <c r="AU1110" s="184"/>
      <c r="AV1110" s="184"/>
    </row>
    <row r="1111" spans="1:48" ht="12.75">
      <c r="A1111" s="184"/>
      <c r="B1111" s="184"/>
      <c r="C1111" s="184"/>
      <c r="D1111" s="184"/>
      <c r="E1111" s="184"/>
      <c r="F1111" s="184"/>
      <c r="G1111" s="184"/>
      <c r="H1111" s="184"/>
      <c r="I1111" s="184"/>
      <c r="J1111" s="184"/>
      <c r="K1111" s="184"/>
      <c r="L1111" s="184"/>
      <c r="M1111" s="184"/>
      <c r="N1111" s="184"/>
      <c r="O1111" s="184"/>
      <c r="P1111" s="184"/>
      <c r="Q1111" s="184"/>
      <c r="R1111" s="184"/>
      <c r="S1111" s="184"/>
      <c r="T1111" s="184"/>
      <c r="U1111" s="184"/>
      <c r="V1111" s="184"/>
      <c r="W1111" s="184"/>
      <c r="X1111" s="184"/>
      <c r="Y1111" s="184"/>
      <c r="Z1111" s="184"/>
      <c r="AA1111" s="184"/>
      <c r="AB1111" s="184"/>
      <c r="AC1111" s="184"/>
      <c r="AD1111" s="184"/>
      <c r="AE1111" s="184"/>
      <c r="AF1111" s="184"/>
      <c r="AG1111" s="184"/>
      <c r="AH1111" s="184"/>
      <c r="AI1111" s="184"/>
      <c r="AJ1111" s="184"/>
      <c r="AK1111" s="184"/>
      <c r="AL1111" s="184"/>
      <c r="AM1111" s="184"/>
      <c r="AN1111" s="184"/>
      <c r="AO1111" s="184"/>
      <c r="AP1111" s="184"/>
      <c r="AQ1111" s="184"/>
      <c r="AR1111" s="184"/>
      <c r="AS1111" s="184"/>
      <c r="AT1111" s="184"/>
      <c r="AU1111" s="184"/>
      <c r="AV1111" s="184"/>
    </row>
    <row r="1112" spans="1:48" ht="12.75">
      <c r="A1112" s="184"/>
      <c r="B1112" s="184"/>
      <c r="C1112" s="184"/>
      <c r="D1112" s="184"/>
      <c r="E1112" s="184"/>
      <c r="F1112" s="184"/>
      <c r="G1112" s="184"/>
      <c r="H1112" s="184"/>
      <c r="I1112" s="184"/>
      <c r="J1112" s="184"/>
      <c r="K1112" s="184"/>
      <c r="L1112" s="184"/>
      <c r="M1112" s="184"/>
      <c r="N1112" s="184"/>
      <c r="O1112" s="184"/>
      <c r="P1112" s="184"/>
      <c r="Q1112" s="184"/>
      <c r="R1112" s="184"/>
      <c r="S1112" s="184"/>
      <c r="T1112" s="184"/>
      <c r="U1112" s="184"/>
      <c r="V1112" s="184"/>
      <c r="W1112" s="184"/>
      <c r="X1112" s="184"/>
      <c r="Y1112" s="184"/>
      <c r="Z1112" s="184"/>
      <c r="AA1112" s="184"/>
      <c r="AB1112" s="184"/>
      <c r="AC1112" s="184"/>
      <c r="AD1112" s="184"/>
      <c r="AE1112" s="184"/>
      <c r="AF1112" s="184"/>
      <c r="AG1112" s="184"/>
      <c r="AH1112" s="184"/>
      <c r="AI1112" s="184"/>
      <c r="AJ1112" s="184"/>
      <c r="AK1112" s="184"/>
      <c r="AL1112" s="184"/>
      <c r="AM1112" s="184"/>
      <c r="AN1112" s="184"/>
      <c r="AO1112" s="184"/>
      <c r="AP1112" s="184"/>
      <c r="AQ1112" s="184"/>
      <c r="AR1112" s="184"/>
      <c r="AS1112" s="184"/>
      <c r="AT1112" s="184"/>
      <c r="AU1112" s="184"/>
      <c r="AV1112" s="184"/>
    </row>
    <row r="1113" spans="1:48" ht="12.75">
      <c r="A1113" s="184"/>
      <c r="B1113" s="184"/>
      <c r="C1113" s="184"/>
      <c r="D1113" s="184"/>
      <c r="E1113" s="184"/>
      <c r="F1113" s="184"/>
      <c r="G1113" s="184"/>
      <c r="H1113" s="184"/>
      <c r="I1113" s="184"/>
      <c r="J1113" s="184"/>
      <c r="K1113" s="184"/>
      <c r="L1113" s="184"/>
      <c r="M1113" s="184"/>
      <c r="N1113" s="184"/>
      <c r="O1113" s="184"/>
      <c r="P1113" s="184"/>
      <c r="Q1113" s="184"/>
      <c r="R1113" s="184"/>
      <c r="S1113" s="184"/>
      <c r="T1113" s="184"/>
      <c r="U1113" s="184"/>
      <c r="V1113" s="184"/>
      <c r="W1113" s="184"/>
      <c r="X1113" s="184"/>
      <c r="Y1113" s="184"/>
      <c r="Z1113" s="184"/>
      <c r="AA1113" s="184"/>
      <c r="AB1113" s="184"/>
      <c r="AC1113" s="184"/>
      <c r="AD1113" s="184"/>
      <c r="AE1113" s="184"/>
      <c r="AF1113" s="184"/>
      <c r="AG1113" s="184"/>
      <c r="AH1113" s="184"/>
      <c r="AI1113" s="184"/>
      <c r="AJ1113" s="184"/>
      <c r="AK1113" s="184"/>
      <c r="AL1113" s="184"/>
      <c r="AM1113" s="184"/>
      <c r="AN1113" s="184"/>
      <c r="AO1113" s="184"/>
      <c r="AP1113" s="184"/>
      <c r="AQ1113" s="184"/>
      <c r="AR1113" s="184"/>
      <c r="AS1113" s="184"/>
      <c r="AT1113" s="184"/>
      <c r="AU1113" s="184"/>
      <c r="AV1113" s="184"/>
    </row>
    <row r="1114" spans="1:48" ht="12.75">
      <c r="A1114" s="184"/>
      <c r="B1114" s="184"/>
      <c r="C1114" s="184"/>
      <c r="D1114" s="184"/>
      <c r="E1114" s="184"/>
      <c r="F1114" s="184"/>
      <c r="G1114" s="184"/>
      <c r="H1114" s="184"/>
      <c r="I1114" s="184"/>
      <c r="J1114" s="184"/>
      <c r="K1114" s="184"/>
      <c r="L1114" s="184"/>
      <c r="M1114" s="184"/>
      <c r="N1114" s="184"/>
      <c r="O1114" s="184"/>
      <c r="P1114" s="184"/>
      <c r="Q1114" s="184"/>
      <c r="R1114" s="184"/>
      <c r="S1114" s="184"/>
      <c r="T1114" s="184"/>
      <c r="U1114" s="184"/>
      <c r="V1114" s="184"/>
      <c r="W1114" s="184"/>
      <c r="X1114" s="184"/>
      <c r="Y1114" s="184"/>
      <c r="Z1114" s="184"/>
      <c r="AA1114" s="184"/>
      <c r="AB1114" s="184"/>
      <c r="AC1114" s="184"/>
      <c r="AD1114" s="184"/>
      <c r="AE1114" s="184"/>
      <c r="AF1114" s="184"/>
      <c r="AG1114" s="184"/>
      <c r="AH1114" s="184"/>
      <c r="AI1114" s="184"/>
      <c r="AJ1114" s="184"/>
      <c r="AK1114" s="184"/>
      <c r="AL1114" s="184"/>
      <c r="AM1114" s="184"/>
      <c r="AN1114" s="184"/>
      <c r="AO1114" s="184"/>
      <c r="AP1114" s="184"/>
      <c r="AQ1114" s="184"/>
      <c r="AR1114" s="184"/>
      <c r="AS1114" s="184"/>
      <c r="AT1114" s="184"/>
      <c r="AU1114" s="184"/>
      <c r="AV1114" s="184"/>
    </row>
    <row r="1115" spans="1:48" ht="12.75">
      <c r="A1115" s="184"/>
      <c r="B1115" s="184"/>
      <c r="C1115" s="184"/>
      <c r="D1115" s="184"/>
      <c r="E1115" s="184"/>
      <c r="F1115" s="184"/>
      <c r="G1115" s="184"/>
      <c r="H1115" s="184"/>
      <c r="I1115" s="184"/>
      <c r="J1115" s="184"/>
      <c r="K1115" s="184"/>
      <c r="L1115" s="184"/>
      <c r="M1115" s="184"/>
      <c r="N1115" s="184"/>
      <c r="O1115" s="184"/>
      <c r="P1115" s="184"/>
      <c r="Q1115" s="184"/>
      <c r="R1115" s="184"/>
      <c r="S1115" s="184"/>
      <c r="T1115" s="184"/>
      <c r="U1115" s="184"/>
      <c r="V1115" s="184"/>
      <c r="W1115" s="184"/>
      <c r="X1115" s="184"/>
      <c r="Y1115" s="184"/>
      <c r="Z1115" s="184"/>
      <c r="AA1115" s="184"/>
      <c r="AB1115" s="184"/>
      <c r="AC1115" s="184"/>
      <c r="AD1115" s="184"/>
      <c r="AE1115" s="184"/>
      <c r="AF1115" s="184"/>
      <c r="AG1115" s="184"/>
      <c r="AH1115" s="184"/>
      <c r="AI1115" s="184"/>
      <c r="AJ1115" s="184"/>
      <c r="AK1115" s="184"/>
      <c r="AL1115" s="184"/>
      <c r="AM1115" s="184"/>
      <c r="AN1115" s="184"/>
      <c r="AO1115" s="184"/>
      <c r="AP1115" s="184"/>
      <c r="AQ1115" s="184"/>
      <c r="AR1115" s="184"/>
      <c r="AS1115" s="184"/>
      <c r="AT1115" s="184"/>
      <c r="AU1115" s="184"/>
      <c r="AV1115" s="184"/>
    </row>
    <row r="1116" spans="1:48" ht="12.75">
      <c r="A1116" s="184"/>
      <c r="B1116" s="184"/>
      <c r="C1116" s="184"/>
      <c r="D1116" s="184"/>
      <c r="E1116" s="184"/>
      <c r="F1116" s="184"/>
      <c r="G1116" s="184"/>
      <c r="H1116" s="184"/>
      <c r="I1116" s="184"/>
      <c r="J1116" s="184"/>
      <c r="K1116" s="184"/>
      <c r="L1116" s="184"/>
      <c r="M1116" s="184"/>
      <c r="N1116" s="184"/>
      <c r="O1116" s="184"/>
      <c r="P1116" s="184"/>
      <c r="Q1116" s="184"/>
      <c r="R1116" s="184"/>
      <c r="S1116" s="184"/>
      <c r="T1116" s="184"/>
      <c r="U1116" s="184"/>
      <c r="V1116" s="184"/>
      <c r="W1116" s="184"/>
      <c r="X1116" s="184"/>
      <c r="Y1116" s="184"/>
      <c r="Z1116" s="184"/>
      <c r="AA1116" s="184"/>
      <c r="AB1116" s="184"/>
      <c r="AC1116" s="184"/>
      <c r="AD1116" s="184"/>
      <c r="AE1116" s="184"/>
      <c r="AF1116" s="184"/>
      <c r="AG1116" s="184"/>
      <c r="AH1116" s="184"/>
      <c r="AI1116" s="184"/>
      <c r="AJ1116" s="184"/>
      <c r="AK1116" s="184"/>
      <c r="AL1116" s="184"/>
      <c r="AM1116" s="184"/>
      <c r="AN1116" s="184"/>
      <c r="AO1116" s="184"/>
      <c r="AP1116" s="184"/>
      <c r="AQ1116" s="184"/>
      <c r="AR1116" s="184"/>
      <c r="AS1116" s="184"/>
      <c r="AT1116" s="184"/>
      <c r="AU1116" s="184"/>
      <c r="AV1116" s="184"/>
    </row>
    <row r="1117" spans="1:48" ht="12.75">
      <c r="A1117" s="184"/>
      <c r="B1117" s="184"/>
      <c r="C1117" s="184"/>
      <c r="D1117" s="184"/>
      <c r="E1117" s="184"/>
      <c r="F1117" s="184"/>
      <c r="G1117" s="184"/>
      <c r="H1117" s="184"/>
      <c r="I1117" s="184"/>
      <c r="J1117" s="184"/>
      <c r="K1117" s="184"/>
      <c r="L1117" s="184"/>
      <c r="M1117" s="184"/>
      <c r="N1117" s="184"/>
      <c r="O1117" s="184"/>
      <c r="P1117" s="184"/>
      <c r="Q1117" s="184"/>
      <c r="R1117" s="184"/>
      <c r="S1117" s="184"/>
      <c r="T1117" s="184"/>
      <c r="U1117" s="184"/>
      <c r="V1117" s="184"/>
      <c r="W1117" s="184"/>
      <c r="X1117" s="184"/>
      <c r="Y1117" s="184"/>
      <c r="Z1117" s="184"/>
      <c r="AA1117" s="184"/>
      <c r="AB1117" s="184"/>
      <c r="AC1117" s="184"/>
      <c r="AD1117" s="184"/>
      <c r="AE1117" s="184"/>
      <c r="AF1117" s="184"/>
      <c r="AG1117" s="184"/>
      <c r="AH1117" s="184"/>
      <c r="AI1117" s="184"/>
      <c r="AJ1117" s="184"/>
      <c r="AK1117" s="184"/>
      <c r="AL1117" s="184"/>
      <c r="AM1117" s="184"/>
      <c r="AN1117" s="184"/>
      <c r="AO1117" s="184"/>
      <c r="AP1117" s="184"/>
      <c r="AQ1117" s="184"/>
      <c r="AR1117" s="184"/>
      <c r="AS1117" s="184"/>
      <c r="AT1117" s="184"/>
      <c r="AU1117" s="184"/>
      <c r="AV1117" s="184"/>
    </row>
    <row r="1118" spans="1:48" ht="12.75">
      <c r="A1118" s="184"/>
      <c r="B1118" s="184"/>
      <c r="C1118" s="184"/>
      <c r="D1118" s="184"/>
      <c r="E1118" s="184"/>
      <c r="F1118" s="184"/>
      <c r="G1118" s="184"/>
      <c r="H1118" s="184"/>
      <c r="I1118" s="184"/>
      <c r="J1118" s="184"/>
      <c r="K1118" s="184"/>
      <c r="L1118" s="184"/>
      <c r="M1118" s="184"/>
      <c r="N1118" s="184"/>
      <c r="O1118" s="184"/>
      <c r="P1118" s="184"/>
      <c r="Q1118" s="184"/>
      <c r="R1118" s="184"/>
      <c r="S1118" s="184"/>
      <c r="T1118" s="184"/>
      <c r="U1118" s="184"/>
      <c r="V1118" s="184"/>
      <c r="W1118" s="184"/>
      <c r="X1118" s="184"/>
      <c r="Y1118" s="184"/>
      <c r="Z1118" s="184"/>
      <c r="AA1118" s="184"/>
      <c r="AB1118" s="184"/>
      <c r="AC1118" s="184"/>
      <c r="AD1118" s="184"/>
      <c r="AE1118" s="184"/>
      <c r="AF1118" s="184"/>
      <c r="AG1118" s="184"/>
      <c r="AH1118" s="184"/>
      <c r="AI1118" s="184"/>
      <c r="AJ1118" s="184"/>
      <c r="AK1118" s="184"/>
      <c r="AL1118" s="184"/>
      <c r="AM1118" s="184"/>
      <c r="AN1118" s="184"/>
      <c r="AO1118" s="184"/>
      <c r="AP1118" s="184"/>
      <c r="AQ1118" s="184"/>
      <c r="AR1118" s="184"/>
      <c r="AS1118" s="184"/>
      <c r="AT1118" s="184"/>
      <c r="AU1118" s="184"/>
      <c r="AV1118" s="184"/>
    </row>
    <row r="1119" spans="1:48" ht="12.75">
      <c r="A1119" s="184"/>
      <c r="B1119" s="184"/>
      <c r="C1119" s="184"/>
      <c r="D1119" s="184"/>
      <c r="E1119" s="184"/>
      <c r="F1119" s="184"/>
      <c r="G1119" s="184"/>
      <c r="H1119" s="184"/>
      <c r="I1119" s="184"/>
      <c r="J1119" s="184"/>
      <c r="K1119" s="184"/>
      <c r="L1119" s="184"/>
      <c r="M1119" s="184"/>
      <c r="N1119" s="184"/>
      <c r="O1119" s="184"/>
      <c r="P1119" s="184"/>
      <c r="Q1119" s="184"/>
      <c r="R1119" s="184"/>
      <c r="S1119" s="184"/>
      <c r="T1119" s="184"/>
      <c r="U1119" s="184"/>
      <c r="V1119" s="184"/>
      <c r="W1119" s="184"/>
      <c r="X1119" s="184"/>
      <c r="Y1119" s="184"/>
      <c r="Z1119" s="184"/>
      <c r="AA1119" s="184"/>
      <c r="AB1119" s="184"/>
      <c r="AC1119" s="184"/>
      <c r="AD1119" s="184"/>
      <c r="AE1119" s="184"/>
      <c r="AF1119" s="184"/>
      <c r="AG1119" s="184"/>
      <c r="AH1119" s="184"/>
      <c r="AI1119" s="184"/>
      <c r="AJ1119" s="184"/>
      <c r="AK1119" s="184"/>
      <c r="AL1119" s="184"/>
      <c r="AM1119" s="184"/>
      <c r="AN1119" s="184"/>
      <c r="AO1119" s="184"/>
      <c r="AP1119" s="184"/>
      <c r="AQ1119" s="184"/>
      <c r="AR1119" s="184"/>
      <c r="AS1119" s="184"/>
      <c r="AT1119" s="184"/>
      <c r="AU1119" s="184"/>
      <c r="AV1119" s="184"/>
    </row>
    <row r="1120" spans="1:48" ht="12.75">
      <c r="A1120" s="184"/>
      <c r="B1120" s="184"/>
      <c r="C1120" s="184"/>
      <c r="D1120" s="184"/>
      <c r="E1120" s="184"/>
      <c r="F1120" s="184"/>
      <c r="G1120" s="184"/>
      <c r="H1120" s="184"/>
      <c r="I1120" s="184"/>
      <c r="J1120" s="184"/>
      <c r="K1120" s="184"/>
      <c r="L1120" s="184"/>
      <c r="M1120" s="184"/>
      <c r="N1120" s="184"/>
      <c r="O1120" s="184"/>
      <c r="P1120" s="184"/>
      <c r="Q1120" s="184"/>
      <c r="R1120" s="184"/>
      <c r="S1120" s="184"/>
      <c r="T1120" s="184"/>
      <c r="U1120" s="184"/>
      <c r="V1120" s="184"/>
      <c r="W1120" s="184"/>
      <c r="X1120" s="184"/>
      <c r="Y1120" s="184"/>
      <c r="Z1120" s="184"/>
      <c r="AA1120" s="184"/>
      <c r="AB1120" s="184"/>
      <c r="AC1120" s="184"/>
      <c r="AD1120" s="184"/>
      <c r="AE1120" s="184"/>
      <c r="AF1120" s="184"/>
      <c r="AG1120" s="184"/>
      <c r="AH1120" s="184"/>
      <c r="AI1120" s="184"/>
      <c r="AJ1120" s="184"/>
      <c r="AK1120" s="184"/>
      <c r="AL1120" s="184"/>
      <c r="AM1120" s="184"/>
      <c r="AN1120" s="184"/>
      <c r="AO1120" s="184"/>
      <c r="AP1120" s="184"/>
      <c r="AQ1120" s="184"/>
      <c r="AR1120" s="184"/>
      <c r="AS1120" s="184"/>
      <c r="AT1120" s="184"/>
      <c r="AU1120" s="184"/>
      <c r="AV1120" s="184"/>
    </row>
    <row r="1121" spans="1:48" ht="12.75">
      <c r="A1121" s="184"/>
      <c r="B1121" s="184"/>
      <c r="C1121" s="184"/>
      <c r="D1121" s="184"/>
      <c r="E1121" s="184"/>
      <c r="F1121" s="184"/>
      <c r="G1121" s="184"/>
      <c r="H1121" s="184"/>
      <c r="I1121" s="184"/>
      <c r="J1121" s="184"/>
      <c r="K1121" s="184"/>
      <c r="L1121" s="184"/>
      <c r="M1121" s="184"/>
      <c r="N1121" s="184"/>
      <c r="O1121" s="184"/>
      <c r="P1121" s="184"/>
      <c r="Q1121" s="184"/>
      <c r="R1121" s="184"/>
      <c r="S1121" s="184"/>
      <c r="T1121" s="184"/>
      <c r="U1121" s="184"/>
      <c r="V1121" s="184"/>
      <c r="W1121" s="184"/>
      <c r="X1121" s="184"/>
      <c r="Y1121" s="184"/>
      <c r="Z1121" s="184"/>
      <c r="AA1121" s="184"/>
      <c r="AB1121" s="184"/>
      <c r="AC1121" s="184"/>
      <c r="AD1121" s="184"/>
      <c r="AE1121" s="184"/>
      <c r="AF1121" s="184"/>
      <c r="AG1121" s="184"/>
      <c r="AH1121" s="184"/>
      <c r="AI1121" s="184"/>
      <c r="AJ1121" s="184"/>
      <c r="AK1121" s="184"/>
      <c r="AL1121" s="184"/>
      <c r="AM1121" s="184"/>
      <c r="AN1121" s="184"/>
      <c r="AO1121" s="184"/>
      <c r="AP1121" s="184"/>
      <c r="AQ1121" s="184"/>
      <c r="AR1121" s="184"/>
      <c r="AS1121" s="184"/>
      <c r="AT1121" s="184"/>
      <c r="AU1121" s="184"/>
      <c r="AV1121" s="184"/>
    </row>
    <row r="1122" spans="1:48" ht="12.75">
      <c r="A1122" s="184"/>
      <c r="B1122" s="184"/>
      <c r="C1122" s="184"/>
      <c r="D1122" s="184"/>
      <c r="E1122" s="184"/>
      <c r="F1122" s="184"/>
      <c r="G1122" s="184"/>
      <c r="H1122" s="184"/>
      <c r="I1122" s="184"/>
      <c r="J1122" s="184"/>
      <c r="K1122" s="184"/>
      <c r="L1122" s="184"/>
      <c r="M1122" s="184"/>
      <c r="N1122" s="184"/>
      <c r="O1122" s="184"/>
      <c r="P1122" s="184"/>
      <c r="Q1122" s="184"/>
      <c r="R1122" s="184"/>
      <c r="S1122" s="184"/>
      <c r="T1122" s="184"/>
      <c r="U1122" s="184"/>
      <c r="V1122" s="184"/>
      <c r="W1122" s="184"/>
      <c r="X1122" s="184"/>
      <c r="Y1122" s="184"/>
      <c r="Z1122" s="184"/>
      <c r="AA1122" s="184"/>
      <c r="AB1122" s="184"/>
      <c r="AC1122" s="184"/>
      <c r="AD1122" s="184"/>
      <c r="AE1122" s="184"/>
      <c r="AF1122" s="184"/>
      <c r="AG1122" s="184"/>
      <c r="AH1122" s="184"/>
      <c r="AI1122" s="184"/>
      <c r="AJ1122" s="184"/>
      <c r="AK1122" s="184"/>
      <c r="AL1122" s="184"/>
      <c r="AM1122" s="184"/>
      <c r="AN1122" s="184"/>
      <c r="AO1122" s="184"/>
      <c r="AP1122" s="184"/>
      <c r="AQ1122" s="184"/>
      <c r="AR1122" s="184"/>
      <c r="AS1122" s="184"/>
      <c r="AT1122" s="184"/>
      <c r="AU1122" s="184"/>
      <c r="AV1122" s="184"/>
    </row>
    <row r="1123" spans="1:48" ht="12.75">
      <c r="A1123" s="184"/>
      <c r="B1123" s="184"/>
      <c r="C1123" s="184"/>
      <c r="D1123" s="184"/>
      <c r="E1123" s="184"/>
      <c r="F1123" s="184"/>
      <c r="G1123" s="184"/>
      <c r="H1123" s="184"/>
      <c r="I1123" s="184"/>
      <c r="J1123" s="184"/>
      <c r="K1123" s="184"/>
      <c r="L1123" s="184"/>
      <c r="M1123" s="184"/>
      <c r="N1123" s="184"/>
      <c r="O1123" s="184"/>
      <c r="P1123" s="184"/>
      <c r="Q1123" s="184"/>
      <c r="R1123" s="184"/>
      <c r="S1123" s="184"/>
      <c r="T1123" s="184"/>
      <c r="U1123" s="184"/>
      <c r="V1123" s="184"/>
      <c r="W1123" s="184"/>
      <c r="X1123" s="184"/>
      <c r="Y1123" s="184"/>
      <c r="Z1123" s="184"/>
      <c r="AA1123" s="184"/>
      <c r="AB1123" s="184"/>
      <c r="AC1123" s="184"/>
      <c r="AD1123" s="184"/>
      <c r="AE1123" s="184"/>
      <c r="AF1123" s="184"/>
      <c r="AG1123" s="184"/>
      <c r="AH1123" s="184"/>
      <c r="AI1123" s="184"/>
      <c r="AJ1123" s="184"/>
      <c r="AK1123" s="184"/>
      <c r="AL1123" s="184"/>
      <c r="AM1123" s="184"/>
      <c r="AN1123" s="184"/>
      <c r="AO1123" s="184"/>
      <c r="AP1123" s="184"/>
      <c r="AQ1123" s="184"/>
      <c r="AR1123" s="184"/>
      <c r="AS1123" s="184"/>
      <c r="AT1123" s="184"/>
      <c r="AU1123" s="184"/>
      <c r="AV1123" s="184"/>
    </row>
    <row r="1124" spans="1:48" ht="12.75">
      <c r="A1124" s="184"/>
      <c r="B1124" s="184"/>
      <c r="C1124" s="184"/>
      <c r="D1124" s="184"/>
      <c r="E1124" s="184"/>
      <c r="F1124" s="184"/>
      <c r="G1124" s="184"/>
      <c r="H1124" s="184"/>
      <c r="I1124" s="184"/>
      <c r="J1124" s="184"/>
      <c r="K1124" s="184"/>
      <c r="L1124" s="184"/>
      <c r="M1124" s="184"/>
      <c r="N1124" s="184"/>
      <c r="O1124" s="184"/>
      <c r="P1124" s="184"/>
      <c r="Q1124" s="184"/>
      <c r="R1124" s="184"/>
      <c r="S1124" s="184"/>
      <c r="T1124" s="184"/>
      <c r="U1124" s="184"/>
      <c r="V1124" s="184"/>
      <c r="W1124" s="184"/>
      <c r="X1124" s="184"/>
      <c r="Y1124" s="184"/>
      <c r="Z1124" s="184"/>
      <c r="AA1124" s="184"/>
      <c r="AB1124" s="184"/>
      <c r="AC1124" s="184"/>
      <c r="AD1124" s="184"/>
      <c r="AE1124" s="184"/>
      <c r="AF1124" s="184"/>
      <c r="AG1124" s="184"/>
      <c r="AH1124" s="184"/>
      <c r="AI1124" s="184"/>
      <c r="AJ1124" s="184"/>
      <c r="AK1124" s="184"/>
      <c r="AL1124" s="184"/>
      <c r="AM1124" s="184"/>
      <c r="AN1124" s="184"/>
      <c r="AO1124" s="184"/>
      <c r="AP1124" s="184"/>
      <c r="AQ1124" s="184"/>
      <c r="AR1124" s="184"/>
      <c r="AS1124" s="184"/>
      <c r="AT1124" s="184"/>
      <c r="AU1124" s="184"/>
      <c r="AV1124" s="184"/>
    </row>
    <row r="1125" spans="1:48" ht="12.75">
      <c r="A1125" s="184"/>
      <c r="B1125" s="184"/>
      <c r="C1125" s="184"/>
      <c r="D1125" s="184"/>
      <c r="E1125" s="184"/>
      <c r="F1125" s="184"/>
      <c r="G1125" s="184"/>
      <c r="H1125" s="184"/>
      <c r="I1125" s="184"/>
      <c r="J1125" s="184"/>
      <c r="K1125" s="184"/>
      <c r="L1125" s="184"/>
      <c r="M1125" s="184"/>
      <c r="N1125" s="184"/>
      <c r="O1125" s="184"/>
      <c r="P1125" s="184"/>
      <c r="Q1125" s="184"/>
      <c r="R1125" s="184"/>
      <c r="S1125" s="184"/>
      <c r="T1125" s="184"/>
      <c r="U1125" s="184"/>
      <c r="V1125" s="184"/>
      <c r="W1125" s="184"/>
      <c r="X1125" s="184"/>
      <c r="Y1125" s="184"/>
      <c r="Z1125" s="184"/>
      <c r="AA1125" s="184"/>
      <c r="AB1125" s="184"/>
      <c r="AC1125" s="184"/>
      <c r="AD1125" s="184"/>
      <c r="AE1125" s="184"/>
      <c r="AF1125" s="184"/>
      <c r="AG1125" s="184"/>
      <c r="AH1125" s="184"/>
      <c r="AI1125" s="184"/>
      <c r="AJ1125" s="184"/>
      <c r="AK1125" s="184"/>
      <c r="AL1125" s="184"/>
      <c r="AM1125" s="184"/>
      <c r="AN1125" s="184"/>
      <c r="AO1125" s="184"/>
      <c r="AP1125" s="184"/>
      <c r="AQ1125" s="184"/>
      <c r="AR1125" s="184"/>
      <c r="AS1125" s="184"/>
      <c r="AT1125" s="184"/>
      <c r="AU1125" s="184"/>
      <c r="AV1125" s="184"/>
    </row>
    <row r="1126" spans="1:48" ht="12.75">
      <c r="A1126" s="184"/>
      <c r="B1126" s="184"/>
      <c r="C1126" s="184"/>
      <c r="D1126" s="184"/>
      <c r="E1126" s="184"/>
      <c r="F1126" s="184"/>
      <c r="G1126" s="184"/>
      <c r="H1126" s="184"/>
      <c r="I1126" s="184"/>
      <c r="J1126" s="184"/>
      <c r="K1126" s="184"/>
      <c r="L1126" s="184"/>
      <c r="M1126" s="184"/>
      <c r="N1126" s="184"/>
      <c r="O1126" s="184"/>
      <c r="P1126" s="184"/>
      <c r="Q1126" s="184"/>
      <c r="R1126" s="184"/>
      <c r="S1126" s="184"/>
      <c r="T1126" s="184"/>
      <c r="U1126" s="184"/>
      <c r="V1126" s="184"/>
      <c r="W1126" s="184"/>
      <c r="X1126" s="184"/>
      <c r="Y1126" s="184"/>
      <c r="Z1126" s="184"/>
      <c r="AA1126" s="184"/>
      <c r="AB1126" s="184"/>
      <c r="AC1126" s="184"/>
      <c r="AD1126" s="184"/>
      <c r="AE1126" s="184"/>
      <c r="AF1126" s="184"/>
      <c r="AG1126" s="184"/>
      <c r="AH1126" s="184"/>
      <c r="AI1126" s="184"/>
      <c r="AJ1126" s="184"/>
      <c r="AK1126" s="184"/>
      <c r="AL1126" s="184"/>
      <c r="AM1126" s="184"/>
      <c r="AN1126" s="184"/>
      <c r="AO1126" s="184"/>
      <c r="AP1126" s="184"/>
      <c r="AQ1126" s="184"/>
      <c r="AR1126" s="184"/>
      <c r="AS1126" s="184"/>
      <c r="AT1126" s="184"/>
      <c r="AU1126" s="184"/>
      <c r="AV1126" s="184"/>
    </row>
    <row r="1127" spans="1:48" ht="12.75">
      <c r="A1127" s="184"/>
      <c r="B1127" s="184"/>
      <c r="C1127" s="184"/>
      <c r="D1127" s="184"/>
      <c r="E1127" s="184"/>
      <c r="F1127" s="184"/>
      <c r="G1127" s="184"/>
      <c r="H1127" s="184"/>
      <c r="I1127" s="184"/>
      <c r="J1127" s="184"/>
      <c r="K1127" s="184"/>
      <c r="L1127" s="184"/>
      <c r="M1127" s="184"/>
      <c r="N1127" s="184"/>
      <c r="O1127" s="184"/>
      <c r="P1127" s="184"/>
      <c r="Q1127" s="184"/>
      <c r="R1127" s="184"/>
      <c r="S1127" s="184"/>
      <c r="T1127" s="184"/>
      <c r="U1127" s="184"/>
      <c r="V1127" s="184"/>
      <c r="W1127" s="184"/>
      <c r="X1127" s="184"/>
      <c r="Y1127" s="184"/>
      <c r="Z1127" s="184"/>
      <c r="AA1127" s="184"/>
      <c r="AB1127" s="184"/>
      <c r="AC1127" s="184"/>
      <c r="AD1127" s="184"/>
      <c r="AE1127" s="184"/>
      <c r="AF1127" s="184"/>
      <c r="AG1127" s="184"/>
      <c r="AH1127" s="184"/>
      <c r="AI1127" s="184"/>
      <c r="AJ1127" s="184"/>
      <c r="AK1127" s="184"/>
      <c r="AL1127" s="184"/>
      <c r="AM1127" s="184"/>
      <c r="AN1127" s="184"/>
      <c r="AO1127" s="184"/>
      <c r="AP1127" s="184"/>
      <c r="AQ1127" s="184"/>
      <c r="AR1127" s="184"/>
      <c r="AS1127" s="184"/>
      <c r="AT1127" s="184"/>
      <c r="AU1127" s="184"/>
      <c r="AV1127" s="184"/>
    </row>
    <row r="1128" spans="1:48" ht="12.75">
      <c r="A1128" s="184"/>
      <c r="B1128" s="184"/>
      <c r="C1128" s="184"/>
      <c r="D1128" s="184"/>
      <c r="E1128" s="184"/>
      <c r="F1128" s="184"/>
      <c r="G1128" s="184"/>
      <c r="H1128" s="184"/>
      <c r="I1128" s="184"/>
      <c r="J1128" s="184"/>
      <c r="K1128" s="184"/>
      <c r="L1128" s="184"/>
      <c r="M1128" s="184"/>
      <c r="N1128" s="184"/>
      <c r="O1128" s="184"/>
      <c r="P1128" s="184"/>
      <c r="Q1128" s="184"/>
      <c r="R1128" s="184"/>
      <c r="S1128" s="184"/>
      <c r="T1128" s="184"/>
      <c r="U1128" s="184"/>
      <c r="V1128" s="184"/>
      <c r="W1128" s="184"/>
      <c r="X1128" s="184"/>
      <c r="Y1128" s="184"/>
      <c r="Z1128" s="184"/>
      <c r="AA1128" s="184"/>
      <c r="AB1128" s="184"/>
      <c r="AC1128" s="184"/>
      <c r="AD1128" s="184"/>
      <c r="AE1128" s="184"/>
      <c r="AF1128" s="184"/>
      <c r="AG1128" s="184"/>
      <c r="AH1128" s="184"/>
      <c r="AI1128" s="184"/>
      <c r="AJ1128" s="184"/>
      <c r="AK1128" s="184"/>
      <c r="AL1128" s="184"/>
      <c r="AM1128" s="184"/>
      <c r="AN1128" s="184"/>
      <c r="AO1128" s="184"/>
      <c r="AP1128" s="184"/>
      <c r="AQ1128" s="184"/>
      <c r="AR1128" s="184"/>
      <c r="AS1128" s="184"/>
      <c r="AT1128" s="184"/>
      <c r="AU1128" s="184"/>
      <c r="AV1128" s="184"/>
    </row>
    <row r="1129" spans="1:48" ht="12.75">
      <c r="A1129" s="184"/>
      <c r="B1129" s="184"/>
      <c r="C1129" s="184"/>
      <c r="D1129" s="184"/>
      <c r="E1129" s="184"/>
      <c r="F1129" s="184"/>
      <c r="G1129" s="184"/>
      <c r="H1129" s="184"/>
      <c r="I1129" s="184"/>
      <c r="J1129" s="184"/>
      <c r="K1129" s="184"/>
      <c r="L1129" s="184"/>
      <c r="M1129" s="184"/>
      <c r="N1129" s="184"/>
      <c r="O1129" s="184"/>
      <c r="P1129" s="184"/>
      <c r="Q1129" s="184"/>
      <c r="R1129" s="184"/>
      <c r="S1129" s="184"/>
      <c r="T1129" s="184"/>
      <c r="U1129" s="184"/>
      <c r="V1129" s="184"/>
      <c r="W1129" s="184"/>
      <c r="X1129" s="184"/>
      <c r="Y1129" s="184"/>
      <c r="Z1129" s="184"/>
      <c r="AA1129" s="184"/>
      <c r="AB1129" s="184"/>
      <c r="AC1129" s="184"/>
      <c r="AD1129" s="184"/>
      <c r="AE1129" s="184"/>
      <c r="AF1129" s="184"/>
      <c r="AG1129" s="184"/>
      <c r="AH1129" s="184"/>
      <c r="AI1129" s="184"/>
      <c r="AJ1129" s="184"/>
      <c r="AK1129" s="184"/>
      <c r="AL1129" s="184"/>
      <c r="AM1129" s="184"/>
      <c r="AN1129" s="184"/>
      <c r="AO1129" s="184"/>
      <c r="AP1129" s="184"/>
      <c r="AQ1129" s="184"/>
      <c r="AR1129" s="184"/>
      <c r="AS1129" s="184"/>
      <c r="AT1129" s="184"/>
      <c r="AU1129" s="184"/>
      <c r="AV1129" s="184"/>
    </row>
    <row r="1130" spans="1:48" ht="12.75">
      <c r="A1130" s="184"/>
      <c r="B1130" s="184"/>
      <c r="C1130" s="184"/>
      <c r="D1130" s="184"/>
      <c r="E1130" s="184"/>
      <c r="F1130" s="184"/>
      <c r="G1130" s="184"/>
      <c r="H1130" s="184"/>
      <c r="I1130" s="184"/>
      <c r="J1130" s="184"/>
      <c r="K1130" s="184"/>
      <c r="L1130" s="184"/>
      <c r="M1130" s="184"/>
      <c r="N1130" s="184"/>
      <c r="O1130" s="184"/>
      <c r="P1130" s="184"/>
      <c r="Q1130" s="184"/>
      <c r="R1130" s="184"/>
      <c r="S1130" s="184"/>
      <c r="T1130" s="184"/>
      <c r="U1130" s="184"/>
      <c r="V1130" s="184"/>
      <c r="W1130" s="184"/>
      <c r="X1130" s="184"/>
      <c r="Y1130" s="184"/>
      <c r="Z1130" s="184"/>
      <c r="AA1130" s="184"/>
      <c r="AB1130" s="184"/>
      <c r="AC1130" s="184"/>
      <c r="AD1130" s="184"/>
      <c r="AE1130" s="184"/>
      <c r="AF1130" s="184"/>
      <c r="AG1130" s="184"/>
      <c r="AH1130" s="184"/>
      <c r="AI1130" s="184"/>
      <c r="AJ1130" s="184"/>
      <c r="AK1130" s="184"/>
      <c r="AL1130" s="184"/>
      <c r="AM1130" s="184"/>
      <c r="AN1130" s="184"/>
      <c r="AO1130" s="184"/>
      <c r="AP1130" s="184"/>
      <c r="AQ1130" s="184"/>
      <c r="AR1130" s="184"/>
      <c r="AS1130" s="184"/>
      <c r="AT1130" s="184"/>
      <c r="AU1130" s="184"/>
      <c r="AV1130" s="184"/>
    </row>
    <row r="1131" spans="1:48" ht="12.75">
      <c r="A1131" s="184"/>
      <c r="B1131" s="184"/>
      <c r="C1131" s="184"/>
      <c r="D1131" s="184"/>
      <c r="E1131" s="184"/>
      <c r="F1131" s="184"/>
      <c r="G1131" s="184"/>
      <c r="H1131" s="184"/>
      <c r="I1131" s="184"/>
      <c r="J1131" s="184"/>
      <c r="K1131" s="184"/>
      <c r="L1131" s="184"/>
      <c r="M1131" s="184"/>
      <c r="N1131" s="184"/>
      <c r="O1131" s="184"/>
      <c r="P1131" s="184"/>
      <c r="Q1131" s="184"/>
      <c r="R1131" s="184"/>
      <c r="S1131" s="184"/>
      <c r="T1131" s="184"/>
      <c r="U1131" s="184"/>
      <c r="V1131" s="184"/>
      <c r="W1131" s="184"/>
      <c r="X1131" s="184"/>
      <c r="Y1131" s="184"/>
      <c r="Z1131" s="184"/>
      <c r="AA1131" s="184"/>
      <c r="AB1131" s="184"/>
      <c r="AC1131" s="184"/>
      <c r="AD1131" s="184"/>
      <c r="AE1131" s="184"/>
      <c r="AF1131" s="184"/>
      <c r="AG1131" s="184"/>
      <c r="AH1131" s="184"/>
      <c r="AI1131" s="184"/>
      <c r="AJ1131" s="184"/>
      <c r="AK1131" s="184"/>
      <c r="AL1131" s="184"/>
      <c r="AM1131" s="184"/>
      <c r="AN1131" s="184"/>
      <c r="AO1131" s="184"/>
      <c r="AP1131" s="184"/>
      <c r="AQ1131" s="184"/>
      <c r="AR1131" s="184"/>
      <c r="AS1131" s="184"/>
      <c r="AT1131" s="184"/>
      <c r="AU1131" s="184"/>
      <c r="AV1131" s="184"/>
    </row>
    <row r="1132" spans="1:48" ht="12.75">
      <c r="A1132" s="184"/>
      <c r="B1132" s="184"/>
      <c r="C1132" s="184"/>
      <c r="D1132" s="184"/>
      <c r="E1132" s="184"/>
      <c r="F1132" s="184"/>
      <c r="G1132" s="184"/>
      <c r="H1132" s="184"/>
      <c r="I1132" s="184"/>
      <c r="J1132" s="184"/>
      <c r="K1132" s="184"/>
      <c r="L1132" s="184"/>
      <c r="M1132" s="184"/>
      <c r="N1132" s="184"/>
      <c r="O1132" s="184"/>
      <c r="P1132" s="184"/>
      <c r="Q1132" s="184"/>
      <c r="R1132" s="184"/>
      <c r="S1132" s="184"/>
      <c r="T1132" s="184"/>
      <c r="U1132" s="184"/>
      <c r="V1132" s="184"/>
      <c r="W1132" s="184"/>
      <c r="X1132" s="184"/>
      <c r="Y1132" s="184"/>
      <c r="Z1132" s="184"/>
      <c r="AA1132" s="184"/>
      <c r="AB1132" s="184"/>
      <c r="AC1132" s="184"/>
      <c r="AD1132" s="184"/>
      <c r="AE1132" s="184"/>
      <c r="AF1132" s="184"/>
      <c r="AG1132" s="184"/>
      <c r="AH1132" s="184"/>
      <c r="AI1132" s="184"/>
      <c r="AJ1132" s="184"/>
      <c r="AK1132" s="184"/>
      <c r="AL1132" s="184"/>
      <c r="AM1132" s="184"/>
      <c r="AN1132" s="184"/>
      <c r="AO1132" s="184"/>
      <c r="AP1132" s="184"/>
      <c r="AQ1132" s="184"/>
      <c r="AR1132" s="184"/>
      <c r="AS1132" s="184"/>
      <c r="AT1132" s="184"/>
      <c r="AU1132" s="184"/>
      <c r="AV1132" s="184"/>
    </row>
    <row r="1133" spans="1:48" ht="12.75">
      <c r="A1133" s="184"/>
      <c r="B1133" s="184"/>
      <c r="C1133" s="184"/>
      <c r="D1133" s="184"/>
      <c r="E1133" s="184"/>
      <c r="F1133" s="184"/>
      <c r="G1133" s="184"/>
      <c r="H1133" s="184"/>
      <c r="I1133" s="184"/>
      <c r="J1133" s="184"/>
      <c r="K1133" s="184"/>
      <c r="L1133" s="184"/>
      <c r="M1133" s="184"/>
      <c r="N1133" s="184"/>
      <c r="O1133" s="184"/>
      <c r="P1133" s="184"/>
      <c r="Q1133" s="184"/>
      <c r="R1133" s="184"/>
      <c r="S1133" s="184"/>
      <c r="T1133" s="184"/>
      <c r="U1133" s="184"/>
      <c r="V1133" s="184"/>
      <c r="W1133" s="184"/>
      <c r="X1133" s="184"/>
      <c r="Y1133" s="184"/>
      <c r="Z1133" s="184"/>
      <c r="AA1133" s="184"/>
      <c r="AB1133" s="184"/>
      <c r="AC1133" s="184"/>
      <c r="AD1133" s="184"/>
      <c r="AE1133" s="184"/>
      <c r="AF1133" s="184"/>
      <c r="AG1133" s="184"/>
      <c r="AH1133" s="184"/>
      <c r="AI1133" s="184"/>
      <c r="AJ1133" s="184"/>
      <c r="AK1133" s="184"/>
      <c r="AL1133" s="184"/>
      <c r="AM1133" s="184"/>
      <c r="AN1133" s="184"/>
      <c r="AO1133" s="184"/>
      <c r="AP1133" s="184"/>
      <c r="AQ1133" s="184"/>
      <c r="AR1133" s="184"/>
      <c r="AS1133" s="184"/>
      <c r="AT1133" s="184"/>
      <c r="AU1133" s="184"/>
      <c r="AV1133" s="184"/>
    </row>
    <row r="1134" spans="1:48" ht="12.75">
      <c r="A1134" s="184"/>
      <c r="B1134" s="184"/>
      <c r="C1134" s="184"/>
      <c r="D1134" s="184"/>
      <c r="E1134" s="184"/>
      <c r="F1134" s="184"/>
      <c r="G1134" s="184"/>
      <c r="H1134" s="184"/>
      <c r="I1134" s="184"/>
      <c r="J1134" s="184"/>
      <c r="K1134" s="184"/>
      <c r="L1134" s="184"/>
      <c r="M1134" s="184"/>
      <c r="N1134" s="184"/>
      <c r="O1134" s="184"/>
      <c r="P1134" s="184"/>
      <c r="Q1134" s="184"/>
      <c r="R1134" s="184"/>
      <c r="S1134" s="184"/>
      <c r="T1134" s="184"/>
      <c r="U1134" s="184"/>
      <c r="V1134" s="184"/>
      <c r="W1134" s="184"/>
      <c r="X1134" s="184"/>
      <c r="Y1134" s="184"/>
      <c r="Z1134" s="184"/>
      <c r="AA1134" s="184"/>
      <c r="AB1134" s="184"/>
      <c r="AC1134" s="184"/>
      <c r="AD1134" s="184"/>
      <c r="AE1134" s="184"/>
      <c r="AF1134" s="184"/>
      <c r="AG1134" s="184"/>
      <c r="AH1134" s="184"/>
      <c r="AI1134" s="184"/>
      <c r="AJ1134" s="184"/>
      <c r="AK1134" s="184"/>
      <c r="AL1134" s="184"/>
      <c r="AM1134" s="184"/>
      <c r="AN1134" s="184"/>
      <c r="AO1134" s="184"/>
      <c r="AP1134" s="184"/>
      <c r="AQ1134" s="184"/>
      <c r="AR1134" s="184"/>
      <c r="AS1134" s="184"/>
      <c r="AT1134" s="184"/>
      <c r="AU1134" s="184"/>
      <c r="AV1134" s="184"/>
    </row>
    <row r="1135" spans="1:48" ht="12.75">
      <c r="A1135" s="184"/>
      <c r="B1135" s="184"/>
      <c r="C1135" s="184"/>
      <c r="D1135" s="184"/>
      <c r="E1135" s="184"/>
      <c r="F1135" s="184"/>
      <c r="G1135" s="184"/>
      <c r="H1135" s="184"/>
      <c r="I1135" s="184"/>
      <c r="J1135" s="184"/>
      <c r="K1135" s="184"/>
      <c r="L1135" s="184"/>
      <c r="M1135" s="184"/>
      <c r="N1135" s="184"/>
      <c r="O1135" s="184"/>
      <c r="P1135" s="184"/>
      <c r="Q1135" s="184"/>
      <c r="R1135" s="184"/>
      <c r="S1135" s="184"/>
      <c r="T1135" s="184"/>
      <c r="U1135" s="184"/>
      <c r="V1135" s="184"/>
      <c r="W1135" s="184"/>
      <c r="X1135" s="184"/>
      <c r="Y1135" s="184"/>
      <c r="Z1135" s="184"/>
      <c r="AA1135" s="184"/>
      <c r="AB1135" s="184"/>
      <c r="AC1135" s="184"/>
      <c r="AD1135" s="184"/>
      <c r="AE1135" s="184"/>
      <c r="AF1135" s="184"/>
      <c r="AG1135" s="184"/>
      <c r="AH1135" s="184"/>
      <c r="AI1135" s="184"/>
      <c r="AJ1135" s="184"/>
      <c r="AK1135" s="184"/>
      <c r="AL1135" s="184"/>
      <c r="AM1135" s="184"/>
      <c r="AN1135" s="184"/>
      <c r="AO1135" s="184"/>
      <c r="AP1135" s="184"/>
      <c r="AQ1135" s="184"/>
      <c r="AR1135" s="184"/>
      <c r="AS1135" s="184"/>
      <c r="AT1135" s="184"/>
      <c r="AU1135" s="184"/>
      <c r="AV1135" s="184"/>
    </row>
    <row r="1136" spans="1:48" ht="12.75">
      <c r="A1136" s="184"/>
      <c r="B1136" s="184"/>
      <c r="C1136" s="184"/>
      <c r="D1136" s="184"/>
      <c r="E1136" s="184"/>
      <c r="F1136" s="184"/>
      <c r="G1136" s="184"/>
      <c r="H1136" s="184"/>
      <c r="I1136" s="184"/>
      <c r="J1136" s="184"/>
      <c r="K1136" s="184"/>
      <c r="L1136" s="184"/>
      <c r="M1136" s="184"/>
      <c r="N1136" s="184"/>
      <c r="O1136" s="184"/>
      <c r="P1136" s="184"/>
      <c r="Q1136" s="184"/>
      <c r="R1136" s="184"/>
      <c r="S1136" s="184"/>
      <c r="T1136" s="184"/>
      <c r="U1136" s="184"/>
      <c r="V1136" s="184"/>
      <c r="W1136" s="184"/>
      <c r="X1136" s="184"/>
      <c r="Y1136" s="184"/>
      <c r="Z1136" s="184"/>
      <c r="AA1136" s="184"/>
      <c r="AB1136" s="184"/>
      <c r="AC1136" s="184"/>
      <c r="AD1136" s="184"/>
      <c r="AE1136" s="184"/>
      <c r="AF1136" s="184"/>
      <c r="AG1136" s="184"/>
      <c r="AH1136" s="184"/>
      <c r="AI1136" s="184"/>
      <c r="AJ1136" s="184"/>
      <c r="AK1136" s="184"/>
      <c r="AL1136" s="184"/>
      <c r="AM1136" s="184"/>
      <c r="AN1136" s="184"/>
      <c r="AO1136" s="184"/>
      <c r="AP1136" s="184"/>
      <c r="AQ1136" s="184"/>
      <c r="AR1136" s="184"/>
      <c r="AS1136" s="184"/>
      <c r="AT1136" s="184"/>
      <c r="AU1136" s="184"/>
      <c r="AV1136" s="184"/>
    </row>
    <row r="1137" spans="1:48" ht="12.75">
      <c r="A1137" s="184"/>
      <c r="B1137" s="184"/>
      <c r="C1137" s="184"/>
      <c r="D1137" s="184"/>
      <c r="E1137" s="184"/>
      <c r="F1137" s="184"/>
      <c r="G1137" s="184"/>
      <c r="H1137" s="184"/>
      <c r="I1137" s="184"/>
      <c r="J1137" s="184"/>
      <c r="K1137" s="184"/>
      <c r="L1137" s="184"/>
      <c r="M1137" s="184"/>
      <c r="N1137" s="184"/>
      <c r="O1137" s="184"/>
      <c r="P1137" s="184"/>
      <c r="Q1137" s="184"/>
      <c r="R1137" s="184"/>
      <c r="S1137" s="184"/>
      <c r="T1137" s="184"/>
      <c r="U1137" s="184"/>
      <c r="V1137" s="184"/>
      <c r="W1137" s="184"/>
      <c r="X1137" s="184"/>
      <c r="Y1137" s="184"/>
      <c r="Z1137" s="184"/>
      <c r="AA1137" s="184"/>
      <c r="AB1137" s="184"/>
      <c r="AC1137" s="184"/>
      <c r="AD1137" s="184"/>
      <c r="AE1137" s="184"/>
      <c r="AF1137" s="184"/>
      <c r="AG1137" s="184"/>
      <c r="AH1137" s="184"/>
      <c r="AI1137" s="184"/>
      <c r="AJ1137" s="184"/>
      <c r="AK1137" s="184"/>
      <c r="AL1137" s="184"/>
      <c r="AM1137" s="184"/>
      <c r="AN1137" s="184"/>
      <c r="AO1137" s="184"/>
      <c r="AP1137" s="184"/>
      <c r="AQ1137" s="184"/>
      <c r="AR1137" s="184"/>
      <c r="AS1137" s="184"/>
      <c r="AT1137" s="184"/>
      <c r="AU1137" s="184"/>
      <c r="AV1137" s="184"/>
    </row>
    <row r="1138" spans="1:48" ht="12.75">
      <c r="A1138" s="184"/>
      <c r="B1138" s="184"/>
      <c r="C1138" s="184"/>
      <c r="D1138" s="184"/>
      <c r="E1138" s="184"/>
      <c r="F1138" s="184"/>
      <c r="G1138" s="184"/>
      <c r="H1138" s="184"/>
      <c r="I1138" s="184"/>
      <c r="J1138" s="184"/>
      <c r="K1138" s="184"/>
      <c r="L1138" s="184"/>
      <c r="M1138" s="184"/>
      <c r="N1138" s="184"/>
      <c r="O1138" s="184"/>
      <c r="P1138" s="184"/>
      <c r="Q1138" s="184"/>
      <c r="R1138" s="184"/>
      <c r="S1138" s="184"/>
      <c r="T1138" s="184"/>
      <c r="U1138" s="184"/>
      <c r="V1138" s="184"/>
      <c r="W1138" s="184"/>
      <c r="X1138" s="184"/>
      <c r="Y1138" s="184"/>
      <c r="Z1138" s="184"/>
      <c r="AA1138" s="184"/>
      <c r="AB1138" s="184"/>
      <c r="AC1138" s="184"/>
      <c r="AD1138" s="184"/>
      <c r="AE1138" s="184"/>
      <c r="AF1138" s="184"/>
      <c r="AG1138" s="184"/>
      <c r="AH1138" s="184"/>
      <c r="AI1138" s="184"/>
      <c r="AJ1138" s="184"/>
      <c r="AK1138" s="184"/>
      <c r="AL1138" s="184"/>
      <c r="AM1138" s="184"/>
      <c r="AN1138" s="184"/>
      <c r="AO1138" s="184"/>
      <c r="AP1138" s="184"/>
      <c r="AQ1138" s="184"/>
      <c r="AR1138" s="184"/>
      <c r="AS1138" s="184"/>
      <c r="AT1138" s="184"/>
      <c r="AU1138" s="184"/>
      <c r="AV1138" s="184"/>
    </row>
    <row r="1139" spans="1:48" ht="12.75">
      <c r="A1139" s="184"/>
      <c r="B1139" s="184"/>
      <c r="C1139" s="184"/>
      <c r="D1139" s="184"/>
      <c r="E1139" s="184"/>
      <c r="F1139" s="184"/>
      <c r="G1139" s="184"/>
      <c r="H1139" s="184"/>
      <c r="I1139" s="184"/>
      <c r="J1139" s="184"/>
      <c r="K1139" s="184"/>
      <c r="L1139" s="184"/>
      <c r="M1139" s="184"/>
      <c r="N1139" s="184"/>
      <c r="O1139" s="184"/>
      <c r="P1139" s="184"/>
      <c r="Q1139" s="184"/>
      <c r="R1139" s="184"/>
      <c r="S1139" s="184"/>
      <c r="T1139" s="184"/>
      <c r="U1139" s="184"/>
      <c r="V1139" s="184"/>
      <c r="W1139" s="184"/>
      <c r="X1139" s="184"/>
      <c r="Y1139" s="184"/>
      <c r="Z1139" s="184"/>
      <c r="AA1139" s="184"/>
      <c r="AB1139" s="184"/>
      <c r="AC1139" s="184"/>
      <c r="AD1139" s="184"/>
      <c r="AE1139" s="184"/>
      <c r="AF1139" s="184"/>
      <c r="AG1139" s="184"/>
      <c r="AH1139" s="184"/>
      <c r="AI1139" s="184"/>
      <c r="AJ1139" s="184"/>
      <c r="AK1139" s="184"/>
      <c r="AL1139" s="184"/>
      <c r="AM1139" s="184"/>
      <c r="AN1139" s="184"/>
      <c r="AO1139" s="184"/>
      <c r="AP1139" s="184"/>
      <c r="AQ1139" s="184"/>
      <c r="AR1139" s="184"/>
      <c r="AS1139" s="184"/>
      <c r="AT1139" s="184"/>
      <c r="AU1139" s="184"/>
      <c r="AV1139" s="184"/>
    </row>
    <row r="1140" spans="1:48" ht="12.75">
      <c r="A1140" s="184"/>
      <c r="B1140" s="184"/>
      <c r="C1140" s="184"/>
      <c r="D1140" s="184"/>
      <c r="E1140" s="184"/>
      <c r="F1140" s="184"/>
      <c r="G1140" s="184"/>
      <c r="H1140" s="184"/>
      <c r="I1140" s="184"/>
      <c r="J1140" s="184"/>
      <c r="K1140" s="184"/>
      <c r="L1140" s="184"/>
      <c r="M1140" s="184"/>
      <c r="N1140" s="184"/>
      <c r="O1140" s="184"/>
      <c r="P1140" s="184"/>
      <c r="Q1140" s="184"/>
      <c r="R1140" s="184"/>
      <c r="S1140" s="184"/>
      <c r="T1140" s="184"/>
      <c r="U1140" s="184"/>
      <c r="V1140" s="184"/>
      <c r="W1140" s="184"/>
      <c r="X1140" s="184"/>
      <c r="Y1140" s="184"/>
      <c r="Z1140" s="184"/>
      <c r="AA1140" s="184"/>
      <c r="AB1140" s="184"/>
      <c r="AC1140" s="184"/>
      <c r="AD1140" s="184"/>
      <c r="AE1140" s="184"/>
      <c r="AF1140" s="184"/>
      <c r="AG1140" s="184"/>
      <c r="AH1140" s="184"/>
      <c r="AI1140" s="184"/>
      <c r="AJ1140" s="184"/>
      <c r="AK1140" s="184"/>
      <c r="AL1140" s="184"/>
      <c r="AM1140" s="184"/>
      <c r="AN1140" s="184"/>
      <c r="AO1140" s="184"/>
      <c r="AP1140" s="184"/>
      <c r="AQ1140" s="184"/>
      <c r="AR1140" s="184"/>
      <c r="AS1140" s="184"/>
      <c r="AT1140" s="184"/>
      <c r="AU1140" s="184"/>
      <c r="AV1140" s="184"/>
    </row>
    <row r="1141" spans="1:48" ht="12.75">
      <c r="A1141" s="184"/>
      <c r="B1141" s="184"/>
      <c r="C1141" s="184"/>
      <c r="D1141" s="184"/>
      <c r="E1141" s="184"/>
      <c r="F1141" s="184"/>
      <c r="G1141" s="184"/>
      <c r="H1141" s="184"/>
      <c r="I1141" s="184"/>
      <c r="J1141" s="184"/>
      <c r="K1141" s="184"/>
      <c r="L1141" s="184"/>
      <c r="M1141" s="184"/>
      <c r="N1141" s="184"/>
      <c r="O1141" s="184"/>
      <c r="P1141" s="184"/>
      <c r="Q1141" s="184"/>
      <c r="R1141" s="184"/>
      <c r="S1141" s="184"/>
      <c r="T1141" s="184"/>
      <c r="U1141" s="184"/>
      <c r="V1141" s="184"/>
      <c r="W1141" s="184"/>
      <c r="X1141" s="184"/>
      <c r="Y1141" s="184"/>
      <c r="Z1141" s="184"/>
      <c r="AA1141" s="184"/>
      <c r="AB1141" s="184"/>
      <c r="AC1141" s="184"/>
      <c r="AD1141" s="184"/>
      <c r="AE1141" s="184"/>
      <c r="AF1141" s="184"/>
      <c r="AG1141" s="184"/>
      <c r="AH1141" s="184"/>
      <c r="AI1141" s="184"/>
      <c r="AJ1141" s="184"/>
      <c r="AK1141" s="184"/>
      <c r="AL1141" s="184"/>
      <c r="AM1141" s="184"/>
      <c r="AN1141" s="184"/>
      <c r="AO1141" s="184"/>
      <c r="AP1141" s="184"/>
      <c r="AQ1141" s="184"/>
      <c r="AR1141" s="184"/>
      <c r="AS1141" s="184"/>
      <c r="AT1141" s="184"/>
      <c r="AU1141" s="184"/>
      <c r="AV1141" s="184"/>
    </row>
    <row r="1142" spans="1:48" ht="12.75">
      <c r="A1142" s="184"/>
      <c r="B1142" s="184"/>
      <c r="C1142" s="184"/>
      <c r="D1142" s="184"/>
      <c r="E1142" s="184"/>
      <c r="F1142" s="184"/>
      <c r="G1142" s="184"/>
      <c r="H1142" s="184"/>
      <c r="I1142" s="184"/>
      <c r="J1142" s="184"/>
      <c r="K1142" s="184"/>
      <c r="L1142" s="184"/>
      <c r="M1142" s="184"/>
      <c r="N1142" s="184"/>
      <c r="O1142" s="184"/>
      <c r="P1142" s="184"/>
      <c r="Q1142" s="184"/>
      <c r="R1142" s="184"/>
      <c r="S1142" s="184"/>
      <c r="T1142" s="184"/>
      <c r="U1142" s="184"/>
      <c r="V1142" s="184"/>
      <c r="W1142" s="184"/>
      <c r="X1142" s="184"/>
      <c r="Y1142" s="184"/>
      <c r="Z1142" s="184"/>
      <c r="AA1142" s="184"/>
      <c r="AB1142" s="184"/>
      <c r="AC1142" s="184"/>
      <c r="AD1142" s="184"/>
      <c r="AE1142" s="184"/>
      <c r="AF1142" s="184"/>
      <c r="AG1142" s="184"/>
      <c r="AH1142" s="184"/>
      <c r="AI1142" s="184"/>
      <c r="AJ1142" s="184"/>
      <c r="AK1142" s="184"/>
      <c r="AL1142" s="184"/>
      <c r="AM1142" s="184"/>
      <c r="AN1142" s="184"/>
      <c r="AO1142" s="184"/>
      <c r="AP1142" s="184"/>
      <c r="AQ1142" s="184"/>
      <c r="AR1142" s="184"/>
      <c r="AS1142" s="184"/>
      <c r="AT1142" s="184"/>
      <c r="AU1142" s="184"/>
      <c r="AV1142" s="184"/>
    </row>
    <row r="1143" spans="1:48" ht="12.75">
      <c r="A1143" s="184"/>
      <c r="B1143" s="184"/>
      <c r="C1143" s="184"/>
      <c r="D1143" s="184"/>
      <c r="E1143" s="184"/>
      <c r="F1143" s="184"/>
      <c r="G1143" s="184"/>
      <c r="H1143" s="184"/>
      <c r="I1143" s="184"/>
      <c r="J1143" s="184"/>
      <c r="K1143" s="184"/>
      <c r="L1143" s="184"/>
      <c r="M1143" s="184"/>
      <c r="N1143" s="184"/>
      <c r="O1143" s="184"/>
      <c r="P1143" s="184"/>
      <c r="Q1143" s="184"/>
      <c r="R1143" s="184"/>
      <c r="S1143" s="184"/>
      <c r="T1143" s="184"/>
      <c r="U1143" s="184"/>
      <c r="V1143" s="184"/>
      <c r="W1143" s="184"/>
      <c r="X1143" s="184"/>
      <c r="Y1143" s="184"/>
      <c r="Z1143" s="184"/>
      <c r="AA1143" s="184"/>
      <c r="AB1143" s="184"/>
      <c r="AC1143" s="184"/>
      <c r="AD1143" s="184"/>
      <c r="AE1143" s="184"/>
      <c r="AF1143" s="184"/>
      <c r="AG1143" s="184"/>
      <c r="AH1143" s="184"/>
      <c r="AI1143" s="184"/>
      <c r="AJ1143" s="184"/>
      <c r="AK1143" s="184"/>
      <c r="AL1143" s="184"/>
      <c r="AM1143" s="184"/>
      <c r="AN1143" s="184"/>
      <c r="AO1143" s="184"/>
      <c r="AP1143" s="184"/>
      <c r="AQ1143" s="184"/>
      <c r="AR1143" s="184"/>
      <c r="AS1143" s="184"/>
      <c r="AT1143" s="184"/>
      <c r="AU1143" s="184"/>
      <c r="AV1143" s="184"/>
    </row>
    <row r="1144" spans="1:48" ht="12.75">
      <c r="A1144" s="184"/>
      <c r="B1144" s="184"/>
      <c r="C1144" s="184"/>
      <c r="D1144" s="184"/>
      <c r="E1144" s="184"/>
      <c r="F1144" s="184"/>
      <c r="G1144" s="184"/>
      <c r="H1144" s="184"/>
      <c r="I1144" s="184"/>
      <c r="J1144" s="184"/>
      <c r="K1144" s="184"/>
      <c r="L1144" s="184"/>
      <c r="M1144" s="184"/>
      <c r="N1144" s="184"/>
      <c r="O1144" s="184"/>
      <c r="P1144" s="184"/>
      <c r="Q1144" s="184"/>
      <c r="R1144" s="184"/>
      <c r="S1144" s="184"/>
      <c r="T1144" s="184"/>
      <c r="U1144" s="184"/>
      <c r="V1144" s="184"/>
      <c r="W1144" s="184"/>
      <c r="X1144" s="184"/>
      <c r="Y1144" s="184"/>
      <c r="Z1144" s="184"/>
      <c r="AA1144" s="184"/>
      <c r="AB1144" s="184"/>
      <c r="AC1144" s="184"/>
      <c r="AD1144" s="184"/>
      <c r="AE1144" s="184"/>
      <c r="AF1144" s="184"/>
      <c r="AG1144" s="184"/>
      <c r="AH1144" s="184"/>
      <c r="AI1144" s="184"/>
      <c r="AJ1144" s="184"/>
      <c r="AK1144" s="184"/>
      <c r="AL1144" s="184"/>
      <c r="AM1144" s="184"/>
      <c r="AN1144" s="184"/>
      <c r="AO1144" s="184"/>
      <c r="AP1144" s="184"/>
      <c r="AQ1144" s="184"/>
      <c r="AR1144" s="184"/>
      <c r="AS1144" s="184"/>
      <c r="AT1144" s="184"/>
      <c r="AU1144" s="184"/>
      <c r="AV1144" s="184"/>
    </row>
    <row r="1145" spans="1:48" ht="12.75">
      <c r="A1145" s="184"/>
      <c r="B1145" s="184"/>
      <c r="C1145" s="184"/>
      <c r="D1145" s="184"/>
      <c r="E1145" s="184"/>
      <c r="F1145" s="184"/>
      <c r="G1145" s="184"/>
      <c r="H1145" s="184"/>
      <c r="I1145" s="184"/>
      <c r="J1145" s="184"/>
      <c r="K1145" s="184"/>
      <c r="L1145" s="184"/>
      <c r="M1145" s="184"/>
      <c r="N1145" s="184"/>
      <c r="O1145" s="184"/>
      <c r="P1145" s="184"/>
      <c r="Q1145" s="184"/>
      <c r="R1145" s="184"/>
      <c r="S1145" s="184"/>
      <c r="T1145" s="184"/>
      <c r="U1145" s="184"/>
      <c r="V1145" s="184"/>
      <c r="W1145" s="184"/>
      <c r="X1145" s="184"/>
      <c r="Y1145" s="184"/>
      <c r="Z1145" s="184"/>
      <c r="AA1145" s="184"/>
      <c r="AB1145" s="184"/>
      <c r="AC1145" s="184"/>
      <c r="AD1145" s="184"/>
      <c r="AE1145" s="184"/>
      <c r="AF1145" s="184"/>
      <c r="AG1145" s="184"/>
      <c r="AH1145" s="184"/>
      <c r="AI1145" s="184"/>
      <c r="AJ1145" s="184"/>
      <c r="AK1145" s="184"/>
      <c r="AL1145" s="184"/>
      <c r="AM1145" s="184"/>
      <c r="AN1145" s="184"/>
      <c r="AO1145" s="184"/>
      <c r="AP1145" s="184"/>
      <c r="AQ1145" s="184"/>
      <c r="AR1145" s="184"/>
      <c r="AS1145" s="184"/>
      <c r="AT1145" s="184"/>
      <c r="AU1145" s="184"/>
      <c r="AV1145" s="184"/>
    </row>
    <row r="1146" spans="1:48" ht="12.75">
      <c r="A1146" s="184"/>
      <c r="B1146" s="184"/>
      <c r="C1146" s="184"/>
      <c r="D1146" s="184"/>
      <c r="E1146" s="184"/>
      <c r="F1146" s="184"/>
      <c r="G1146" s="184"/>
      <c r="H1146" s="184"/>
      <c r="I1146" s="184"/>
      <c r="J1146" s="184"/>
      <c r="K1146" s="184"/>
      <c r="L1146" s="184"/>
      <c r="M1146" s="184"/>
      <c r="N1146" s="184"/>
      <c r="O1146" s="184"/>
      <c r="P1146" s="184"/>
      <c r="Q1146" s="184"/>
      <c r="R1146" s="184"/>
      <c r="S1146" s="184"/>
      <c r="T1146" s="184"/>
      <c r="U1146" s="184"/>
      <c r="V1146" s="184"/>
      <c r="W1146" s="184"/>
      <c r="X1146" s="184"/>
      <c r="Y1146" s="184"/>
      <c r="Z1146" s="184"/>
      <c r="AA1146" s="184"/>
      <c r="AB1146" s="184"/>
      <c r="AC1146" s="184"/>
      <c r="AD1146" s="184"/>
      <c r="AE1146" s="184"/>
      <c r="AF1146" s="184"/>
      <c r="AG1146" s="184"/>
      <c r="AH1146" s="184"/>
      <c r="AI1146" s="184"/>
      <c r="AJ1146" s="184"/>
      <c r="AK1146" s="184"/>
      <c r="AL1146" s="184"/>
      <c r="AM1146" s="184"/>
      <c r="AN1146" s="184"/>
      <c r="AO1146" s="184"/>
      <c r="AP1146" s="184"/>
      <c r="AQ1146" s="184"/>
      <c r="AR1146" s="184"/>
      <c r="AS1146" s="184"/>
      <c r="AT1146" s="184"/>
      <c r="AU1146" s="184"/>
      <c r="AV1146" s="184"/>
    </row>
    <row r="1147" spans="1:48" ht="12.75">
      <c r="A1147" s="184"/>
      <c r="B1147" s="184"/>
      <c r="C1147" s="184"/>
      <c r="D1147" s="184"/>
      <c r="E1147" s="184"/>
      <c r="F1147" s="184"/>
      <c r="G1147" s="184"/>
      <c r="H1147" s="184"/>
      <c r="I1147" s="184"/>
      <c r="J1147" s="184"/>
      <c r="K1147" s="184"/>
      <c r="L1147" s="184"/>
      <c r="M1147" s="184"/>
      <c r="N1147" s="184"/>
      <c r="O1147" s="184"/>
      <c r="P1147" s="184"/>
      <c r="Q1147" s="184"/>
      <c r="R1147" s="184"/>
      <c r="S1147" s="184"/>
      <c r="T1147" s="184"/>
      <c r="U1147" s="184"/>
      <c r="V1147" s="184"/>
      <c r="W1147" s="184"/>
      <c r="X1147" s="184"/>
      <c r="Y1147" s="184"/>
      <c r="Z1147" s="184"/>
      <c r="AA1147" s="184"/>
      <c r="AB1147" s="184"/>
      <c r="AC1147" s="184"/>
      <c r="AD1147" s="184"/>
      <c r="AE1147" s="184"/>
      <c r="AF1147" s="184"/>
      <c r="AG1147" s="184"/>
      <c r="AH1147" s="184"/>
      <c r="AI1147" s="184"/>
      <c r="AJ1147" s="184"/>
      <c r="AK1147" s="184"/>
      <c r="AL1147" s="184"/>
      <c r="AM1147" s="184"/>
      <c r="AN1147" s="184"/>
      <c r="AO1147" s="184"/>
      <c r="AP1147" s="184"/>
      <c r="AQ1147" s="184"/>
      <c r="AR1147" s="184"/>
      <c r="AS1147" s="184"/>
      <c r="AT1147" s="184"/>
      <c r="AU1147" s="184"/>
      <c r="AV1147" s="184"/>
    </row>
    <row r="1148" spans="1:48" ht="12.75">
      <c r="A1148" s="184"/>
      <c r="B1148" s="184"/>
      <c r="C1148" s="184"/>
      <c r="D1148" s="184"/>
      <c r="E1148" s="184"/>
      <c r="F1148" s="184"/>
      <c r="G1148" s="184"/>
      <c r="H1148" s="184"/>
      <c r="I1148" s="184"/>
      <c r="J1148" s="184"/>
      <c r="K1148" s="184"/>
      <c r="L1148" s="184"/>
      <c r="M1148" s="184"/>
      <c r="N1148" s="184"/>
      <c r="O1148" s="184"/>
      <c r="P1148" s="184"/>
      <c r="Q1148" s="184"/>
      <c r="R1148" s="184"/>
      <c r="S1148" s="184"/>
      <c r="T1148" s="184"/>
      <c r="U1148" s="184"/>
      <c r="V1148" s="184"/>
      <c r="W1148" s="184"/>
      <c r="X1148" s="184"/>
      <c r="Y1148" s="184"/>
      <c r="Z1148" s="184"/>
      <c r="AA1148" s="184"/>
      <c r="AB1148" s="184"/>
      <c r="AC1148" s="184"/>
      <c r="AD1148" s="184"/>
      <c r="AE1148" s="184"/>
      <c r="AF1148" s="184"/>
      <c r="AG1148" s="184"/>
      <c r="AH1148" s="184"/>
      <c r="AI1148" s="184"/>
      <c r="AJ1148" s="184"/>
      <c r="AK1148" s="184"/>
      <c r="AL1148" s="184"/>
      <c r="AM1148" s="184"/>
      <c r="AN1148" s="184"/>
      <c r="AO1148" s="184"/>
      <c r="AP1148" s="184"/>
      <c r="AQ1148" s="184"/>
      <c r="AR1148" s="184"/>
      <c r="AS1148" s="184"/>
      <c r="AT1148" s="184"/>
      <c r="AU1148" s="184"/>
      <c r="AV1148" s="184"/>
    </row>
    <row r="1149" spans="1:48" ht="12.75">
      <c r="A1149" s="184"/>
      <c r="B1149" s="184"/>
      <c r="C1149" s="184"/>
      <c r="D1149" s="184"/>
      <c r="E1149" s="184"/>
      <c r="F1149" s="184"/>
      <c r="G1149" s="184"/>
      <c r="H1149" s="184"/>
      <c r="I1149" s="184"/>
      <c r="J1149" s="184"/>
      <c r="K1149" s="184"/>
      <c r="L1149" s="184"/>
      <c r="M1149" s="184"/>
      <c r="N1149" s="184"/>
      <c r="O1149" s="184"/>
      <c r="P1149" s="184"/>
      <c r="Q1149" s="184"/>
      <c r="R1149" s="184"/>
      <c r="S1149" s="184"/>
      <c r="T1149" s="184"/>
      <c r="U1149" s="184"/>
      <c r="V1149" s="184"/>
      <c r="W1149" s="184"/>
      <c r="X1149" s="184"/>
      <c r="Y1149" s="184"/>
      <c r="Z1149" s="184"/>
      <c r="AA1149" s="184"/>
      <c r="AB1149" s="184"/>
      <c r="AC1149" s="184"/>
      <c r="AD1149" s="184"/>
      <c r="AE1149" s="184"/>
      <c r="AF1149" s="184"/>
      <c r="AG1149" s="184"/>
      <c r="AH1149" s="184"/>
      <c r="AI1149" s="184"/>
      <c r="AJ1149" s="184"/>
      <c r="AK1149" s="184"/>
      <c r="AL1149" s="184"/>
      <c r="AM1149" s="184"/>
      <c r="AN1149" s="184"/>
      <c r="AO1149" s="184"/>
      <c r="AP1149" s="184"/>
      <c r="AQ1149" s="184"/>
      <c r="AR1149" s="184"/>
      <c r="AS1149" s="184"/>
      <c r="AT1149" s="184"/>
      <c r="AU1149" s="184"/>
      <c r="AV1149" s="184"/>
    </row>
    <row r="1150" spans="1:48" ht="12.75">
      <c r="A1150" s="184"/>
      <c r="B1150" s="184"/>
      <c r="C1150" s="184"/>
      <c r="D1150" s="184"/>
      <c r="E1150" s="184"/>
      <c r="F1150" s="184"/>
      <c r="G1150" s="184"/>
      <c r="H1150" s="184"/>
      <c r="I1150" s="184"/>
      <c r="J1150" s="184"/>
      <c r="K1150" s="184"/>
      <c r="L1150" s="184"/>
      <c r="M1150" s="184"/>
      <c r="N1150" s="184"/>
      <c r="O1150" s="184"/>
      <c r="P1150" s="184"/>
      <c r="Q1150" s="184"/>
      <c r="R1150" s="184"/>
      <c r="S1150" s="184"/>
      <c r="T1150" s="184"/>
      <c r="U1150" s="184"/>
      <c r="V1150" s="184"/>
      <c r="W1150" s="184"/>
      <c r="X1150" s="184"/>
      <c r="Y1150" s="184"/>
      <c r="Z1150" s="184"/>
      <c r="AA1150" s="184"/>
      <c r="AB1150" s="184"/>
      <c r="AC1150" s="184"/>
      <c r="AD1150" s="184"/>
      <c r="AE1150" s="184"/>
      <c r="AF1150" s="184"/>
      <c r="AG1150" s="184"/>
      <c r="AH1150" s="184"/>
      <c r="AI1150" s="184"/>
      <c r="AJ1150" s="184"/>
      <c r="AK1150" s="184"/>
      <c r="AL1150" s="184"/>
      <c r="AM1150" s="184"/>
      <c r="AN1150" s="184"/>
      <c r="AO1150" s="184"/>
      <c r="AP1150" s="184"/>
      <c r="AQ1150" s="184"/>
      <c r="AR1150" s="184"/>
      <c r="AS1150" s="184"/>
      <c r="AT1150" s="184"/>
      <c r="AU1150" s="184"/>
      <c r="AV1150" s="184"/>
    </row>
    <row r="1151" spans="1:48" ht="12.75">
      <c r="A1151" s="184"/>
      <c r="B1151" s="184"/>
      <c r="C1151" s="184"/>
      <c r="D1151" s="184"/>
      <c r="E1151" s="184"/>
      <c r="F1151" s="184"/>
      <c r="G1151" s="184"/>
      <c r="H1151" s="184"/>
      <c r="I1151" s="184"/>
      <c r="J1151" s="184"/>
      <c r="K1151" s="184"/>
      <c r="L1151" s="184"/>
      <c r="M1151" s="184"/>
      <c r="N1151" s="184"/>
      <c r="O1151" s="184"/>
      <c r="P1151" s="184"/>
      <c r="Q1151" s="184"/>
      <c r="R1151" s="184"/>
      <c r="S1151" s="184"/>
      <c r="T1151" s="184"/>
      <c r="U1151" s="184"/>
      <c r="V1151" s="184"/>
      <c r="W1151" s="184"/>
      <c r="X1151" s="184"/>
      <c r="Y1151" s="184"/>
      <c r="Z1151" s="184"/>
      <c r="AA1151" s="184"/>
      <c r="AB1151" s="184"/>
      <c r="AC1151" s="184"/>
      <c r="AD1151" s="184"/>
      <c r="AE1151" s="184"/>
      <c r="AF1151" s="184"/>
      <c r="AG1151" s="184"/>
      <c r="AH1151" s="184"/>
      <c r="AI1151" s="184"/>
      <c r="AJ1151" s="184"/>
      <c r="AK1151" s="184"/>
      <c r="AL1151" s="184"/>
      <c r="AM1151" s="184"/>
      <c r="AN1151" s="184"/>
      <c r="AO1151" s="184"/>
      <c r="AP1151" s="184"/>
      <c r="AQ1151" s="184"/>
      <c r="AR1151" s="184"/>
      <c r="AS1151" s="184"/>
      <c r="AT1151" s="184"/>
      <c r="AU1151" s="184"/>
      <c r="AV1151" s="184"/>
    </row>
  </sheetData>
  <printOptions/>
  <pageMargins left="0.8" right="0.44" top="0.26" bottom="0.62" header="0.37" footer="0.5"/>
  <pageSetup fitToHeight="1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D6" sqref="D6"/>
    </sheetView>
  </sheetViews>
  <sheetFormatPr defaultColWidth="9.140625" defaultRowHeight="12.75"/>
  <cols>
    <col min="1" max="1" width="28.00390625" style="0" customWidth="1"/>
    <col min="2" max="2" width="15.421875" style="0" customWidth="1"/>
    <col min="3" max="3" width="16.421875" style="0" customWidth="1"/>
    <col min="4" max="4" width="13.28125" style="0" customWidth="1"/>
    <col min="5" max="5" width="12.28125" style="0" customWidth="1"/>
    <col min="6" max="6" width="15.421875" style="0" customWidth="1"/>
  </cols>
  <sheetData>
    <row r="1" ht="15.75">
      <c r="F1" s="1" t="s">
        <v>202</v>
      </c>
    </row>
    <row r="2" ht="15.75">
      <c r="F2" s="1" t="s">
        <v>0</v>
      </c>
    </row>
    <row r="6" spans="1:6" ht="15.75">
      <c r="A6" s="150" t="s">
        <v>202</v>
      </c>
      <c r="B6" s="150"/>
      <c r="C6" s="9"/>
      <c r="D6" s="9"/>
      <c r="E6" s="9"/>
      <c r="F6" s="9"/>
    </row>
    <row r="7" spans="1:6" ht="18.75">
      <c r="A7" s="50" t="s">
        <v>352</v>
      </c>
      <c r="B7" s="50"/>
      <c r="C7" s="9"/>
      <c r="D7" s="9"/>
      <c r="E7" s="9"/>
      <c r="F7" s="9"/>
    </row>
    <row r="8" spans="1:6" ht="18.75">
      <c r="A8" s="18" t="s">
        <v>353</v>
      </c>
      <c r="B8" s="18"/>
      <c r="C8" s="9"/>
      <c r="D8" s="9"/>
      <c r="E8" s="9"/>
      <c r="F8" s="9"/>
    </row>
    <row r="9" spans="1:6" ht="15">
      <c r="A9" s="157" t="s">
        <v>351</v>
      </c>
      <c r="B9" s="157"/>
      <c r="C9" s="156"/>
      <c r="D9" s="156"/>
      <c r="E9" s="9"/>
      <c r="F9" s="9"/>
    </row>
    <row r="10" spans="1:4" ht="12.75">
      <c r="A10" s="9"/>
      <c r="B10" s="9"/>
      <c r="C10" s="9"/>
      <c r="D10" s="9"/>
    </row>
    <row r="11" spans="1:6" ht="15.75">
      <c r="A11" s="6"/>
      <c r="B11" s="6"/>
      <c r="C11" s="155"/>
      <c r="D11" s="6"/>
      <c r="E11" s="194"/>
      <c r="F11" s="395"/>
    </row>
    <row r="12" spans="1:6" ht="16.5" thickBot="1">
      <c r="A12" s="11" t="s">
        <v>354</v>
      </c>
      <c r="B12" s="11"/>
      <c r="C12" s="6"/>
      <c r="D12" s="6"/>
      <c r="E12" s="194"/>
      <c r="F12" s="395"/>
    </row>
    <row r="13" spans="1:6" s="12" customFormat="1" ht="15.75">
      <c r="A13" s="396"/>
      <c r="B13" s="392" t="s">
        <v>344</v>
      </c>
      <c r="C13" s="392" t="s">
        <v>344</v>
      </c>
      <c r="D13" s="392" t="s">
        <v>344</v>
      </c>
      <c r="E13" s="392" t="s">
        <v>344</v>
      </c>
      <c r="F13" s="400"/>
    </row>
    <row r="14" spans="1:6" s="12" customFormat="1" ht="15.75">
      <c r="A14" s="397" t="s">
        <v>384</v>
      </c>
      <c r="B14" s="393" t="s">
        <v>345</v>
      </c>
      <c r="C14" s="393" t="s">
        <v>345</v>
      </c>
      <c r="D14" s="393" t="s">
        <v>345</v>
      </c>
      <c r="E14" s="393" t="s">
        <v>345</v>
      </c>
      <c r="F14" s="401" t="s">
        <v>385</v>
      </c>
    </row>
    <row r="15" spans="1:6" s="12" customFormat="1" ht="15.75">
      <c r="A15" s="399" t="s">
        <v>346</v>
      </c>
      <c r="B15" s="394" t="s">
        <v>348</v>
      </c>
      <c r="C15" s="394" t="s">
        <v>349</v>
      </c>
      <c r="D15" s="507" t="s">
        <v>389</v>
      </c>
      <c r="E15" s="507" t="s">
        <v>347</v>
      </c>
      <c r="F15" s="402" t="s">
        <v>241</v>
      </c>
    </row>
    <row r="16" spans="1:6" s="12" customFormat="1" ht="15.75">
      <c r="A16" s="397" t="s">
        <v>313</v>
      </c>
      <c r="B16" s="155">
        <v>0.0610232116052376</v>
      </c>
      <c r="C16" s="155">
        <v>0.03588477351899282</v>
      </c>
      <c r="D16" s="155">
        <v>0.03791020544811575</v>
      </c>
      <c r="E16" s="155">
        <v>0.12253808888863159</v>
      </c>
      <c r="F16" s="508">
        <f>AVERAGE(B16:E16)</f>
        <v>0.06433906986524444</v>
      </c>
    </row>
    <row r="17" spans="1:6" s="12" customFormat="1" ht="15.75">
      <c r="A17" s="510" t="s">
        <v>386</v>
      </c>
      <c r="B17" s="155">
        <v>0.012184729275123604</v>
      </c>
      <c r="C17" s="155">
        <v>0.011453034373634536</v>
      </c>
      <c r="D17" s="155">
        <v>0.009563799163284753</v>
      </c>
      <c r="E17" s="155">
        <v>0.009119907704242166</v>
      </c>
      <c r="F17" s="508">
        <f>AVERAGE(B17:E17)</f>
        <v>0.010580367629071266</v>
      </c>
    </row>
    <row r="18" spans="1:6" s="12" customFormat="1" ht="15.75">
      <c r="A18" s="397" t="s">
        <v>312</v>
      </c>
      <c r="B18" s="155">
        <v>0.4622932619464293</v>
      </c>
      <c r="C18" s="155">
        <v>0.46264946357023784</v>
      </c>
      <c r="D18" s="155">
        <v>0.46619087811126764</v>
      </c>
      <c r="E18" s="155">
        <v>0.43659841051951065</v>
      </c>
      <c r="F18" s="508">
        <f>AVERAGE(B18:E18)</f>
        <v>0.45693300353686134</v>
      </c>
    </row>
    <row r="19" spans="1:6" s="12" customFormat="1" ht="15.75">
      <c r="A19" s="399" t="s">
        <v>264</v>
      </c>
      <c r="B19" s="512">
        <v>0.46449879717320935</v>
      </c>
      <c r="C19" s="512">
        <v>0.49001272853713473</v>
      </c>
      <c r="D19" s="512">
        <v>0.4863351172773318</v>
      </c>
      <c r="E19" s="512">
        <v>0.4317435928876157</v>
      </c>
      <c r="F19" s="513">
        <f>AVERAGE(B19:E19)</f>
        <v>0.4681475589688229</v>
      </c>
    </row>
    <row r="20" spans="1:6" s="12" customFormat="1" ht="16.5" thickBot="1">
      <c r="A20" s="398" t="s">
        <v>350</v>
      </c>
      <c r="B20" s="390">
        <v>1</v>
      </c>
      <c r="C20" s="390">
        <v>1</v>
      </c>
      <c r="D20" s="390">
        <v>1</v>
      </c>
      <c r="E20" s="390">
        <v>1</v>
      </c>
      <c r="F20" s="511">
        <f>AVERAGE(B20:E20)</f>
        <v>1</v>
      </c>
    </row>
    <row r="21" spans="1:5" s="12" customFormat="1" ht="15.75">
      <c r="A21" s="509" t="s">
        <v>387</v>
      </c>
      <c r="B21" s="10"/>
      <c r="C21" s="274"/>
      <c r="D21" s="274"/>
      <c r="E21" s="274"/>
    </row>
    <row r="22" spans="1:5" s="12" customFormat="1" ht="15.75">
      <c r="A22" s="10"/>
      <c r="B22" s="10"/>
      <c r="C22" s="10"/>
      <c r="D22" s="10"/>
      <c r="E22" s="10"/>
    </row>
    <row r="23" s="12" customFormat="1" ht="12.75"/>
    <row r="24" s="12" customFormat="1" ht="12.75"/>
    <row r="25" s="12" customFormat="1" ht="12.75"/>
    <row r="26" s="12" customFormat="1" ht="12.75">
      <c r="D26" s="12" t="s">
        <v>388</v>
      </c>
    </row>
    <row r="27" s="12" customFormat="1" ht="12.75"/>
    <row r="28" s="12" customFormat="1" ht="12.75"/>
    <row r="29" s="12" customFormat="1" ht="12.75"/>
  </sheetData>
  <printOptions/>
  <pageMargins left="0.77" right="0.75" top="0.43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50" zoomScaleNormal="50" workbookViewId="0" topLeftCell="A1">
      <selection activeCell="P48" sqref="P48:Q48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2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7" t="s">
        <v>190</v>
      </c>
      <c r="O1" s="5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 t="s">
        <v>186</v>
      </c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0.25">
      <c r="A4" s="106" t="s">
        <v>190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06"/>
      <c r="O4" s="5"/>
    </row>
    <row r="5" spans="1:15" s="110" customFormat="1" ht="2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5" s="110" customFormat="1" ht="20.25">
      <c r="A6" s="106" t="s">
        <v>187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6"/>
      <c r="O6" s="109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3" ht="12.75">
      <c r="A43" s="5" t="s">
        <v>188</v>
      </c>
    </row>
  </sheetData>
  <printOptions/>
  <pageMargins left="1.01" right="0.54" top="0.45" bottom="0.5" header="0.5" footer="0.5"/>
  <pageSetup fitToHeight="1" fitToWidth="1" horizontalDpi="360" verticalDpi="360" orientation="landscape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50" zoomScaleNormal="50" workbookViewId="0" topLeftCell="A1">
      <selection activeCell="H70" sqref="H70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2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7" t="s">
        <v>190</v>
      </c>
      <c r="O1" s="5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 t="s">
        <v>184</v>
      </c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0.25">
      <c r="A8" s="106" t="s">
        <v>190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3"/>
      <c r="N8" s="13"/>
      <c r="O8" s="5"/>
    </row>
    <row r="9" spans="1:15" s="110" customFormat="1" ht="20.25">
      <c r="A9" s="106" t="s">
        <v>183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 t="s">
        <v>178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printOptions/>
  <pageMargins left="0.59" right="0.54" top="0.45" bottom="0.5" header="0.5" footer="0.5"/>
  <pageSetup fitToHeight="1" fitToWidth="1" horizontalDpi="360" verticalDpi="360" orientation="landscape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workbookViewId="0" topLeftCell="A1">
      <selection activeCell="K48" sqref="K48"/>
    </sheetView>
  </sheetViews>
  <sheetFormatPr defaultColWidth="9.140625" defaultRowHeight="12.75"/>
  <cols>
    <col min="13" max="13" width="9.7109375" style="0" customWidth="1"/>
    <col min="18" max="18" width="10.28125" style="0" customWidth="1"/>
  </cols>
  <sheetData>
    <row r="1" spans="5:18" ht="2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7" t="s">
        <v>190</v>
      </c>
    </row>
    <row r="2" spans="5:18" ht="15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 t="s">
        <v>185</v>
      </c>
    </row>
    <row r="3" spans="5:18" ht="15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5:18" ht="15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11" customFormat="1" ht="15.75">
      <c r="A5" t="s">
        <v>154</v>
      </c>
      <c r="B5" t="s">
        <v>181</v>
      </c>
      <c r="C5"/>
      <c r="D5" t="s">
        <v>182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>
      <c r="A6">
        <v>1991</v>
      </c>
      <c r="B6" s="112">
        <v>0.118</v>
      </c>
      <c r="C6" s="179">
        <v>1.29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25">
      <c r="A7">
        <f aca="true" t="shared" si="0" ref="A7:A17">A6+1</f>
        <v>1992</v>
      </c>
      <c r="B7" s="112">
        <v>0.11</v>
      </c>
      <c r="C7" s="179">
        <v>1.39</v>
      </c>
      <c r="F7" s="106" t="s">
        <v>190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111" customFormat="1" ht="18.75">
      <c r="A8">
        <f t="shared" si="0"/>
        <v>1993</v>
      </c>
      <c r="B8" s="112">
        <v>0.1215</v>
      </c>
      <c r="C8" s="179">
        <v>1.66</v>
      </c>
      <c r="F8" s="50" t="s">
        <v>179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.75">
      <c r="A9">
        <f t="shared" si="0"/>
        <v>1994</v>
      </c>
      <c r="B9" s="112">
        <v>0.122</v>
      </c>
      <c r="C9" s="179">
        <v>1.28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>
        <f t="shared" si="0"/>
        <v>1995</v>
      </c>
      <c r="B10" s="112">
        <v>0.122</v>
      </c>
      <c r="C10" s="179">
        <v>1.36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>
        <f t="shared" si="0"/>
        <v>1996</v>
      </c>
      <c r="B11" s="112">
        <v>0.117</v>
      </c>
      <c r="C11" s="179">
        <v>1.35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>
        <f t="shared" si="0"/>
        <v>1997</v>
      </c>
      <c r="B12" s="112">
        <v>0.11</v>
      </c>
      <c r="C12" s="179">
        <v>1.38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>
        <f t="shared" si="0"/>
        <v>1998</v>
      </c>
      <c r="B13" s="112">
        <v>0.118</v>
      </c>
      <c r="C13" s="179">
        <v>1.7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>
        <f t="shared" si="0"/>
        <v>1999</v>
      </c>
      <c r="B14" s="112">
        <v>0.12</v>
      </c>
      <c r="C14" s="179">
        <v>1.75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>
        <f t="shared" si="0"/>
        <v>2000</v>
      </c>
      <c r="B15" s="112">
        <v>0.11649999999999999</v>
      </c>
      <c r="C15" s="179">
        <v>1.42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ht="15.75">
      <c r="A16">
        <f t="shared" si="0"/>
        <v>2001</v>
      </c>
      <c r="B16" s="112">
        <v>0.1345</v>
      </c>
      <c r="C16" s="179">
        <v>1.83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80"/>
      <c r="U16" s="180"/>
    </row>
    <row r="17" spans="1:21" ht="15.75">
      <c r="A17">
        <f t="shared" si="0"/>
        <v>2002</v>
      </c>
      <c r="B17" s="112">
        <v>0.133</v>
      </c>
      <c r="C17" s="179">
        <v>1.6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180"/>
      <c r="U17" s="180"/>
    </row>
    <row r="18" spans="1:21" ht="15.75">
      <c r="A18">
        <v>2003</v>
      </c>
      <c r="B18" s="112">
        <v>0.124</v>
      </c>
      <c r="C18" s="179">
        <v>1.41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80"/>
      <c r="U18" s="180"/>
    </row>
    <row r="19" spans="1:21" ht="15.75">
      <c r="A19">
        <v>2004</v>
      </c>
      <c r="B19" s="112">
        <v>0.114</v>
      </c>
      <c r="C19" s="179">
        <v>1.49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T19" s="180"/>
      <c r="U19" s="180"/>
    </row>
    <row r="20" spans="1:21" ht="15.75">
      <c r="A20">
        <v>2005</v>
      </c>
      <c r="B20" s="112">
        <v>0.118</v>
      </c>
      <c r="C20" s="179">
        <v>1.95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80"/>
      <c r="U20" s="180"/>
    </row>
    <row r="21" spans="5:21" ht="15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T21" s="180"/>
      <c r="U21" s="180"/>
    </row>
    <row r="22" spans="5:21" ht="15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180"/>
      <c r="U22" s="180"/>
    </row>
    <row r="23" spans="5:21" ht="15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T23" s="180"/>
      <c r="U23" s="180"/>
    </row>
    <row r="24" spans="5:21" ht="15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T24" s="180"/>
      <c r="U24" s="180"/>
    </row>
    <row r="25" spans="5:21" ht="15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T25" s="180"/>
      <c r="U25" s="180"/>
    </row>
    <row r="26" spans="5:21" ht="15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180"/>
      <c r="U26" s="180"/>
    </row>
    <row r="27" spans="5:21" ht="15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180"/>
      <c r="U27" s="180"/>
    </row>
    <row r="28" spans="5:21" ht="15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180"/>
      <c r="U28" s="180"/>
    </row>
    <row r="29" spans="5:21" ht="15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180"/>
      <c r="U29" s="181"/>
    </row>
    <row r="30" spans="5:18" ht="15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5:18" ht="15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5:18" ht="15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5:18" ht="15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5:18" ht="15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5:18" ht="15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6:18" ht="15.75">
      <c r="F36" s="2" t="s">
        <v>178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5:18" ht="15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5:18" ht="15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5:18" ht="15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5:18" ht="15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5:18" ht="15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8" ht="15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6:18" s="111" customFormat="1" ht="15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printOptions/>
  <pageMargins left="1.19" right="0.75" top="0.42" bottom="0.24" header="0.39" footer="0.23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workbookViewId="0" topLeftCell="A10">
      <selection activeCell="D68" sqref="D68"/>
    </sheetView>
  </sheetViews>
  <sheetFormatPr defaultColWidth="9.140625" defaultRowHeight="12.75"/>
  <cols>
    <col min="1" max="1" width="23.7109375" style="39" bestFit="1" customWidth="1"/>
    <col min="2" max="2" width="10.140625" style="39" customWidth="1"/>
    <col min="3" max="3" width="6.00390625" style="39" customWidth="1"/>
    <col min="4" max="4" width="23.7109375" style="39" bestFit="1" customWidth="1"/>
    <col min="5" max="5" width="10.140625" style="39" customWidth="1"/>
    <col min="6" max="6" width="6.00390625" style="39" customWidth="1"/>
    <col min="7" max="7" width="23.7109375" style="39" bestFit="1" customWidth="1"/>
    <col min="8" max="8" width="10.140625" style="39" customWidth="1"/>
    <col min="9" max="9" width="6.28125" style="39" customWidth="1"/>
    <col min="10" max="10" width="8.8515625" style="39" customWidth="1"/>
    <col min="11" max="11" width="13.57421875" style="39" bestFit="1" customWidth="1"/>
    <col min="12" max="16384" width="12.57421875" style="39" customWidth="1"/>
  </cols>
  <sheetData>
    <row r="1" spans="1:9" ht="15.75">
      <c r="A1" s="5"/>
      <c r="B1" s="5"/>
      <c r="C1" s="5"/>
      <c r="D1" s="5"/>
      <c r="E1" s="5"/>
      <c r="F1" s="5"/>
      <c r="G1" s="5"/>
      <c r="H1" s="5"/>
      <c r="I1" s="1" t="s">
        <v>191</v>
      </c>
    </row>
    <row r="2" spans="1:9" ht="15.75">
      <c r="A2" s="5"/>
      <c r="B2" s="5"/>
      <c r="C2" s="5"/>
      <c r="D2" s="5"/>
      <c r="E2" s="5"/>
      <c r="F2" s="5"/>
      <c r="G2" s="5"/>
      <c r="H2" s="5"/>
      <c r="I2" s="1" t="s">
        <v>0</v>
      </c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0.25">
      <c r="A4" s="106" t="s">
        <v>191</v>
      </c>
      <c r="B4" s="13"/>
      <c r="C4" s="13"/>
      <c r="D4" s="9"/>
      <c r="E4" s="13"/>
      <c r="F4" s="13"/>
      <c r="G4" s="13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20.25">
      <c r="A6" s="106" t="s">
        <v>177</v>
      </c>
      <c r="B6" s="13"/>
      <c r="C6" s="9"/>
      <c r="D6" s="13"/>
      <c r="E6" s="13"/>
      <c r="F6" s="13"/>
      <c r="G6" s="13"/>
      <c r="H6" s="13"/>
      <c r="I6" s="13"/>
    </row>
    <row r="12" spans="1:9" ht="15.75">
      <c r="A12" s="38"/>
      <c r="B12" s="38" t="s">
        <v>36</v>
      </c>
      <c r="C12" s="38"/>
      <c r="D12" s="38"/>
      <c r="E12" s="38" t="s">
        <v>36</v>
      </c>
      <c r="F12" s="38"/>
      <c r="G12" s="38"/>
      <c r="H12" s="38" t="s">
        <v>36</v>
      </c>
      <c r="I12" s="38"/>
    </row>
    <row r="13" spans="1:11" ht="15.75">
      <c r="A13" s="38" t="s">
        <v>37</v>
      </c>
      <c r="B13" s="38" t="s">
        <v>38</v>
      </c>
      <c r="C13" s="38" t="s">
        <v>39</v>
      </c>
      <c r="D13" s="38" t="s">
        <v>37</v>
      </c>
      <c r="E13" s="38" t="s">
        <v>38</v>
      </c>
      <c r="F13" s="38" t="s">
        <v>39</v>
      </c>
      <c r="G13" s="38" t="s">
        <v>37</v>
      </c>
      <c r="H13" s="38" t="s">
        <v>38</v>
      </c>
      <c r="I13" s="38" t="s">
        <v>39</v>
      </c>
      <c r="J13" s="40"/>
      <c r="K13" s="40"/>
    </row>
    <row r="14" spans="1:11" ht="12.75">
      <c r="A14" s="204" t="s">
        <v>40</v>
      </c>
      <c r="B14" s="205">
        <v>59</v>
      </c>
      <c r="C14" s="206">
        <v>3.038461538461539</v>
      </c>
      <c r="D14" s="204" t="s">
        <v>47</v>
      </c>
      <c r="E14" s="205">
        <v>16</v>
      </c>
      <c r="F14" s="206">
        <v>1.0771428571428572</v>
      </c>
      <c r="G14" s="204" t="s">
        <v>94</v>
      </c>
      <c r="H14" s="205">
        <v>40</v>
      </c>
      <c r="I14" s="206">
        <v>0.82375</v>
      </c>
      <c r="J14" s="42"/>
      <c r="K14" s="43"/>
    </row>
    <row r="15" spans="1:11" ht="12.75">
      <c r="A15" s="204" t="s">
        <v>46</v>
      </c>
      <c r="B15" s="205">
        <v>121</v>
      </c>
      <c r="C15" s="206">
        <v>2.9662068965517223</v>
      </c>
      <c r="D15" s="204" t="s">
        <v>44</v>
      </c>
      <c r="E15" s="205">
        <v>177</v>
      </c>
      <c r="F15" s="206">
        <v>1.075</v>
      </c>
      <c r="G15" s="204" t="s">
        <v>92</v>
      </c>
      <c r="H15" s="205">
        <v>76</v>
      </c>
      <c r="I15" s="206">
        <v>0.8235714285714285</v>
      </c>
      <c r="J15" s="42"/>
      <c r="K15" s="43"/>
    </row>
    <row r="16" spans="1:11" ht="12.75">
      <c r="A16" s="204" t="s">
        <v>49</v>
      </c>
      <c r="B16" s="205">
        <v>14</v>
      </c>
      <c r="C16" s="206">
        <v>2.9121428571428574</v>
      </c>
      <c r="D16" s="204" t="s">
        <v>100</v>
      </c>
      <c r="E16" s="205">
        <v>261</v>
      </c>
      <c r="F16" s="206">
        <v>1.0416774193548388</v>
      </c>
      <c r="G16" s="204" t="s">
        <v>66</v>
      </c>
      <c r="H16" s="205">
        <v>118</v>
      </c>
      <c r="I16" s="206">
        <v>0.8201298701298699</v>
      </c>
      <c r="J16" s="42"/>
      <c r="K16" s="43"/>
    </row>
    <row r="17" spans="1:11" ht="12.75">
      <c r="A17" s="204" t="s">
        <v>43</v>
      </c>
      <c r="B17" s="205">
        <v>306</v>
      </c>
      <c r="C17" s="206">
        <v>2.778958333333333</v>
      </c>
      <c r="D17" s="204" t="s">
        <v>105</v>
      </c>
      <c r="E17" s="205">
        <v>11</v>
      </c>
      <c r="F17" s="206">
        <v>1.031818181818182</v>
      </c>
      <c r="G17" s="204" t="s">
        <v>87</v>
      </c>
      <c r="H17" s="205">
        <v>20</v>
      </c>
      <c r="I17" s="206">
        <v>0.8175</v>
      </c>
      <c r="J17" s="42"/>
      <c r="K17" s="43"/>
    </row>
    <row r="18" spans="1:11" ht="12.75">
      <c r="A18" s="204" t="s">
        <v>55</v>
      </c>
      <c r="B18" s="205">
        <v>122</v>
      </c>
      <c r="C18" s="206">
        <v>2.6054929577464776</v>
      </c>
      <c r="D18" s="204" t="s">
        <v>129</v>
      </c>
      <c r="E18" s="205">
        <v>77</v>
      </c>
      <c r="F18" s="206">
        <v>1.03</v>
      </c>
      <c r="G18" s="204" t="s">
        <v>109</v>
      </c>
      <c r="H18" s="205">
        <v>37</v>
      </c>
      <c r="I18" s="206">
        <v>0.8162162162162164</v>
      </c>
      <c r="J18" s="42"/>
      <c r="K18" s="43"/>
    </row>
    <row r="19" spans="1:11" ht="12.75">
      <c r="A19" s="204" t="s">
        <v>52</v>
      </c>
      <c r="B19" s="205">
        <v>66</v>
      </c>
      <c r="C19" s="206">
        <v>2.595128205128205</v>
      </c>
      <c r="D19" s="204" t="s">
        <v>74</v>
      </c>
      <c r="E19" s="205">
        <v>18</v>
      </c>
      <c r="F19" s="206">
        <v>1.025</v>
      </c>
      <c r="G19" s="204" t="s">
        <v>42</v>
      </c>
      <c r="H19" s="205">
        <v>25</v>
      </c>
      <c r="I19" s="206">
        <v>0.812</v>
      </c>
      <c r="J19" s="42"/>
      <c r="K19" s="43"/>
    </row>
    <row r="20" spans="1:11" ht="12.75">
      <c r="A20" s="204" t="s">
        <v>61</v>
      </c>
      <c r="B20" s="205">
        <v>32</v>
      </c>
      <c r="C20" s="206">
        <v>2.4683333333333333</v>
      </c>
      <c r="D20" s="204" t="s">
        <v>53</v>
      </c>
      <c r="E20" s="205">
        <v>98</v>
      </c>
      <c r="F20" s="206">
        <v>1.0224590163934426</v>
      </c>
      <c r="G20" s="204" t="s">
        <v>68</v>
      </c>
      <c r="H20" s="205">
        <v>15</v>
      </c>
      <c r="I20" s="206">
        <v>0.81</v>
      </c>
      <c r="J20" s="42"/>
      <c r="K20" s="43"/>
    </row>
    <row r="21" spans="1:11" ht="12.75">
      <c r="A21" s="204" t="s">
        <v>73</v>
      </c>
      <c r="B21" s="205">
        <v>25</v>
      </c>
      <c r="C21" s="206">
        <v>2.232</v>
      </c>
      <c r="D21" s="204" t="s">
        <v>121</v>
      </c>
      <c r="E21" s="205">
        <v>22</v>
      </c>
      <c r="F21" s="206">
        <v>1.016315789473684</v>
      </c>
      <c r="G21" s="204" t="s">
        <v>90</v>
      </c>
      <c r="H21" s="205">
        <v>29</v>
      </c>
      <c r="I21" s="206">
        <v>0.8017241379310343</v>
      </c>
      <c r="J21" s="42"/>
      <c r="K21" s="43"/>
    </row>
    <row r="22" spans="1:11" ht="12.75">
      <c r="A22" s="204" t="s">
        <v>58</v>
      </c>
      <c r="B22" s="205">
        <v>138</v>
      </c>
      <c r="C22" s="206">
        <v>2.225</v>
      </c>
      <c r="D22" s="204" t="s">
        <v>50</v>
      </c>
      <c r="E22" s="205">
        <v>46</v>
      </c>
      <c r="F22" s="206">
        <v>0.9936363636363637</v>
      </c>
      <c r="G22" s="204" t="s">
        <v>72</v>
      </c>
      <c r="H22" s="205">
        <v>26</v>
      </c>
      <c r="I22" s="206">
        <v>0.7903846153846152</v>
      </c>
      <c r="J22" s="42"/>
      <c r="K22" s="43"/>
    </row>
    <row r="23" spans="1:11" ht="12.75">
      <c r="A23" s="204" t="s">
        <v>64</v>
      </c>
      <c r="B23" s="205">
        <v>395</v>
      </c>
      <c r="C23" s="206">
        <v>2.0620202020202014</v>
      </c>
      <c r="D23" s="204" t="s">
        <v>220</v>
      </c>
      <c r="E23" s="205">
        <v>14</v>
      </c>
      <c r="F23" s="206">
        <v>0.975</v>
      </c>
      <c r="G23" s="204" t="s">
        <v>112</v>
      </c>
      <c r="H23" s="205">
        <v>7</v>
      </c>
      <c r="I23" s="206">
        <v>0.7642857142857142</v>
      </c>
      <c r="J23" s="42"/>
      <c r="K23" s="43"/>
    </row>
    <row r="24" spans="1:11" ht="12.75">
      <c r="A24" s="204" t="s">
        <v>70</v>
      </c>
      <c r="B24" s="205">
        <v>20</v>
      </c>
      <c r="C24" s="206">
        <v>1.8758823529411763</v>
      </c>
      <c r="D24" s="204" t="s">
        <v>54</v>
      </c>
      <c r="E24" s="205">
        <v>207</v>
      </c>
      <c r="F24" s="206">
        <v>0.968861788617886</v>
      </c>
      <c r="G24" s="204" t="s">
        <v>81</v>
      </c>
      <c r="H24" s="205">
        <v>91</v>
      </c>
      <c r="I24" s="206">
        <v>0.7565517241379314</v>
      </c>
      <c r="J24" s="42"/>
      <c r="K24" s="43"/>
    </row>
    <row r="25" spans="1:11" ht="12.75">
      <c r="A25" s="204" t="s">
        <v>67</v>
      </c>
      <c r="B25" s="205">
        <v>22</v>
      </c>
      <c r="C25" s="206">
        <v>1.824375</v>
      </c>
      <c r="D25" s="204" t="s">
        <v>124</v>
      </c>
      <c r="E25" s="205">
        <v>184</v>
      </c>
      <c r="F25" s="206">
        <v>0.9644186046511629</v>
      </c>
      <c r="G25" s="204" t="s">
        <v>56</v>
      </c>
      <c r="H25" s="205">
        <v>244</v>
      </c>
      <c r="I25" s="206">
        <v>0.7477459016393442</v>
      </c>
      <c r="J25" s="42"/>
      <c r="K25" s="43"/>
    </row>
    <row r="26" spans="1:11" ht="12.75">
      <c r="A26" s="204" t="s">
        <v>85</v>
      </c>
      <c r="B26" s="205">
        <v>104</v>
      </c>
      <c r="C26" s="206">
        <v>1.8119230769230763</v>
      </c>
      <c r="D26" s="204" t="s">
        <v>45</v>
      </c>
      <c r="E26" s="205">
        <v>45</v>
      </c>
      <c r="F26" s="206">
        <v>0.9595652173913044</v>
      </c>
      <c r="G26" s="204" t="s">
        <v>95</v>
      </c>
      <c r="H26" s="205">
        <v>39</v>
      </c>
      <c r="I26" s="206">
        <v>0.7474358974358974</v>
      </c>
      <c r="J26" s="42"/>
      <c r="K26" s="43"/>
    </row>
    <row r="27" spans="1:11" ht="12.75">
      <c r="A27" s="204" t="s">
        <v>79</v>
      </c>
      <c r="B27" s="205">
        <v>146</v>
      </c>
      <c r="C27" s="206">
        <v>1.6855072463768113</v>
      </c>
      <c r="D27" s="204" t="s">
        <v>89</v>
      </c>
      <c r="E27" s="205">
        <v>36</v>
      </c>
      <c r="F27" s="206">
        <v>0.9555555555555553</v>
      </c>
      <c r="G27" s="204" t="s">
        <v>65</v>
      </c>
      <c r="H27" s="205">
        <v>47</v>
      </c>
      <c r="I27" s="206">
        <v>0.7419999999999999</v>
      </c>
      <c r="J27" s="42"/>
      <c r="K27" s="43"/>
    </row>
    <row r="28" spans="1:11" ht="12.75">
      <c r="A28" s="204" t="s">
        <v>76</v>
      </c>
      <c r="B28" s="205">
        <v>175</v>
      </c>
      <c r="C28" s="206">
        <v>1.6498260869565213</v>
      </c>
      <c r="D28" s="204" t="s">
        <v>115</v>
      </c>
      <c r="E28" s="205">
        <v>5</v>
      </c>
      <c r="F28" s="206">
        <v>0.9475</v>
      </c>
      <c r="G28" s="204" t="s">
        <v>71</v>
      </c>
      <c r="H28" s="205">
        <v>43</v>
      </c>
      <c r="I28" s="206">
        <v>0.7313953488372092</v>
      </c>
      <c r="J28" s="42"/>
      <c r="K28" s="43"/>
    </row>
    <row r="29" spans="1:11" ht="12.75">
      <c r="A29" s="204" t="s">
        <v>93</v>
      </c>
      <c r="B29" s="205">
        <v>87</v>
      </c>
      <c r="C29" s="206">
        <v>1.632857142857143</v>
      </c>
      <c r="D29" s="204" t="s">
        <v>48</v>
      </c>
      <c r="E29" s="205">
        <v>26</v>
      </c>
      <c r="F29" s="206">
        <v>0.9417391304347824</v>
      </c>
      <c r="G29" s="204" t="s">
        <v>110</v>
      </c>
      <c r="H29" s="205">
        <v>21</v>
      </c>
      <c r="I29" s="206">
        <v>0.730952380952381</v>
      </c>
      <c r="J29" s="42"/>
      <c r="K29" s="43"/>
    </row>
    <row r="30" spans="1:11" ht="12.75">
      <c r="A30" s="204" t="s">
        <v>82</v>
      </c>
      <c r="B30" s="205">
        <v>91</v>
      </c>
      <c r="C30" s="206">
        <v>1.5870689655172412</v>
      </c>
      <c r="D30" s="204" t="s">
        <v>51</v>
      </c>
      <c r="E30" s="205">
        <v>34</v>
      </c>
      <c r="F30" s="206">
        <v>0.9235294117647059</v>
      </c>
      <c r="G30" s="204" t="s">
        <v>106</v>
      </c>
      <c r="H30" s="205">
        <v>18</v>
      </c>
      <c r="I30" s="206">
        <v>0.7305555555555555</v>
      </c>
      <c r="J30" s="42"/>
      <c r="K30" s="43"/>
    </row>
    <row r="31" spans="1:11" ht="12.75">
      <c r="A31" s="204" t="s">
        <v>108</v>
      </c>
      <c r="B31" s="205">
        <v>306</v>
      </c>
      <c r="C31" s="206">
        <v>1.5869021739130436</v>
      </c>
      <c r="D31" s="204" t="s">
        <v>41</v>
      </c>
      <c r="E31" s="205">
        <v>12</v>
      </c>
      <c r="F31" s="206">
        <v>0.92</v>
      </c>
      <c r="G31" s="204" t="s">
        <v>136</v>
      </c>
      <c r="H31" s="205">
        <v>39</v>
      </c>
      <c r="I31" s="206">
        <v>0.7242857142857143</v>
      </c>
      <c r="J31" s="42"/>
      <c r="K31" s="43"/>
    </row>
    <row r="32" spans="1:11" ht="12.75">
      <c r="A32" s="204" t="s">
        <v>96</v>
      </c>
      <c r="B32" s="205">
        <v>34</v>
      </c>
      <c r="C32" s="206">
        <v>1.563125</v>
      </c>
      <c r="D32" s="204" t="s">
        <v>75</v>
      </c>
      <c r="E32" s="205">
        <v>36</v>
      </c>
      <c r="F32" s="206">
        <v>0.9196153846153846</v>
      </c>
      <c r="G32" s="204" t="s">
        <v>113</v>
      </c>
      <c r="H32" s="205">
        <v>11</v>
      </c>
      <c r="I32" s="206">
        <v>0.7227272727272727</v>
      </c>
      <c r="J32" s="42"/>
      <c r="K32" s="43"/>
    </row>
    <row r="33" spans="1:11" ht="12.75">
      <c r="A33" s="204" t="s">
        <v>102</v>
      </c>
      <c r="B33" s="205">
        <v>4</v>
      </c>
      <c r="C33" s="206">
        <v>1.505</v>
      </c>
      <c r="D33" s="204" t="s">
        <v>60</v>
      </c>
      <c r="E33" s="205">
        <v>15</v>
      </c>
      <c r="F33" s="206">
        <v>0.9033333333333335</v>
      </c>
      <c r="G33" s="204" t="s">
        <v>69</v>
      </c>
      <c r="H33" s="205">
        <v>12</v>
      </c>
      <c r="I33" s="206">
        <v>0.7066666666666666</v>
      </c>
      <c r="J33" s="42"/>
      <c r="K33" s="43"/>
    </row>
    <row r="34" spans="1:11" ht="12.75">
      <c r="A34" s="204" t="s">
        <v>99</v>
      </c>
      <c r="B34" s="205">
        <v>86</v>
      </c>
      <c r="C34" s="206">
        <v>1.4666666666666668</v>
      </c>
      <c r="D34" s="204" t="s">
        <v>133</v>
      </c>
      <c r="E34" s="205">
        <v>92</v>
      </c>
      <c r="F34" s="206">
        <v>0.8989830508474577</v>
      </c>
      <c r="G34" s="204" t="s">
        <v>116</v>
      </c>
      <c r="H34" s="205">
        <v>29</v>
      </c>
      <c r="I34" s="206">
        <v>0.7017241379310344</v>
      </c>
      <c r="J34" s="42"/>
      <c r="K34" s="43"/>
    </row>
    <row r="35" spans="1:11" ht="12.75">
      <c r="A35" s="204" t="s">
        <v>88</v>
      </c>
      <c r="B35" s="205">
        <v>45</v>
      </c>
      <c r="C35" s="206">
        <v>1.4025925925925924</v>
      </c>
      <c r="D35" s="204" t="s">
        <v>77</v>
      </c>
      <c r="E35" s="205">
        <v>60</v>
      </c>
      <c r="F35" s="206">
        <v>0.8958333333333334</v>
      </c>
      <c r="G35" s="204" t="s">
        <v>130</v>
      </c>
      <c r="H35" s="205">
        <v>84</v>
      </c>
      <c r="I35" s="206">
        <v>0.6958333333333334</v>
      </c>
      <c r="J35" s="42"/>
      <c r="K35" s="43"/>
    </row>
    <row r="36" spans="1:11" ht="12.75">
      <c r="A36" s="204" t="s">
        <v>123</v>
      </c>
      <c r="B36" s="205">
        <v>35</v>
      </c>
      <c r="C36" s="206">
        <v>1.3812</v>
      </c>
      <c r="D36" s="204" t="s">
        <v>127</v>
      </c>
      <c r="E36" s="205">
        <v>30</v>
      </c>
      <c r="F36" s="206">
        <v>0.895</v>
      </c>
      <c r="G36" s="204" t="s">
        <v>84</v>
      </c>
      <c r="H36" s="205">
        <v>82</v>
      </c>
      <c r="I36" s="206">
        <v>0.6768292682926829</v>
      </c>
      <c r="J36" s="42"/>
      <c r="K36" s="43"/>
    </row>
    <row r="37" spans="1:11" ht="12.75">
      <c r="A37" s="204" t="s">
        <v>91</v>
      </c>
      <c r="B37" s="205">
        <v>31</v>
      </c>
      <c r="C37" s="206">
        <v>1.35625</v>
      </c>
      <c r="D37" s="204" t="s">
        <v>120</v>
      </c>
      <c r="E37" s="205">
        <v>10</v>
      </c>
      <c r="F37" s="206">
        <v>0.89375</v>
      </c>
      <c r="G37" s="204" t="s">
        <v>119</v>
      </c>
      <c r="H37" s="205">
        <v>122</v>
      </c>
      <c r="I37" s="206">
        <v>0.6745901639344263</v>
      </c>
      <c r="J37" s="42"/>
      <c r="K37" s="43"/>
    </row>
    <row r="38" spans="1:11" ht="12.75">
      <c r="A38" s="204" t="s">
        <v>132</v>
      </c>
      <c r="B38" s="205">
        <v>30</v>
      </c>
      <c r="C38" s="206">
        <v>1.26375</v>
      </c>
      <c r="D38" s="204" t="s">
        <v>78</v>
      </c>
      <c r="E38" s="205">
        <v>41</v>
      </c>
      <c r="F38" s="206">
        <v>0.8822727272727271</v>
      </c>
      <c r="G38" s="204" t="s">
        <v>98</v>
      </c>
      <c r="H38" s="205">
        <v>148</v>
      </c>
      <c r="I38" s="206">
        <v>0.6709459459459458</v>
      </c>
      <c r="J38" s="42"/>
      <c r="K38" s="43"/>
    </row>
    <row r="39" spans="1:11" ht="12.75">
      <c r="A39" s="204" t="s">
        <v>111</v>
      </c>
      <c r="B39" s="205">
        <v>15</v>
      </c>
      <c r="C39" s="206">
        <v>1.255</v>
      </c>
      <c r="D39" s="204" t="s">
        <v>103</v>
      </c>
      <c r="E39" s="205">
        <v>37</v>
      </c>
      <c r="F39" s="206">
        <v>0.8770270270270271</v>
      </c>
      <c r="G39" s="204" t="s">
        <v>138</v>
      </c>
      <c r="H39" s="205">
        <v>62</v>
      </c>
      <c r="I39" s="206">
        <v>0.6693548387096772</v>
      </c>
      <c r="J39" s="42"/>
      <c r="K39" s="43"/>
    </row>
    <row r="40" spans="1:11" ht="12.75">
      <c r="A40" s="204" t="s">
        <v>126</v>
      </c>
      <c r="B40" s="205">
        <v>29</v>
      </c>
      <c r="C40" s="206">
        <v>1.2305263157894735</v>
      </c>
      <c r="D40" s="204" t="s">
        <v>114</v>
      </c>
      <c r="E40" s="205">
        <v>36</v>
      </c>
      <c r="F40" s="206">
        <v>0.8638461538461539</v>
      </c>
      <c r="G40" s="204" t="s">
        <v>107</v>
      </c>
      <c r="H40" s="205">
        <v>11</v>
      </c>
      <c r="I40" s="206">
        <v>0.6636363636363638</v>
      </c>
      <c r="J40" s="42"/>
      <c r="K40" s="43"/>
    </row>
    <row r="41" spans="1:11" ht="12.75">
      <c r="A41" s="204" t="s">
        <v>59</v>
      </c>
      <c r="B41" s="205">
        <v>58</v>
      </c>
      <c r="C41" s="206">
        <v>1.2206451612903224</v>
      </c>
      <c r="D41" s="204" t="s">
        <v>83</v>
      </c>
      <c r="E41" s="205">
        <v>15</v>
      </c>
      <c r="F41" s="206">
        <v>0.86</v>
      </c>
      <c r="G41" s="204" t="s">
        <v>137</v>
      </c>
      <c r="H41" s="205">
        <v>16</v>
      </c>
      <c r="I41" s="206">
        <v>0.64375</v>
      </c>
      <c r="J41" s="42"/>
      <c r="K41" s="43"/>
    </row>
    <row r="42" spans="1:11" ht="12.75">
      <c r="A42" s="204" t="s">
        <v>135</v>
      </c>
      <c r="B42" s="205">
        <v>13</v>
      </c>
      <c r="C42" s="206">
        <v>1.1920000000000002</v>
      </c>
      <c r="D42" s="204" t="s">
        <v>101</v>
      </c>
      <c r="E42" s="205">
        <v>23</v>
      </c>
      <c r="F42" s="206">
        <v>0.8565217391304347</v>
      </c>
      <c r="G42" s="204" t="s">
        <v>122</v>
      </c>
      <c r="H42" s="205">
        <v>110</v>
      </c>
      <c r="I42" s="206">
        <v>0.609090909090909</v>
      </c>
      <c r="J42" s="42"/>
      <c r="K42" s="43"/>
    </row>
    <row r="43" spans="1:11" ht="12.75">
      <c r="A43" s="204" t="s">
        <v>97</v>
      </c>
      <c r="B43" s="205">
        <v>14</v>
      </c>
      <c r="C43" s="206">
        <v>1.13625</v>
      </c>
      <c r="D43" s="204" t="s">
        <v>86</v>
      </c>
      <c r="E43" s="205">
        <v>19</v>
      </c>
      <c r="F43" s="206">
        <v>0.8552631578947368</v>
      </c>
      <c r="G43" s="204" t="s">
        <v>128</v>
      </c>
      <c r="H43" s="205">
        <v>19</v>
      </c>
      <c r="I43" s="206">
        <v>0.6052631578947367</v>
      </c>
      <c r="J43" s="42"/>
      <c r="K43" s="43"/>
    </row>
    <row r="44" spans="1:11" ht="12.75">
      <c r="A44" s="204" t="s">
        <v>62</v>
      </c>
      <c r="B44" s="205">
        <v>27</v>
      </c>
      <c r="C44" s="206">
        <v>1.097</v>
      </c>
      <c r="D44" s="204" t="s">
        <v>63</v>
      </c>
      <c r="E44" s="205">
        <v>70</v>
      </c>
      <c r="F44" s="206">
        <v>0.8435714285714286</v>
      </c>
      <c r="G44" s="204" t="s">
        <v>104</v>
      </c>
      <c r="H44" s="205">
        <v>21</v>
      </c>
      <c r="I44" s="206">
        <v>0.6</v>
      </c>
      <c r="J44" s="42"/>
      <c r="K44" s="43"/>
    </row>
    <row r="45" spans="1:11" ht="12.75">
      <c r="A45" s="204" t="s">
        <v>117</v>
      </c>
      <c r="B45" s="205">
        <v>38</v>
      </c>
      <c r="C45" s="206">
        <v>1.0927777777777776</v>
      </c>
      <c r="D45" s="204" t="s">
        <v>118</v>
      </c>
      <c r="E45" s="205">
        <v>33</v>
      </c>
      <c r="F45" s="206">
        <v>0.83875</v>
      </c>
      <c r="G45" s="204" t="s">
        <v>134</v>
      </c>
      <c r="H45" s="205">
        <v>22</v>
      </c>
      <c r="I45" s="206">
        <v>0.5568181818181818</v>
      </c>
      <c r="J45" s="42"/>
      <c r="K45" s="43"/>
    </row>
    <row r="46" spans="1:11" ht="12.75">
      <c r="A46" s="204" t="s">
        <v>80</v>
      </c>
      <c r="B46" s="205">
        <v>74</v>
      </c>
      <c r="C46" s="206">
        <v>1.0829268292682925</v>
      </c>
      <c r="D46" s="204" t="s">
        <v>57</v>
      </c>
      <c r="E46" s="205">
        <v>134</v>
      </c>
      <c r="F46" s="206">
        <v>0.8323863636363634</v>
      </c>
      <c r="G46" s="204" t="s">
        <v>125</v>
      </c>
      <c r="H46" s="205">
        <v>487</v>
      </c>
      <c r="I46" s="206">
        <v>0.5549281314168378</v>
      </c>
      <c r="J46" s="42"/>
      <c r="K46" s="43"/>
    </row>
    <row r="47" spans="1:11" ht="12.75">
      <c r="A47"/>
      <c r="B47"/>
      <c r="C47"/>
      <c r="D47"/>
      <c r="E47"/>
      <c r="F47"/>
      <c r="G47" s="204" t="s">
        <v>131</v>
      </c>
      <c r="H47" s="205">
        <v>221</v>
      </c>
      <c r="I47" s="206">
        <v>0.49162895927601824</v>
      </c>
      <c r="J47" s="42"/>
      <c r="K47" s="43"/>
    </row>
    <row r="48" spans="1:11" ht="12.75">
      <c r="A48"/>
      <c r="B48"/>
      <c r="C48"/>
      <c r="D48"/>
      <c r="E48"/>
      <c r="F48"/>
      <c r="G48" s="207" t="s">
        <v>139</v>
      </c>
      <c r="H48" s="208">
        <v>7113</v>
      </c>
      <c r="I48" s="209">
        <v>1.1547710667316153</v>
      </c>
      <c r="J48" s="42"/>
      <c r="K48" s="43"/>
    </row>
    <row r="49" spans="1:11" ht="12.75">
      <c r="A49" s="210" t="s">
        <v>172</v>
      </c>
      <c r="C49" s="41"/>
      <c r="I49" s="41"/>
      <c r="J49" s="42"/>
      <c r="K49" s="43"/>
    </row>
    <row r="50" spans="3:11" ht="12.75">
      <c r="C50" s="41"/>
      <c r="I50" s="41"/>
      <c r="J50" s="42"/>
      <c r="K50" s="43"/>
    </row>
    <row r="51" spans="3:11" ht="12.75">
      <c r="C51" s="41"/>
      <c r="I51" s="41"/>
      <c r="J51" s="42"/>
      <c r="K51" s="43"/>
    </row>
    <row r="52" spans="3:11" ht="12.75">
      <c r="C52" s="41"/>
      <c r="I52" s="41"/>
      <c r="J52" s="42"/>
      <c r="K52" s="43"/>
    </row>
    <row r="53" spans="3:11" ht="12.75">
      <c r="C53" s="41"/>
      <c r="I53" s="41"/>
      <c r="J53" s="42"/>
      <c r="K53" s="43"/>
    </row>
    <row r="54" spans="3:11" ht="12.75">
      <c r="C54" s="41"/>
      <c r="I54" s="41"/>
      <c r="J54" s="42"/>
      <c r="K54" s="43"/>
    </row>
    <row r="55" spans="3:11" ht="12.75">
      <c r="C55" s="41"/>
      <c r="I55" s="41"/>
      <c r="J55" s="42"/>
      <c r="K55" s="43"/>
    </row>
    <row r="56" spans="3:11" ht="12.75">
      <c r="C56" s="41"/>
      <c r="I56" s="41"/>
      <c r="J56" s="42"/>
      <c r="K56" s="43"/>
    </row>
    <row r="57" spans="3:11" ht="12.75">
      <c r="C57" s="41"/>
      <c r="I57" s="41"/>
      <c r="J57" s="42"/>
      <c r="K57" s="43"/>
    </row>
    <row r="58" spans="3:11" ht="12.75">
      <c r="C58" s="41"/>
      <c r="I58" s="41"/>
      <c r="J58" s="42"/>
      <c r="K58" s="43"/>
    </row>
    <row r="59" spans="3:11" ht="12.75">
      <c r="C59" s="41"/>
      <c r="I59" s="41"/>
      <c r="J59" s="42"/>
      <c r="K59" s="43"/>
    </row>
    <row r="60" spans="3:11" ht="12.75">
      <c r="C60" s="41"/>
      <c r="I60" s="41"/>
      <c r="J60" s="42"/>
      <c r="K60" s="43"/>
    </row>
    <row r="61" spans="3:11" ht="12.75">
      <c r="C61" s="41"/>
      <c r="I61" s="41"/>
      <c r="J61" s="42"/>
      <c r="K61" s="43"/>
    </row>
    <row r="62" spans="3:11" ht="12.75">
      <c r="C62" s="41"/>
      <c r="I62" s="41"/>
      <c r="J62" s="42"/>
      <c r="K62" s="43"/>
    </row>
    <row r="63" spans="3:11" ht="12.75">
      <c r="C63" s="41"/>
      <c r="I63" s="41"/>
      <c r="J63" s="42"/>
      <c r="K63" s="43"/>
    </row>
    <row r="64" spans="3:11" ht="12.75">
      <c r="C64" s="41"/>
      <c r="I64" s="41"/>
      <c r="J64" s="42"/>
      <c r="K64" s="43"/>
    </row>
    <row r="65" spans="3:11" ht="12.75">
      <c r="C65" s="41"/>
      <c r="I65" s="41"/>
      <c r="J65" s="42"/>
      <c r="K65" s="43"/>
    </row>
    <row r="66" spans="3:11" ht="12.75">
      <c r="C66" s="41"/>
      <c r="I66" s="41"/>
      <c r="J66" s="42"/>
      <c r="K66" s="43"/>
    </row>
    <row r="67" spans="3:11" ht="12.75">
      <c r="C67" s="41"/>
      <c r="I67" s="41"/>
      <c r="J67" s="42"/>
      <c r="K67" s="43"/>
    </row>
    <row r="68" spans="3:11" ht="12.75">
      <c r="C68" s="41"/>
      <c r="I68" s="41"/>
      <c r="J68" s="42"/>
      <c r="K68" s="43"/>
    </row>
    <row r="69" spans="3:11" ht="12.75">
      <c r="C69" s="41"/>
      <c r="I69" s="41"/>
      <c r="J69" s="42"/>
      <c r="K69" s="43"/>
    </row>
    <row r="70" spans="3:11" ht="12.75">
      <c r="C70" s="41"/>
      <c r="I70" s="41"/>
      <c r="J70" s="42"/>
      <c r="K70" s="43"/>
    </row>
    <row r="71" spans="3:11" ht="12.75">
      <c r="C71" s="41"/>
      <c r="I71" s="41"/>
      <c r="J71" s="42"/>
      <c r="K71" s="43"/>
    </row>
    <row r="72" spans="3:11" ht="12.75">
      <c r="C72" s="41"/>
      <c r="I72" s="41"/>
      <c r="J72" s="42"/>
      <c r="K72" s="43"/>
    </row>
    <row r="73" spans="3:11" ht="12.75">
      <c r="C73" s="41"/>
      <c r="I73" s="41"/>
      <c r="J73" s="42"/>
      <c r="K73" s="43"/>
    </row>
    <row r="74" spans="3:11" ht="12.75">
      <c r="C74" s="41"/>
      <c r="I74" s="41"/>
      <c r="J74" s="42"/>
      <c r="K74" s="43"/>
    </row>
    <row r="75" spans="3:11" ht="12.75">
      <c r="C75" s="41"/>
      <c r="I75" s="41"/>
      <c r="J75" s="42"/>
      <c r="K75" s="43"/>
    </row>
    <row r="76" spans="3:11" ht="12.75">
      <c r="C76" s="41"/>
      <c r="I76" s="41"/>
      <c r="J76" s="42"/>
      <c r="K76" s="43"/>
    </row>
    <row r="77" spans="3:11" ht="12.75">
      <c r="C77" s="41"/>
      <c r="I77" s="41"/>
      <c r="J77" s="42"/>
      <c r="K77" s="43"/>
    </row>
    <row r="78" spans="3:11" ht="12.75">
      <c r="C78" s="41"/>
      <c r="I78" s="41"/>
      <c r="J78" s="42"/>
      <c r="K78" s="43"/>
    </row>
    <row r="79" spans="3:11" ht="12.75">
      <c r="C79" s="41"/>
      <c r="I79" s="41"/>
      <c r="J79" s="42"/>
      <c r="K79" s="43"/>
    </row>
    <row r="80" spans="3:11" ht="12.75">
      <c r="C80" s="41"/>
      <c r="I80" s="41"/>
      <c r="J80" s="42"/>
      <c r="K80" s="43"/>
    </row>
    <row r="81" spans="3:11" ht="12.75">
      <c r="C81" s="41"/>
      <c r="I81" s="41"/>
      <c r="J81" s="42"/>
      <c r="K81" s="43"/>
    </row>
    <row r="82" spans="3:11" ht="12.75">
      <c r="C82" s="41"/>
      <c r="I82" s="41"/>
      <c r="J82" s="42"/>
      <c r="K82" s="43"/>
    </row>
    <row r="83" spans="3:11" ht="12.75">
      <c r="C83" s="41"/>
      <c r="I83" s="41"/>
      <c r="J83" s="42"/>
      <c r="K83" s="43"/>
    </row>
    <row r="84" spans="3:11" ht="12.75">
      <c r="C84" s="41"/>
      <c r="I84" s="41"/>
      <c r="J84" s="42"/>
      <c r="K84" s="43"/>
    </row>
    <row r="85" spans="3:11" ht="12.75">
      <c r="C85" s="41"/>
      <c r="I85" s="41"/>
      <c r="J85" s="42"/>
      <c r="K85" s="43"/>
    </row>
    <row r="86" spans="3:11" ht="12.75">
      <c r="C86" s="41"/>
      <c r="I86" s="41"/>
      <c r="J86" s="42"/>
      <c r="K86" s="43"/>
    </row>
    <row r="87" spans="3:11" ht="12.75">
      <c r="C87" s="41"/>
      <c r="I87" s="41"/>
      <c r="J87" s="42"/>
      <c r="K87" s="43"/>
    </row>
    <row r="88" spans="3:11" ht="12.75">
      <c r="C88" s="41"/>
      <c r="I88" s="41"/>
      <c r="J88" s="42"/>
      <c r="K88" s="43"/>
    </row>
    <row r="89" spans="3:11" ht="12.75">
      <c r="C89" s="41"/>
      <c r="I89" s="41"/>
      <c r="J89" s="42"/>
      <c r="K89" s="43"/>
    </row>
    <row r="90" spans="3:11" ht="12.75">
      <c r="C90" s="41"/>
      <c r="I90" s="41"/>
      <c r="J90" s="42"/>
      <c r="K90" s="43"/>
    </row>
    <row r="91" spans="3:11" ht="12.75">
      <c r="C91" s="41"/>
      <c r="I91" s="41"/>
      <c r="J91" s="42"/>
      <c r="K91" s="43"/>
    </row>
    <row r="92" spans="3:11" ht="12.75">
      <c r="C92" s="41"/>
      <c r="I92" s="41"/>
      <c r="J92" s="42"/>
      <c r="K92" s="43"/>
    </row>
    <row r="93" spans="3:11" ht="12.75">
      <c r="C93" s="41"/>
      <c r="I93" s="41"/>
      <c r="J93" s="42"/>
      <c r="K93" s="43"/>
    </row>
    <row r="94" spans="3:11" ht="12.75">
      <c r="C94" s="41"/>
      <c r="I94" s="41"/>
      <c r="J94" s="42"/>
      <c r="K94" s="43"/>
    </row>
    <row r="95" spans="3:11" ht="12.75">
      <c r="C95" s="41"/>
      <c r="I95" s="41"/>
      <c r="J95" s="42"/>
      <c r="K95" s="43"/>
    </row>
    <row r="96" spans="3:11" ht="12.75">
      <c r="C96" s="41"/>
      <c r="I96" s="41"/>
      <c r="J96" s="42"/>
      <c r="K96" s="43"/>
    </row>
    <row r="97" spans="3:11" ht="12.75">
      <c r="C97" s="41"/>
      <c r="I97" s="41"/>
      <c r="J97" s="42"/>
      <c r="K97" s="43"/>
    </row>
    <row r="98" spans="3:11" ht="12.75">
      <c r="C98" s="41"/>
      <c r="I98" s="41"/>
      <c r="J98" s="42"/>
      <c r="K98" s="43"/>
    </row>
    <row r="99" spans="3:11" ht="12.75">
      <c r="C99" s="41"/>
      <c r="I99" s="41"/>
      <c r="J99" s="42"/>
      <c r="K99" s="43"/>
    </row>
    <row r="100" spans="3:11" ht="12.75">
      <c r="C100" s="41"/>
      <c r="I100" s="41"/>
      <c r="J100" s="42"/>
      <c r="K100" s="43"/>
    </row>
    <row r="101" spans="3:11" ht="12.75">
      <c r="C101" s="41"/>
      <c r="I101" s="41"/>
      <c r="J101" s="42"/>
      <c r="K101" s="43"/>
    </row>
    <row r="102" spans="3:11" ht="12.75">
      <c r="C102" s="41"/>
      <c r="I102" s="41"/>
      <c r="J102" s="42"/>
      <c r="K102" s="43"/>
    </row>
    <row r="103" spans="3:11" ht="12.75">
      <c r="C103" s="41"/>
      <c r="I103" s="41"/>
      <c r="J103" s="42"/>
      <c r="K103" s="43"/>
    </row>
    <row r="104" spans="3:11" ht="12.75">
      <c r="C104" s="41"/>
      <c r="I104" s="41"/>
      <c r="J104" s="42"/>
      <c r="K104" s="43"/>
    </row>
    <row r="105" spans="3:11" ht="12.75">
      <c r="C105" s="41"/>
      <c r="I105" s="41"/>
      <c r="J105" s="42"/>
      <c r="K105" s="43"/>
    </row>
    <row r="106" spans="3:11" ht="12.75">
      <c r="C106" s="41"/>
      <c r="I106" s="41"/>
      <c r="J106" s="42"/>
      <c r="K106" s="43"/>
    </row>
    <row r="107" spans="3:11" ht="12.75">
      <c r="C107" s="41"/>
      <c r="I107" s="41"/>
      <c r="J107" s="42"/>
      <c r="K107" s="43"/>
    </row>
    <row r="108" spans="3:11" ht="12.75">
      <c r="C108" s="41"/>
      <c r="I108" s="41"/>
      <c r="J108" s="42"/>
      <c r="K108" s="43"/>
    </row>
    <row r="109" spans="3:11" ht="12.75">
      <c r="C109" s="41"/>
      <c r="I109" s="41"/>
      <c r="J109" s="42"/>
      <c r="K109" s="43"/>
    </row>
    <row r="110" spans="3:11" ht="12.75">
      <c r="C110" s="41"/>
      <c r="I110" s="41"/>
      <c r="J110" s="42"/>
      <c r="K110" s="43"/>
    </row>
    <row r="111" spans="3:11" ht="12.75">
      <c r="C111" s="41"/>
      <c r="I111" s="41"/>
      <c r="J111" s="42"/>
      <c r="K111" s="43"/>
    </row>
    <row r="112" spans="3:11" ht="12.75">
      <c r="C112" s="41"/>
      <c r="I112" s="41"/>
      <c r="J112" s="42"/>
      <c r="K112" s="43"/>
    </row>
    <row r="113" spans="3:11" ht="12.75">
      <c r="C113" s="41"/>
      <c r="I113" s="41"/>
      <c r="J113" s="42"/>
      <c r="K113" s="43"/>
    </row>
    <row r="114" spans="1:11" ht="12.75">
      <c r="A114" s="44"/>
      <c r="B114" s="44"/>
      <c r="C114" s="45"/>
      <c r="D114" s="44" t="s">
        <v>139</v>
      </c>
      <c r="E114" s="44">
        <v>6958</v>
      </c>
      <c r="F114" s="45">
        <v>0.9076686544912408</v>
      </c>
      <c r="G114" s="44"/>
      <c r="H114" s="44"/>
      <c r="I114" s="45"/>
      <c r="J114" s="46"/>
      <c r="K114" s="47"/>
    </row>
  </sheetData>
  <printOptions/>
  <pageMargins left="0.56" right="0.4" top="0.55" bottom="1" header="0.52" footer="0.5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L9" sqref="L8:L9"/>
    </sheetView>
  </sheetViews>
  <sheetFormatPr defaultColWidth="9.140625" defaultRowHeight="12.75"/>
  <cols>
    <col min="2" max="3" width="13.00390625" style="0" customWidth="1"/>
    <col min="4" max="4" width="7.28125" style="0" customWidth="1"/>
    <col min="9" max="9" width="12.00390625" style="0" customWidth="1"/>
    <col min="11" max="11" width="14.421875" style="0" customWidth="1"/>
  </cols>
  <sheetData>
    <row r="1" spans="1:9" ht="15.75">
      <c r="A1" s="48"/>
      <c r="I1" s="1" t="s">
        <v>192</v>
      </c>
    </row>
    <row r="2" spans="1:9" ht="15.75">
      <c r="A2" s="4"/>
      <c r="I2" s="49" t="s">
        <v>141</v>
      </c>
    </row>
    <row r="3" spans="1:10" ht="15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5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.7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8.75">
      <c r="A7" s="48"/>
      <c r="B7" s="48"/>
      <c r="C7" s="48"/>
      <c r="D7" s="50" t="s">
        <v>192</v>
      </c>
      <c r="E7" s="7"/>
      <c r="F7" s="7"/>
      <c r="G7" s="7"/>
      <c r="H7" s="7"/>
      <c r="I7" s="48"/>
      <c r="J7" s="48"/>
    </row>
    <row r="8" spans="1:10" ht="15.7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8.75">
      <c r="A9" s="50"/>
      <c r="B9" s="48"/>
      <c r="C9" s="48"/>
      <c r="D9" s="50" t="s">
        <v>352</v>
      </c>
      <c r="E9" s="7"/>
      <c r="F9" s="7"/>
      <c r="G9" s="7"/>
      <c r="H9" s="7"/>
      <c r="I9" s="48"/>
      <c r="J9" s="48"/>
    </row>
    <row r="10" spans="1:10" ht="18.75">
      <c r="A10" s="18"/>
      <c r="B10" s="48"/>
      <c r="C10" s="48"/>
      <c r="D10" s="18" t="s">
        <v>353</v>
      </c>
      <c r="E10" s="7"/>
      <c r="F10" s="7"/>
      <c r="G10" s="7"/>
      <c r="H10" s="7"/>
      <c r="I10" s="48"/>
      <c r="J10" s="48"/>
    </row>
    <row r="11" spans="1:10" ht="18.75">
      <c r="A11" s="48"/>
      <c r="B11" s="48"/>
      <c r="C11" s="48"/>
      <c r="D11" s="50" t="s">
        <v>140</v>
      </c>
      <c r="E11" s="7"/>
      <c r="F11" s="7"/>
      <c r="G11" s="7"/>
      <c r="H11" s="7"/>
      <c r="I11" s="48"/>
      <c r="J11" s="48"/>
    </row>
    <row r="12" spans="1:10" ht="15.75">
      <c r="A12" s="48"/>
      <c r="B12" s="48"/>
      <c r="C12" s="7"/>
      <c r="E12" s="7"/>
      <c r="F12" s="7"/>
      <c r="G12" s="7"/>
      <c r="H12" s="7"/>
      <c r="I12" s="48"/>
      <c r="J12" s="48"/>
    </row>
    <row r="13" spans="1:10" ht="15.75">
      <c r="A13" s="48"/>
      <c r="B13" s="48"/>
      <c r="C13" s="48"/>
      <c r="D13" s="7" t="s">
        <v>378</v>
      </c>
      <c r="E13" s="7"/>
      <c r="F13" s="7"/>
      <c r="G13" s="7"/>
      <c r="H13" s="7"/>
      <c r="I13" s="48"/>
      <c r="J13" s="48"/>
    </row>
    <row r="14" spans="1:10" ht="16.5" thickBot="1">
      <c r="A14" s="48"/>
      <c r="B14" s="48"/>
      <c r="C14" s="48"/>
      <c r="D14" s="14"/>
      <c r="E14" s="14"/>
      <c r="F14" s="14"/>
      <c r="G14" s="14"/>
      <c r="H14" s="164"/>
      <c r="I14" s="48"/>
      <c r="J14" s="48"/>
    </row>
    <row r="15" spans="1:10" ht="15.75">
      <c r="A15" s="48"/>
      <c r="B15" s="48"/>
      <c r="C15" s="48"/>
      <c r="D15" s="53" t="s">
        <v>142</v>
      </c>
      <c r="E15" s="54"/>
      <c r="F15" s="54"/>
      <c r="G15" s="54"/>
      <c r="H15" s="55">
        <v>0.0435</v>
      </c>
      <c r="I15" s="48"/>
      <c r="J15" s="48"/>
    </row>
    <row r="16" spans="1:10" ht="15.75">
      <c r="A16" s="48"/>
      <c r="B16" s="48"/>
      <c r="C16" s="48"/>
      <c r="D16" s="56"/>
      <c r="E16" s="14" t="s">
        <v>143</v>
      </c>
      <c r="F16" s="14"/>
      <c r="G16" s="51"/>
      <c r="H16" s="258">
        <f>1+0.5*H18</f>
        <v>1.0215</v>
      </c>
      <c r="I16" s="48"/>
      <c r="J16" s="48"/>
    </row>
    <row r="17" spans="1:10" ht="15.75">
      <c r="A17" s="48"/>
      <c r="B17" s="48"/>
      <c r="C17" s="48"/>
      <c r="D17" s="56" t="s">
        <v>144</v>
      </c>
      <c r="E17" s="14"/>
      <c r="F17" s="14"/>
      <c r="G17" s="14"/>
      <c r="H17" s="259">
        <f>H15*H16</f>
        <v>0.04443525</v>
      </c>
      <c r="I17" s="48"/>
      <c r="J17" s="48"/>
    </row>
    <row r="18" spans="1:10" ht="15.75">
      <c r="A18" s="48"/>
      <c r="B18" s="48"/>
      <c r="C18" s="48"/>
      <c r="D18" s="56" t="s">
        <v>257</v>
      </c>
      <c r="E18" s="14"/>
      <c r="F18" s="14"/>
      <c r="G18" s="14"/>
      <c r="H18" s="260">
        <v>0.043</v>
      </c>
      <c r="I18" s="48"/>
      <c r="J18" s="48"/>
    </row>
    <row r="19" spans="1:10" ht="16.5" thickBot="1">
      <c r="A19" s="48"/>
      <c r="B19" s="48"/>
      <c r="C19" s="48"/>
      <c r="D19" s="58" t="s">
        <v>145</v>
      </c>
      <c r="E19" s="59"/>
      <c r="F19" s="59"/>
      <c r="G19" s="59"/>
      <c r="H19" s="261">
        <f>H17+H18</f>
        <v>0.08743524999999999</v>
      </c>
      <c r="I19" s="48"/>
      <c r="J19" s="48"/>
    </row>
    <row r="20" spans="1:10" ht="15.75">
      <c r="A20" s="48"/>
      <c r="B20" s="48"/>
      <c r="C20" s="48"/>
      <c r="D20" s="48" t="s">
        <v>196</v>
      </c>
      <c r="E20" s="48"/>
      <c r="F20" s="48"/>
      <c r="G20" s="48"/>
      <c r="H20" s="48"/>
      <c r="I20" s="48"/>
      <c r="J20" s="48"/>
    </row>
    <row r="21" spans="1:10" ht="15.75">
      <c r="A21" s="48"/>
      <c r="B21" s="48"/>
      <c r="C21" s="48"/>
      <c r="D21" s="48" t="s">
        <v>201</v>
      </c>
      <c r="E21" s="48"/>
      <c r="F21" s="48"/>
      <c r="G21" s="48"/>
      <c r="H21" s="48"/>
      <c r="I21" s="48"/>
      <c r="J21" s="48"/>
    </row>
    <row r="22" spans="1:10" ht="15.75">
      <c r="A22" s="48"/>
      <c r="B22" s="48"/>
      <c r="C22" s="48"/>
      <c r="D22" s="48" t="s">
        <v>197</v>
      </c>
      <c r="E22" s="48"/>
      <c r="F22" s="48"/>
      <c r="G22" s="48"/>
      <c r="H22" s="48"/>
      <c r="I22" s="48"/>
      <c r="J22" s="48"/>
    </row>
    <row r="23" spans="1:10" ht="15.75">
      <c r="A23" s="48"/>
      <c r="B23" s="48"/>
      <c r="C23" s="48"/>
      <c r="D23" s="48"/>
      <c r="E23" s="48"/>
      <c r="F23" s="48"/>
      <c r="G23" s="48"/>
      <c r="H23" s="48"/>
      <c r="I23" s="48"/>
      <c r="J23" s="48"/>
    </row>
  </sheetData>
  <printOptions/>
  <pageMargins left="1.66" right="0.75" top="0.56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4"/>
  <sheetViews>
    <sheetView zoomScale="75" zoomScaleNormal="75" workbookViewId="0" topLeftCell="A7">
      <selection activeCell="L20" sqref="L20"/>
    </sheetView>
  </sheetViews>
  <sheetFormatPr defaultColWidth="9.140625" defaultRowHeight="12.75"/>
  <cols>
    <col min="1" max="1" width="30.421875" style="0" customWidth="1"/>
    <col min="2" max="3" width="9.421875" style="0" bestFit="1" customWidth="1"/>
    <col min="8" max="8" width="15.28125" style="0" customWidth="1"/>
    <col min="9" max="9" width="8.8515625" style="0" customWidth="1"/>
  </cols>
  <sheetData>
    <row r="1" spans="1:32" ht="15.75">
      <c r="A1" s="184"/>
      <c r="B1" s="184"/>
      <c r="C1" s="184"/>
      <c r="D1" s="184"/>
      <c r="E1" s="184"/>
      <c r="F1" s="184"/>
      <c r="G1" s="184"/>
      <c r="H1" s="107" t="s">
        <v>192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15.75">
      <c r="A2" s="184"/>
      <c r="B2" s="184"/>
      <c r="C2" s="184"/>
      <c r="D2" s="184"/>
      <c r="E2" s="184"/>
      <c r="F2" s="184"/>
      <c r="G2" s="184"/>
      <c r="H2" s="107" t="s">
        <v>180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1:32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12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</row>
    <row r="5" spans="1:32" ht="12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1:32" ht="12.7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</row>
    <row r="7" spans="1:32" ht="12.7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</row>
    <row r="8" spans="1:32" ht="18.75">
      <c r="A8" s="188" t="s">
        <v>194</v>
      </c>
      <c r="B8" s="189"/>
      <c r="C8" s="189"/>
      <c r="D8" s="189"/>
      <c r="E8" s="189"/>
      <c r="F8" s="189"/>
      <c r="G8" s="189"/>
      <c r="H8" s="189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</row>
    <row r="9" spans="1:32" ht="12.75">
      <c r="A9" s="189"/>
      <c r="B9" s="189"/>
      <c r="C9" s="189"/>
      <c r="D9" s="189"/>
      <c r="E9" s="189"/>
      <c r="F9" s="189"/>
      <c r="G9" s="189"/>
      <c r="H9" s="189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</row>
    <row r="10" spans="1:32" ht="12.75">
      <c r="A10" s="189"/>
      <c r="B10" s="189"/>
      <c r="C10" s="189"/>
      <c r="D10" s="189"/>
      <c r="E10" s="189"/>
      <c r="F10" s="189"/>
      <c r="G10" s="189"/>
      <c r="H10" s="189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</row>
    <row r="11" spans="1:32" ht="18.75">
      <c r="A11" s="188" t="s">
        <v>352</v>
      </c>
      <c r="B11" s="189"/>
      <c r="C11" s="189"/>
      <c r="D11" s="189"/>
      <c r="E11" s="189"/>
      <c r="F11" s="189"/>
      <c r="G11" s="189"/>
      <c r="H11" s="189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</row>
    <row r="12" spans="1:32" ht="18.75">
      <c r="A12" s="411" t="s">
        <v>353</v>
      </c>
      <c r="B12" s="189"/>
      <c r="C12" s="189"/>
      <c r="D12" s="189"/>
      <c r="E12" s="189"/>
      <c r="F12" s="189"/>
      <c r="G12" s="189"/>
      <c r="H12" s="189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</row>
    <row r="13" spans="1:32" ht="15.75">
      <c r="A13" s="190" t="s">
        <v>35</v>
      </c>
      <c r="B13" s="189"/>
      <c r="C13" s="189"/>
      <c r="D13" s="189"/>
      <c r="E13" s="189"/>
      <c r="F13" s="189"/>
      <c r="G13" s="189"/>
      <c r="H13" s="189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</row>
    <row r="14" spans="1:32" ht="15.75">
      <c r="A14" s="352" t="s">
        <v>377</v>
      </c>
      <c r="B14" s="189"/>
      <c r="C14" s="189"/>
      <c r="D14" s="189"/>
      <c r="E14" s="189"/>
      <c r="F14" s="189"/>
      <c r="G14" s="189"/>
      <c r="H14" s="189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</row>
    <row r="15" spans="1:32" ht="15.75">
      <c r="A15" s="352"/>
      <c r="B15" s="189"/>
      <c r="C15" s="189"/>
      <c r="D15" s="189"/>
      <c r="E15" s="189"/>
      <c r="F15" s="189"/>
      <c r="G15" s="189"/>
      <c r="H15" s="189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</row>
    <row r="16" spans="1:32" ht="15.75">
      <c r="A16" s="190" t="s">
        <v>378</v>
      </c>
      <c r="B16" s="189"/>
      <c r="C16" s="189"/>
      <c r="D16" s="189"/>
      <c r="E16" s="189"/>
      <c r="F16" s="189"/>
      <c r="G16" s="189"/>
      <c r="H16" s="189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</row>
    <row r="17" spans="1:32" ht="12.7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</row>
    <row r="18" spans="1:32" ht="13.5" thickBo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</row>
    <row r="19" spans="1:32" ht="16.5" thickBot="1">
      <c r="A19" s="439" t="s">
        <v>2</v>
      </c>
      <c r="B19" s="322" t="s">
        <v>301</v>
      </c>
      <c r="C19" s="322" t="s">
        <v>302</v>
      </c>
      <c r="D19" s="479" t="s">
        <v>309</v>
      </c>
      <c r="E19" s="322" t="s">
        <v>316</v>
      </c>
      <c r="F19" s="480" t="s">
        <v>355</v>
      </c>
      <c r="G19" s="485" t="s">
        <v>376</v>
      </c>
      <c r="H19" s="481" t="s">
        <v>13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</row>
    <row r="20" spans="1:32" ht="15.75">
      <c r="A20" s="287" t="s">
        <v>357</v>
      </c>
      <c r="B20" s="476">
        <v>0.042</v>
      </c>
      <c r="C20" s="476">
        <v>0.042</v>
      </c>
      <c r="D20" s="477">
        <v>0.042</v>
      </c>
      <c r="E20" s="476">
        <v>0.042</v>
      </c>
      <c r="F20" s="478">
        <v>0.04</v>
      </c>
      <c r="G20" s="486">
        <v>0.04</v>
      </c>
      <c r="H20" s="482">
        <f aca="true" t="shared" si="0" ref="H20:H31">AVERAGE(B20:G20)</f>
        <v>0.04133333333333334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</row>
    <row r="21" spans="1:32" ht="15.75">
      <c r="A21" s="404" t="s">
        <v>358</v>
      </c>
      <c r="B21" s="458">
        <v>0.047</v>
      </c>
      <c r="C21" s="458">
        <v>0.048</v>
      </c>
      <c r="D21" s="459">
        <v>0.048</v>
      </c>
      <c r="E21" s="458">
        <v>0.048</v>
      </c>
      <c r="F21" s="460">
        <v>0.048</v>
      </c>
      <c r="G21" s="487">
        <v>0.048</v>
      </c>
      <c r="H21" s="482">
        <f t="shared" si="0"/>
        <v>0.04783333333333333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</row>
    <row r="22" spans="1:32" ht="15.75">
      <c r="A22" s="293" t="s">
        <v>327</v>
      </c>
      <c r="B22" s="362">
        <v>0.049</v>
      </c>
      <c r="C22" s="362">
        <v>0.05</v>
      </c>
      <c r="D22" s="434">
        <v>0.049</v>
      </c>
      <c r="E22" s="362">
        <v>0.047</v>
      </c>
      <c r="F22" s="441">
        <v>0.047</v>
      </c>
      <c r="G22" s="488">
        <v>0.047</v>
      </c>
      <c r="H22" s="482">
        <f t="shared" si="0"/>
        <v>0.04816666666666666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</row>
    <row r="23" spans="1:32" ht="15.75">
      <c r="A23" s="287" t="s">
        <v>359</v>
      </c>
      <c r="B23" s="432">
        <v>0.046</v>
      </c>
      <c r="C23" s="432">
        <v>0.046</v>
      </c>
      <c r="D23" s="433">
        <v>0.046</v>
      </c>
      <c r="E23" s="432">
        <v>0.047</v>
      </c>
      <c r="F23" s="233">
        <v>0.047</v>
      </c>
      <c r="G23" s="488">
        <v>0.047</v>
      </c>
      <c r="H23" s="482">
        <f t="shared" si="0"/>
        <v>0.04649999999999999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</row>
    <row r="24" spans="1:32" ht="15.75">
      <c r="A24" s="293" t="s">
        <v>284</v>
      </c>
      <c r="B24" s="362">
        <v>0.043</v>
      </c>
      <c r="C24" s="362">
        <v>0.043</v>
      </c>
      <c r="D24" s="434">
        <v>0.043</v>
      </c>
      <c r="E24" s="362">
        <v>0.043</v>
      </c>
      <c r="F24" s="441">
        <v>0.044</v>
      </c>
      <c r="G24" s="488">
        <v>0.044</v>
      </c>
      <c r="H24" s="482">
        <f t="shared" si="0"/>
        <v>0.04333333333333333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</row>
    <row r="25" spans="1:32" ht="15.75">
      <c r="A25" s="293" t="s">
        <v>305</v>
      </c>
      <c r="B25" s="362">
        <v>0.045</v>
      </c>
      <c r="C25" s="362">
        <v>0.046</v>
      </c>
      <c r="D25" s="434">
        <v>0.048</v>
      </c>
      <c r="E25" s="435">
        <v>0.046</v>
      </c>
      <c r="F25" s="436">
        <v>0.046</v>
      </c>
      <c r="G25" s="488">
        <v>0.046</v>
      </c>
      <c r="H25" s="482">
        <f t="shared" si="0"/>
        <v>0.04616666666666666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</row>
    <row r="26" spans="1:32" ht="15.75">
      <c r="A26" s="293" t="s">
        <v>328</v>
      </c>
      <c r="B26" s="362">
        <v>0.04</v>
      </c>
      <c r="C26" s="362">
        <v>0.041</v>
      </c>
      <c r="D26" s="434">
        <v>0.04</v>
      </c>
      <c r="E26" s="435">
        <v>0.04</v>
      </c>
      <c r="F26" s="436">
        <v>0.04</v>
      </c>
      <c r="G26" s="488">
        <v>0.04</v>
      </c>
      <c r="H26" s="482">
        <f t="shared" si="0"/>
        <v>0.04016666666666667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</row>
    <row r="27" spans="1:32" ht="15.75">
      <c r="A27" s="293" t="s">
        <v>303</v>
      </c>
      <c r="B27" s="362">
        <v>0.059</v>
      </c>
      <c r="C27" s="362">
        <v>0.06</v>
      </c>
      <c r="D27" s="434">
        <v>0.061</v>
      </c>
      <c r="E27" s="435">
        <v>0.06</v>
      </c>
      <c r="F27" s="436">
        <v>0.06</v>
      </c>
      <c r="G27" s="488">
        <v>0.06</v>
      </c>
      <c r="H27" s="482">
        <f t="shared" si="0"/>
        <v>0.06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</row>
    <row r="28" spans="1:32" ht="15.75">
      <c r="A28" s="293" t="s">
        <v>285</v>
      </c>
      <c r="B28" s="362">
        <v>0.038</v>
      </c>
      <c r="C28" s="362">
        <v>0.04</v>
      </c>
      <c r="D28" s="434">
        <v>0.04</v>
      </c>
      <c r="E28" s="435">
        <v>0.04</v>
      </c>
      <c r="F28" s="436">
        <v>0.04</v>
      </c>
      <c r="G28" s="488">
        <v>0.04</v>
      </c>
      <c r="H28" s="482">
        <f t="shared" si="0"/>
        <v>0.03966666666666667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</row>
    <row r="29" spans="1:32" ht="15.75">
      <c r="A29" s="293" t="s">
        <v>360</v>
      </c>
      <c r="B29" s="437">
        <v>0.029</v>
      </c>
      <c r="C29" s="438">
        <v>0.033</v>
      </c>
      <c r="D29" s="437">
        <v>0.034</v>
      </c>
      <c r="E29" s="362">
        <v>0.034</v>
      </c>
      <c r="F29" s="441">
        <v>0.034</v>
      </c>
      <c r="G29" s="488">
        <v>0.034</v>
      </c>
      <c r="H29" s="483">
        <f t="shared" si="0"/>
        <v>0.033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</row>
    <row r="30" spans="1:32" ht="15.75">
      <c r="A30" s="293" t="s">
        <v>362</v>
      </c>
      <c r="B30" s="437">
        <v>0.03</v>
      </c>
      <c r="C30" s="438">
        <v>0.029</v>
      </c>
      <c r="D30" s="437">
        <v>0.03</v>
      </c>
      <c r="E30" s="432">
        <v>0.029</v>
      </c>
      <c r="F30" s="233">
        <v>0.028</v>
      </c>
      <c r="G30" s="488">
        <v>0.028</v>
      </c>
      <c r="H30" s="484">
        <f t="shared" si="0"/>
        <v>0.028999999999999998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</row>
    <row r="31" spans="1:32" ht="16.5" thickBot="1">
      <c r="A31" s="489" t="s">
        <v>307</v>
      </c>
      <c r="B31" s="437">
        <v>0.043</v>
      </c>
      <c r="C31" s="438">
        <v>0.045</v>
      </c>
      <c r="D31" s="437">
        <v>0.046</v>
      </c>
      <c r="E31" s="438">
        <v>0.048</v>
      </c>
      <c r="F31" s="490">
        <v>0.048</v>
      </c>
      <c r="G31" s="491">
        <v>0.048</v>
      </c>
      <c r="H31" s="492">
        <f t="shared" si="0"/>
        <v>0.04633333333333333</v>
      </c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</row>
    <row r="32" spans="1:32" ht="16.5" thickBot="1">
      <c r="A32" s="439" t="s">
        <v>13</v>
      </c>
      <c r="B32" s="440">
        <f>AVERAGE(B20:B31)</f>
        <v>0.042583333333333334</v>
      </c>
      <c r="C32" s="440">
        <f aca="true" t="shared" si="1" ref="C32:H32">AVERAGE(C20:C31)</f>
        <v>0.043583333333333335</v>
      </c>
      <c r="D32" s="440">
        <f t="shared" si="1"/>
        <v>0.043916666666666666</v>
      </c>
      <c r="E32" s="440">
        <f t="shared" si="1"/>
        <v>0.043666666666666666</v>
      </c>
      <c r="F32" s="440">
        <f t="shared" si="1"/>
        <v>0.043500000000000004</v>
      </c>
      <c r="G32" s="493">
        <f t="shared" si="1"/>
        <v>0.043500000000000004</v>
      </c>
      <c r="H32" s="494">
        <f t="shared" si="1"/>
        <v>0.04345833333333334</v>
      </c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</row>
    <row r="33" spans="1:32" ht="15.75">
      <c r="A33" s="191" t="s">
        <v>286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</row>
    <row r="34" spans="1:32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</row>
    <row r="35" spans="1:32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</row>
    <row r="36" spans="1:32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</row>
    <row r="37" spans="1:32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</row>
    <row r="38" spans="1:32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</row>
    <row r="39" spans="1:32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</row>
    <row r="40" spans="1:32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</row>
    <row r="41" spans="1:32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</row>
    <row r="42" spans="1:32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3" spans="1:32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1:32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1:32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1:32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</row>
    <row r="47" spans="1:32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</row>
    <row r="48" spans="1:32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</row>
    <row r="49" spans="1:32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</row>
    <row r="50" spans="1:32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</row>
    <row r="51" spans="1:32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</row>
    <row r="52" spans="1:32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</row>
    <row r="53" spans="1:32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</row>
    <row r="54" spans="1:32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</row>
    <row r="55" spans="1:32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</row>
    <row r="56" spans="1:32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</row>
    <row r="57" spans="1:32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</row>
    <row r="58" spans="1:32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</row>
    <row r="59" spans="1:32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</row>
    <row r="60" spans="1:32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</row>
    <row r="61" spans="1:32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</row>
    <row r="62" spans="1:32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</row>
    <row r="63" spans="1:32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</row>
    <row r="64" spans="1:32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</row>
    <row r="65" spans="1:32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</row>
    <row r="66" spans="1:32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</row>
    <row r="67" spans="1:32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</row>
    <row r="68" spans="1:32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</row>
    <row r="69" spans="1:32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</row>
    <row r="70" spans="1:32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</row>
    <row r="71" spans="1:32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</row>
    <row r="72" spans="1:32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</row>
    <row r="73" spans="1:32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</row>
    <row r="74" spans="1:32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</row>
    <row r="75" spans="1:32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</row>
    <row r="76" spans="1:32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</row>
    <row r="77" spans="1:32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</row>
    <row r="78" spans="1:32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</row>
    <row r="79" spans="1:32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</row>
    <row r="80" spans="1:32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</row>
    <row r="81" spans="1:32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</row>
    <row r="82" spans="1:32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</row>
    <row r="83" spans="1:32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</row>
    <row r="84" spans="1:32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</row>
    <row r="85" spans="1:32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</row>
    <row r="86" spans="1:32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</row>
    <row r="87" spans="1:32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</row>
    <row r="88" spans="1:32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</row>
    <row r="89" spans="1:32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</row>
    <row r="90" spans="1:32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</row>
    <row r="91" spans="1:32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</row>
    <row r="92" spans="1:32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</row>
    <row r="93" spans="1:32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</row>
    <row r="94" spans="1:32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</row>
    <row r="95" spans="1:32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</row>
    <row r="96" spans="1:32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</row>
    <row r="97" spans="1:32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</row>
    <row r="98" spans="1:32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</row>
    <row r="99" spans="1:32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</row>
    <row r="100" spans="1:32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</row>
    <row r="101" spans="1:32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</row>
    <row r="102" spans="1:32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</row>
    <row r="103" spans="1:32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</row>
    <row r="104" spans="1:32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</row>
    <row r="105" spans="1:32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</row>
    <row r="106" spans="1:32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</row>
    <row r="107" spans="1:32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</row>
    <row r="108" spans="1:32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</row>
    <row r="109" spans="1:32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</row>
    <row r="110" spans="1:32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</row>
    <row r="111" spans="1:32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</row>
    <row r="112" spans="1:32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</row>
    <row r="113" spans="1:32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</row>
    <row r="114" spans="1:32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</row>
    <row r="115" spans="1:32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</row>
    <row r="116" spans="1:32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</row>
    <row r="117" spans="1:32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</row>
    <row r="118" spans="1:32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</row>
    <row r="119" spans="1:32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</row>
    <row r="120" spans="1:32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</row>
    <row r="121" spans="1:32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</row>
    <row r="122" spans="1:32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</row>
    <row r="123" spans="1:32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</row>
    <row r="124" spans="1:32" ht="12.7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</row>
    <row r="125" spans="1:32" ht="12.7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</row>
    <row r="126" spans="1:32" ht="12.7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</row>
    <row r="127" spans="1:32" ht="12.7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</row>
    <row r="128" spans="1:32" ht="12.7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</row>
    <row r="129" spans="1:32" ht="12.7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</row>
    <row r="130" spans="1:32" ht="12.7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</row>
    <row r="131" spans="1:32" ht="12.7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</row>
    <row r="132" spans="1:32" ht="12.7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</row>
    <row r="133" spans="1:32" ht="12.7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</row>
    <row r="134" spans="1:32" ht="12.7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</row>
    <row r="135" spans="1:32" ht="12.7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ht="12.7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</row>
    <row r="137" spans="1:32" ht="12.7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</row>
    <row r="138" spans="1:32" ht="12.7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</row>
    <row r="139" spans="1:32" ht="12.7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</row>
    <row r="140" spans="1:32" ht="12.7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</row>
    <row r="141" spans="1:32" ht="12.7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</row>
    <row r="142" spans="1:32" ht="12.7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</row>
    <row r="143" spans="1:32" ht="12.7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</row>
    <row r="144" spans="1:32" ht="12.7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</row>
    <row r="145" spans="1:32" ht="12.7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</row>
    <row r="146" spans="1:32" ht="12.7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</row>
    <row r="147" spans="1:32" ht="12.7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</row>
    <row r="148" spans="1:32" ht="12.7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</row>
    <row r="149" spans="1:32" ht="12.7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</row>
    <row r="150" spans="1:32" ht="12.7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</row>
    <row r="151" spans="1:32" ht="12.7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</row>
    <row r="152" spans="1:32" ht="12.7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</row>
    <row r="153" spans="1:32" ht="12.7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</row>
    <row r="154" spans="1:32" ht="12.7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</row>
    <row r="155" spans="1:32" ht="12.7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</row>
    <row r="156" spans="1:32" ht="12.7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</row>
    <row r="157" spans="1:32" ht="12.7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</row>
    <row r="158" spans="1:32" ht="12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</row>
    <row r="159" spans="1:32" ht="12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</row>
    <row r="160" spans="1:32" ht="12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</row>
    <row r="161" spans="1:32" ht="12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</row>
    <row r="162" spans="1:32" ht="12.7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</row>
    <row r="163" spans="1:32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</row>
    <row r="164" spans="1:32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</row>
    <row r="165" spans="1:32" ht="12.7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</row>
    <row r="166" spans="1:32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</row>
    <row r="167" spans="1:32" ht="12.7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</row>
    <row r="168" spans="1:32" ht="12.7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</row>
    <row r="169" spans="1:32" ht="12.7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</row>
    <row r="170" spans="1:32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</row>
    <row r="171" spans="1:32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</row>
    <row r="172" spans="1:32" ht="12.7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</row>
    <row r="173" spans="1:32" ht="12.7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</row>
    <row r="174" spans="1:32" ht="12.7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</row>
  </sheetData>
  <printOptions/>
  <pageMargins left="1.98" right="0.17" top="0.31" bottom="1" header="0.36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J. Randall Woolridge</cp:lastModifiedBy>
  <cp:lastPrinted>2006-09-13T19:59:16Z</cp:lastPrinted>
  <dcterms:created xsi:type="dcterms:W3CDTF">2004-07-08T15:39:03Z</dcterms:created>
  <dcterms:modified xsi:type="dcterms:W3CDTF">2006-09-13T19:59:35Z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